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CB55932-BBFD-42D4-9836-7F5F736525C7}" xr6:coauthVersionLast="45" xr6:coauthVersionMax="45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71" l="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Q14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J15" i="431"/>
  <c r="N11" i="431"/>
  <c r="O16" i="431"/>
  <c r="Q10" i="431"/>
  <c r="M18" i="431"/>
  <c r="C12" i="431"/>
  <c r="D9" i="431"/>
  <c r="D17" i="431"/>
  <c r="E14" i="431"/>
  <c r="F11" i="431"/>
  <c r="F19" i="431"/>
  <c r="G16" i="431"/>
  <c r="H13" i="431"/>
  <c r="I10" i="431"/>
  <c r="I18" i="431"/>
  <c r="K12" i="431"/>
  <c r="L9" i="431"/>
  <c r="L17" i="431"/>
  <c r="M14" i="431"/>
  <c r="N19" i="431"/>
  <c r="P13" i="431"/>
  <c r="Q18" i="431"/>
  <c r="O12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N15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P17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P9" i="431"/>
  <c r="R13" i="431" l="1"/>
  <c r="S13" i="431"/>
  <c r="R12" i="431"/>
  <c r="S12" i="431"/>
  <c r="S19" i="431"/>
  <c r="R19" i="431"/>
  <c r="R11" i="431"/>
  <c r="S11" i="431"/>
  <c r="S18" i="431"/>
  <c r="R18" i="431"/>
  <c r="S10" i="431"/>
  <c r="R10" i="431"/>
  <c r="S17" i="431"/>
  <c r="R17" i="431"/>
  <c r="S9" i="431"/>
  <c r="R9" i="431"/>
  <c r="R16" i="431"/>
  <c r="S16" i="431"/>
  <c r="R14" i="431"/>
  <c r="S14" i="431"/>
  <c r="R15" i="431"/>
  <c r="S15" i="431"/>
  <c r="A19" i="414"/>
  <c r="N8" i="431"/>
  <c r="E8" i="431"/>
  <c r="C8" i="431"/>
  <c r="H8" i="431"/>
  <c r="L8" i="431"/>
  <c r="I8" i="431"/>
  <c r="J8" i="431"/>
  <c r="Q8" i="431"/>
  <c r="K8" i="431"/>
  <c r="G8" i="431"/>
  <c r="D8" i="431"/>
  <c r="F8" i="431"/>
  <c r="P8" i="431"/>
  <c r="O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5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<sst xmlns="http://schemas.openxmlformats.org/spreadsheetml/2006/main" count="35585" uniqueCount="5609">
  <si>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</si>
  <si>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</si>
  <si>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</si>
  <si>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</si>
  <si>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</si>
  <si>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</si>
  <si>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</si>
  <si>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</si>
  <si>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</si>
  <si>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</si>
  <si>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</si>
  <si>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</si>
  <si>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</si>
  <si>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</si>
  <si>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</si>
  <si>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</si>
  <si>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</si>
  <si>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</si>
  <si>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</si>
  <si>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</si>
  <si>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</si>
  <si>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</si>
  <si>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</si>
  <si>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</si>
  <si>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</si>
  <si>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</si>
  <si>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</si>
  <si>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</si>
  <si>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</si>
  <si>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</si>
  <si>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</si>
  <si>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</si>
  <si>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</si>
  <si>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</si>
  <si>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</si>
  <si>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</si>
  <si>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</si>
  <si>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</si>
  <si>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</si>
  <si>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</si>
  <si>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</si>
  <si>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</si>
  <si>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</si>
  <si>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</si>
  <si>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</si>
  <si>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</si>
  <si>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</si>
  <si>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</si>
  <si>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</si>
  <si>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</si>
  <si>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</si>
  <si>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</si>
  <si>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</si>
  <si>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</si>
  <si>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</si>
  <si>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</si>
  <si>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</si>
  <si>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</si>
  <si>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</si>
  <si>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</si>
  <si>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</si>
  <si>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</si>
  <si>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</si>
  <si>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</si>
  <si>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</si>
  <si>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</si>
  <si>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</si>
  <si>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</si>
  <si>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</si>
  <si>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</si>
  <si>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</si>
  <si>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</si>
  <si>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</si>
  <si>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</si>
  <si>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</si>
  <si>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</si>
  <si>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</si>
  <si>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</si>
  <si>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</si>
  <si>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</si>
  <si>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</si>
  <si>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</si>
  <si>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</si>
  <si>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</si>
  <si>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</si>
  <si>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</si>
  <si>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</si>
  <si>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</si>
  <si>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</si>
  <si>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</si>
  <si>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</si>
  <si>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</si>
  <si>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</si>
  <si>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</si>
  <si>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</si>
  <si>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</si>
  <si>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</si>
  <si>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</si>
  <si>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</si>
  <si>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</si>
  <si>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</si>
  <si>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</si>
  <si>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</si>
  <si>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</si>
  <si>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</si>
  <si>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</si>
  <si>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</si>
  <si>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</si>
  <si>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</si>
  <si>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</si>
  <si>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</si>
  <si>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</si>
  <si>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</si>
  <si>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</si>
  <si>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</si>
  <si>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</si>
  <si>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</si>
  <si>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</si>
  <si>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</si>
  <si>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</si>
  <si>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</si>
  <si>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</si>
  <si>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</si>
  <si>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</si>
  <si>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</si>
  <si>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</si>
  <si>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</si>
  <si>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</si>
  <si>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</si>
  <si>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</si>
  <si>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</si>
  <si>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</si>
  <si>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</si>
  <si>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</si>
  <si>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</si>
  <si>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</si>
  <si>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</si>
  <si>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</si>
  <si>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</si>
  <si>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</si>
  <si>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</si>
  <si>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</si>
  <si>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</si>
  <si>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</si>
  <si>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</si>
  <si>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</si>
  <si>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</si>
  <si>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</si>
  <si>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</si>
  <si>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</si>
  <si>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</si>
  <si>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</si>
  <si>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</si>
  <si>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</si>
  <si>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</si>
  <si>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</si>
  <si>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</si>
  <si>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</si>
  <si>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</si>
  <si>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</si>
  <si>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</si>
  <si>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</si>
  <si>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</si>
  <si>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</si>
  <si>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</si>
  <si>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</si>
  <si>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</si>
  <si>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</si>
  <si>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</si>
  <si>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</si>
  <si>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</si>
  <si>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</si>
  <si>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</si>
  <si>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</si>
  <si>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</si>
  <si>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</si>
  <si>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</si>
  <si>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</si>
  <si>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</si>
  <si>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</si>
  <si>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</si>
  <si>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</si>
  <si>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</si>
  <si>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</si>
  <si>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</si>
  <si>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</si>
  <si>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</si>
  <si>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</si>
  <si>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</si>
  <si>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</si>
  <si>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</si>
  <si>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</si>
  <si>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</si>
  <si>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</si>
  <si>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</si>
  <si>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</si>
  <si>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</si>
  <si>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</si>
  <si>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</si>
  <si>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</si>
  <si>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</si>
  <si>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</si>
  <si>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</si>
  <si>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</si>
  <si>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</si>
  <si>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</si>
  <si>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</si>
  <si>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</si>
  <si>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</si>
  <si>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</si>
  <si>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</si>
  <si>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</si>
  <si>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</si>
  <si>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</si>
  <si>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</si>
  <si>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</si>
  <si>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</si>
  <si>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</si>
  <si>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</si>
  <si>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</si>
  <si>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</si>
  <si>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</si>
  <si>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</si>
  <si>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</si>
  <si>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</si>
  <si>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</si>
  <si>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</si>
  <si>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</si>
  <si>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</si>
  <si>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</si>
  <si>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</si>
  <si>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</si>
  <si>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</si>
  <si>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</si>
  <si>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</si>
  <si>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</si>
  <si>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</si>
  <si>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</si>
  <si>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</si>
  <si>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</si>
  <si>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</si>
  <si>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</si>
  <si>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</si>
  <si>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</si>
  <si>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</si>
  <si>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</si>
  <si>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</si>
  <si>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</si>
  <si>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</si>
  <si>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</si>
  <si>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</si>
  <si>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</si>
  <si>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</si>
  <si>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</si>
  <si>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</si>
  <si>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</si>
  <si>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</si>
  <si>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</si>
  <si>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</si>
  <si>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</si>
  <si>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</si>
  <si>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</si>
  <si>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</si>
  <si>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</si>
  <si>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</si>
  <si>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</si>
  <si>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</si>
  <si>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</si>
  <si>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</si>
  <si>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</si>
  <si>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</si>
  <si>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</si>
  <si>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</si>
  <si>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</si>
  <si>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</si>
  <si>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</si>
  <si>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</si>
  <si>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</si>
  <si>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</si>
  <si>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</si>
  <si>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</si>
  <si>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</si>
  <si>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</si>
  <si>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</si>
  <si>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</si>
  <si>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</si>
  <si>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</si>
  <si>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</si>
  <si>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</si>
  <si>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</si>
  <si>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</si>
  <si>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</si>
  <si>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</si>
  <si>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</si>
  <si>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</si>
  <si>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</si>
  <si>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</si>
  <si>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</si>
  <si>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</si>
  <si>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</si>
  <si>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</si>
  <si>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</si>
  <si>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</si>
  <si>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</si>
  <si>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</si>
  <si>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</si>
  <si>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</si>
  <si>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</si>
  <si>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</si>
  <si>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</si>
  <si>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</si>
  <si>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</si>
  <si>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</si>
  <si>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</si>
  <si>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</si>
  <si>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</si>
  <si>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</si>
  <si>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</si>
  <si>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</si>
  <si>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</si>
  <si>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</si>
  <si>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</si>
  <si>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</si>
  <si>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</si>
  <si>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</si>
  <si>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</si>
  <si>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</si>
  <si>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</si>
  <si>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</si>
  <si>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</si>
  <si>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</si>
  <si>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</si>
  <si>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</si>
  <si>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</si>
  <si>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</si>
  <si>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</si>
  <si>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</si>
  <si>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</si>
  <si>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</si>
  <si>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</si>
  <si>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</si>
  <si>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</si>
  <si>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</si>
  <si>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</si>
  <si>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</si>
  <si>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</si>
  <si>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</si>
  <si>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</si>
  <si>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</si>
  <si>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</si>
  <si>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</si>
  <si>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</si>
  <si>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</si>
  <si>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</si>
  <si>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</si>
  <si>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</si>
  <si>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</si>
  <si>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</si>
  <si>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</si>
  <si>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</si>
  <si>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</si>
  <si>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</si>
  <si>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</si>
  <si>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</si>
  <si>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</si>
  <si>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</si>
  <si>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</si>
  <si>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</si>
  <si>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</si>
  <si>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</si>
  <si>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</si>
  <si>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</si>
  <si>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</si>
  <si>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</si>
  <si>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</si>
  <si>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</si>
  <si>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</si>
  <si>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</si>
  <si>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</si>
  <si>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</si>
  <si>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</si>
  <si>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</si>
  <si>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</si>
  <si>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</si>
  <si>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</si>
  <si>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</si>
  <si>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</si>
  <si>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</si>
  <si>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</si>
  <si>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</si>
  <si>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</si>
  <si>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</si>
  <si>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</si>
  <si>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</si>
  <si>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</si>
  <si>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</si>
  <si>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</si>
  <si>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</si>
  <si>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</si>
  <si>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</si>
  <si>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</si>
  <si>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</si>
  <si>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</si>
  <si>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</si>
  <si>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</si>
  <si>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</si>
  <si>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</si>
  <si>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</si>
  <si>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</si>
  <si>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</si>
  <si>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</si>
  <si>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</si>
  <si>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</si>
  <si>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</si>
  <si>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</si>
  <si>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</si>
  <si>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</si>
  <si>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</si>
  <si>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</si>
  <si>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</si>
  <si>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</si>
  <si>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</si>
  <si>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</si>
  <si>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</si>
  <si>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</si>
  <si>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</si>
  <si>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</si>
  <si>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</si>
  <si>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</si>
  <si>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</si>
  <si>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</si>
  <si>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</si>
  <si>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</si>
  <si>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</si>
  <si>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</si>
  <si>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</si>
  <si>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</si>
  <si>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</si>
  <si>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</si>
  <si>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</si>
  <si>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</si>
  <si>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</si>
  <si>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</si>
  <si>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</si>
  <si>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</si>
  <si>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</si>
  <si>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</si>
  <si>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</si>
  <si>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</si>
  <si>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</si>
  <si>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</si>
  <si>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</si>
  <si>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</si>
  <si>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</si>
  <si>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</si>
  <si>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</si>
  <si>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</si>
  <si>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</si>
  <si>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</si>
  <si>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</si>
  <si>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</si>
  <si>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</si>
  <si>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</si>
  <si>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</si>
  <si>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</si>
  <si>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</si>
  <si>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</si>
  <si>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</si>
  <si>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</si>
  <si>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</si>
  <si>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</si>
  <si>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</si>
  <si>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</si>
  <si>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</si>
  <si>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</si>
  <si>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</si>
  <si>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</si>
  <si>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</si>
  <si>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</si>
  <si>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</si>
  <si>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</si>
  <si>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</si>
  <si>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</si>
  <si>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</si>
  <si>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</si>
  <si>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</si>
  <si>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</si>
  <si>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</si>
  <si>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</si>
  <si>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</si>
  <si>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</si>
  <si>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</si>
  <si>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</si>
  <si>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</si>
  <si>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</si>
  <si>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</si>
  <si>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</si>
  <si>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</si>
  <si>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</si>
  <si>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</si>
  <si>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</si>
  <si>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</si>
  <si>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</si>
  <si>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</si>
  <si>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</si>
  <si>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</si>
  <si>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</si>
  <si>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</si>
  <si>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</si>
  <si>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</si>
  <si>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</si>
  <si>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</si>
  <si>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</si>
  <si>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</si>
  <si>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</si>
  <si>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</si>
  <si>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</si>
  <si>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</si>
  <si>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</si>
  <si>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</si>
  <si>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</si>
  <si>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</si>
  <si>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</si>
  <si>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</si>
  <si>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</si>
  <si>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</si>
  <si>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</si>
  <si>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</si>
  <si>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</si>
  <si>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</si>
  <si>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</si>
  <si>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</si>
  <si>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</si>
  <si>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</si>
  <si>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</si>
  <si>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</si>
  <si>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</si>
  <si>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</si>
  <si>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</si>
  <si>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</si>
  <si>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</si>
  <si>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</si>
  <si>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</si>
  <si>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</si>
  <si>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</si>
  <si>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</si>
  <si>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</si>
  <si>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</si>
  <si>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</si>
  <si>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</si>
  <si>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</si>
  <si>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</si>
  <si>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</si>
  <si>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</si>
  <si>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</si>
  <si>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</si>
  <si>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</si>
  <si>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</si>
  <si>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</si>
  <si>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</si>
  <si>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</si>
  <si>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</si>
  <si>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</si>
  <si>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</si>
  <si>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</si>
  <si>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</si>
  <si>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</si>
  <si>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</si>
  <si>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</si>
  <si>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</si>
  <si>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</si>
  <si>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</si>
  <si>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</si>
  <si>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</si>
  <si>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</si>
  <si>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</si>
  <si>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</si>
  <si>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</si>
  <si>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</si>
  <si>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</si>
  <si>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</si>
  <si>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</si>
  <si>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</si>
  <si>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</si>
  <si>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</si>
  <si>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</si>
  <si>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</si>
  <si>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</si>
  <si>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</si>
  <si>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</si>
  <si>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</si>
  <si>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</si>
  <si>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</si>
  <si>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</si>
  <si>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</si>
  <si>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</si>
  <si>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</si>
  <si>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</si>
  <si>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</si>
  <si>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</si>
  <si>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</si>
  <si>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</si>
  <si>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</si>
  <si>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</si>
  <si>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</si>
  <si>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</si>
  <si>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</si>
  <si>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</si>
  <si>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</si>
  <si>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</si>
  <si>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</si>
  <si>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</si>
  <si>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</si>
  <si>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</si>
  <si>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</si>
  <si>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</si>
  <si>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</si>
  <si>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</si>
  <si>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</si>
  <si>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</si>
  <si>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</si>
  <si>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</si>
  <si>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</si>
  <si>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</si>
  <si>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</si>
  <si>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</si>
  <si>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</si>
  <si>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</si>
  <si>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</si>
  <si>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</si>
  <si>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</si>
  <si>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1101</t>
  </si>
  <si>
    <t>ORT: vedení klinického pracoviště</t>
  </si>
  <si>
    <t>ORT: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</si>
  <si>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</si>
  <si>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</si>
  <si>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</si>
  <si>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</si>
  <si>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</si>
  <si>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</si>
  <si>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ACIDUM FOLICUM LÉČIVA</t>
  </si>
  <si>
    <t>10MG TBL OBD 45</t>
  </si>
  <si>
    <t>AESCIN-TEVA</t>
  </si>
  <si>
    <t>POR TBL ENT 90X20MG</t>
  </si>
  <si>
    <t>AKNEMYCIN PLUS</t>
  </si>
  <si>
    <t>DRM SOL1X25ML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</si>
  <si>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</si>
  <si>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</si>
  <si>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</si>
  <si>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</si>
  <si>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</si>
  <si>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</si>
  <si>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AMPICILIN BBP</t>
  </si>
  <si>
    <t>1G INJ/INF PLV SOL 10</t>
  </si>
  <si>
    <t>ANAFRANIL SR 75</t>
  </si>
  <si>
    <t>TBL RET 20X75MG</t>
  </si>
  <si>
    <t>AULIN</t>
  </si>
  <si>
    <t>POR TBL NOB 30X100MG</t>
  </si>
  <si>
    <t>BACTROBAN NASAL</t>
  </si>
  <si>
    <t>20MG/G NAS UNG 3G</t>
  </si>
  <si>
    <t>BERODUAL</t>
  </si>
  <si>
    <t>INH LIQ 1X20ML</t>
  </si>
  <si>
    <t>BETADINE</t>
  </si>
  <si>
    <t>UNG 1X20GM</t>
  </si>
  <si>
    <t>Biopron9 tob.60+20</t>
  </si>
  <si>
    <t>BROMHEXIN 12 KM-KAPKY</t>
  </si>
  <si>
    <t>12MG/ML POR GTT SOL 50ML</t>
  </si>
  <si>
    <t>CARBOSORB</t>
  </si>
  <si>
    <t>320MG TBL NOB 20</t>
  </si>
  <si>
    <t>CELASKON LONG EFFECT 500MG 30 CPS PRO</t>
  </si>
  <si>
    <t>CODEIN SLOVAKOFARMA</t>
  </si>
  <si>
    <t>15MG TBL NOB 10</t>
  </si>
  <si>
    <t>P</t>
  </si>
  <si>
    <t>CONTROLOC I.V.</t>
  </si>
  <si>
    <t>INJ PLV SOL 1X40MG</t>
  </si>
  <si>
    <t>COSYREL 10MG/10MG</t>
  </si>
  <si>
    <t xml:space="preserve">TBL FLM 30 </t>
  </si>
  <si>
    <t>DEGAN</t>
  </si>
  <si>
    <t>TBL 40X10MG</t>
  </si>
  <si>
    <t>INJ 50X2ML/10MG</t>
  </si>
  <si>
    <t>DETRALEX</t>
  </si>
  <si>
    <t>POR TBL FLM 60</t>
  </si>
  <si>
    <t>DICLOFENAC DUO PHARMASWISS</t>
  </si>
  <si>
    <t>75MG CPS RDR 30 I</t>
  </si>
  <si>
    <t>DOLGIT KRÉM</t>
  </si>
  <si>
    <t>DRM CRM 1X150GM</t>
  </si>
  <si>
    <t>DORSIFLEX</t>
  </si>
  <si>
    <t>TBL 30X200MG</t>
  </si>
  <si>
    <t>DUPHALAC</t>
  </si>
  <si>
    <t>667MG/ML POR SOL 1X500ML IV</t>
  </si>
  <si>
    <t>DZ OCTENISEPT 1 l</t>
  </si>
  <si>
    <t>DZ PRONTODERM ROZTOK 500 ml</t>
  </si>
  <si>
    <t>ELOCOM</t>
  </si>
  <si>
    <t>DRM UNG 1X30GM 0,1%</t>
  </si>
  <si>
    <t>DRM CRM 1X30GM 0.1%</t>
  </si>
  <si>
    <t>FRAXIPARINE</t>
  </si>
  <si>
    <t>INJ SOL 10X0.6ML</t>
  </si>
  <si>
    <t>INJ SOL 10X1ML</t>
  </si>
  <si>
    <t>INJ SOL 10X0.4ML</t>
  </si>
  <si>
    <t>INJ SOL 10X0.8ML</t>
  </si>
  <si>
    <t>INJ SOL 10X0.3ML</t>
  </si>
  <si>
    <t>HELICID 20 ZENTIVA</t>
  </si>
  <si>
    <t>POR CPS ETD 90X20MG</t>
  </si>
  <si>
    <t>HELIDES 20 MG ENTEROSOLVENTNÍ TVRDÉ TOBOLKY</t>
  </si>
  <si>
    <t>POR CPS ETD 28X20MG</t>
  </si>
  <si>
    <t>HEMINEVRIN 192 MG</t>
  </si>
  <si>
    <t>POR CPS MOL 100X192MG (dříve název 300mg!)</t>
  </si>
  <si>
    <t>HIRUDOID</t>
  </si>
  <si>
    <t>DRM CRM 1X40GM</t>
  </si>
  <si>
    <t>HYDROCORTISON VUAB 100 MG</t>
  </si>
  <si>
    <t>INJ PLV SOL 1X100MG</t>
  </si>
  <si>
    <t>HYLAK FORTE</t>
  </si>
  <si>
    <t>POR SOL 100ML</t>
  </si>
  <si>
    <t>CHLORPROTHIXEN LECIVA (BLISTR)</t>
  </si>
  <si>
    <t>TBL OBD 30X15MG</t>
  </si>
  <si>
    <t>IBUPROFEN AL</t>
  </si>
  <si>
    <t>400MG TBL FLM 100</t>
  </si>
  <si>
    <t>IFIRMASTA 300 MG</t>
  </si>
  <si>
    <t>POR TBL FLM 28X300MG</t>
  </si>
  <si>
    <t>JOVESTO 5 MG POTAHOVANÉ TABLETY</t>
  </si>
  <si>
    <t>POR TBL FLM 30X5MG I</t>
  </si>
  <si>
    <t>KALIUM CHLORATUM LECIVA 7.5%</t>
  </si>
  <si>
    <t>INJ 5X10ML 7.5%</t>
  </si>
  <si>
    <t>KANAVIT</t>
  </si>
  <si>
    <t>INJ 5X1ML/10MG</t>
  </si>
  <si>
    <t>20MG/ML POR GTT EML 1X5ML</t>
  </si>
  <si>
    <t>KL UNGUENTUM</t>
  </si>
  <si>
    <t>LAMICTAL</t>
  </si>
  <si>
    <t>50MG TBL NOB 42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</si>
  <si>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</si>
  <si>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</si>
  <si>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</si>
  <si>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</si>
  <si>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</si>
  <si>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</si>
  <si>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LIOTON 100 000 GEL</t>
  </si>
  <si>
    <t>DRM GEL 1X100GM</t>
  </si>
  <si>
    <t>LIPERTANCE 20 MG/10 MG/5 MG</t>
  </si>
  <si>
    <t>TBL FLM 30X20MG/10MG/5MG I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</si>
  <si>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</si>
  <si>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</si>
  <si>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</si>
  <si>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</si>
  <si>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</si>
  <si>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</si>
  <si>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</si>
  <si>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</si>
  <si>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MEDROL 4MG</t>
  </si>
  <si>
    <t>TBL NOB 30 II</t>
  </si>
  <si>
    <t>MILGAMMA</t>
  </si>
  <si>
    <t>POR TBL OBD 20</t>
  </si>
  <si>
    <t>50MG/250MCG TBL OBD 100</t>
  </si>
  <si>
    <t>MILGAMMA N</t>
  </si>
  <si>
    <t>POR CPS MOL 50</t>
  </si>
  <si>
    <t>MIRTAZAPIN SANDOZ</t>
  </si>
  <si>
    <t>30MG TBL FLM 30</t>
  </si>
  <si>
    <t>MUCOSOLVAN</t>
  </si>
  <si>
    <t>POR GTT SOL+INH SOL 60ML</t>
  </si>
  <si>
    <t>NEUROL 0.25</t>
  </si>
  <si>
    <t>TBL 30X0.25MG</t>
  </si>
  <si>
    <t>NOVALGIN</t>
  </si>
  <si>
    <t>500MG TBL FLM 20</t>
  </si>
  <si>
    <t>INJ 5X5ML/2500MG</t>
  </si>
  <si>
    <t>500MG TBL FLM 50</t>
  </si>
  <si>
    <t>OLFEN</t>
  </si>
  <si>
    <t>10MG/G GEL 1X100G</t>
  </si>
  <si>
    <t>OLYNTH HA 0,1%</t>
  </si>
  <si>
    <t>1MG/ML NAS SPR SOL 10ML</t>
  </si>
  <si>
    <t>OPHTHALMO-SEPTONEX</t>
  </si>
  <si>
    <t>OPH GTT SOL 1X10ML PLAST</t>
  </si>
  <si>
    <t>PARALEN 500</t>
  </si>
  <si>
    <t>POR TBL NOB 24X500MG</t>
  </si>
  <si>
    <t>TBL OBD 50</t>
  </si>
  <si>
    <t>SOLU-MEDROL</t>
  </si>
  <si>
    <t>INJ SIC 1X40MG+1ML</t>
  </si>
  <si>
    <t>SORBIFER DURULES</t>
  </si>
  <si>
    <t>POR TBL FLM 100X100MG</t>
  </si>
  <si>
    <t>SUPPOSITORIA GLYCERINI IPSEN</t>
  </si>
  <si>
    <t>1,81G SUP 10</t>
  </si>
  <si>
    <t>SYMBICORT TURBUHALER 200 MIKROGRAMŮ/ 6 MIKROGRAMŮ/</t>
  </si>
  <si>
    <t>INH PLV 1X120DÁV</t>
  </si>
  <si>
    <t>SYNTOPHYLLIN</t>
  </si>
  <si>
    <t>INJ 5X10ML/240MG</t>
  </si>
  <si>
    <t>TARKA 180/2 MG TBL.</t>
  </si>
  <si>
    <t>180MG/2MG TBL RET 98</t>
  </si>
  <si>
    <t>TEBOKAN 40 MG</t>
  </si>
  <si>
    <t>POR TBL FLM100X40MG</t>
  </si>
  <si>
    <t>TEZEO 80 MG</t>
  </si>
  <si>
    <t>POR TBL NOB 90X80MG</t>
  </si>
  <si>
    <t>TIAPRIDAL</t>
  </si>
  <si>
    <t>INJ SOL 12X2ML/100MG</t>
  </si>
  <si>
    <t>TONARSSA 4 MG/5 MG</t>
  </si>
  <si>
    <t>POR TBL NOB 90</t>
  </si>
  <si>
    <t>TRALGIT SR 100</t>
  </si>
  <si>
    <t>POR TBL RET50X100MG</t>
  </si>
  <si>
    <t>TRAMADOL KALCEKS</t>
  </si>
  <si>
    <t>50MG/ML INJ/INF SOL 5X2ML</t>
  </si>
  <si>
    <t>TRANEXAMIC ACID ACCORD</t>
  </si>
  <si>
    <t>100MG/ML INJ SOL 5X5ML I</t>
  </si>
  <si>
    <t>TRAUMAPLANT</t>
  </si>
  <si>
    <t>UNG 1X50GM</t>
  </si>
  <si>
    <t>TWYNSTA 80 MG/10 MG</t>
  </si>
  <si>
    <t>POR TBL NOB 28</t>
  </si>
  <si>
    <t>URSOSAN</t>
  </si>
  <si>
    <t>CPS 50X250MG</t>
  </si>
  <si>
    <t>VALSACOMBI 160 MG/12,5 MG</t>
  </si>
  <si>
    <t>POR TBL FLM 28</t>
  </si>
  <si>
    <t>VIDISIC</t>
  </si>
  <si>
    <t>GEL OPH 3X10GM</t>
  </si>
  <si>
    <t>VITAMIN D3 AXONIA</t>
  </si>
  <si>
    <t>1000IU TBL FLM 90</t>
  </si>
  <si>
    <t>7000IU TBL FLM 4</t>
  </si>
  <si>
    <t>VOLTAREN EMULGEL</t>
  </si>
  <si>
    <t>10MG/G GEL 150G II</t>
  </si>
  <si>
    <t>XADOS 20 MG TABLETY</t>
  </si>
  <si>
    <t>POR TBL NOB 50X20MG</t>
  </si>
  <si>
    <t>XARELTO 10 MG</t>
  </si>
  <si>
    <t>POR TBL FLM 100X10MG</t>
  </si>
  <si>
    <t>ZALDIAR</t>
  </si>
  <si>
    <t>POR TBL FLM 20</t>
  </si>
  <si>
    <t>ZARZIO 30 MU/0,5 ML</t>
  </si>
  <si>
    <t>INJ+INF SOL 5X0.5ML</t>
  </si>
  <si>
    <t>ZODAC</t>
  </si>
  <si>
    <t>TBL OBD 30X10MG</t>
  </si>
  <si>
    <t>ZOLPIDEM MYLAN</t>
  </si>
  <si>
    <t>POR TBL FLM 20X10MG</t>
  </si>
  <si>
    <t>léky - krev.deriváty ZUL (TO)</t>
  </si>
  <si>
    <t>NUWIQ</t>
  </si>
  <si>
    <t>1000IU INJ PSO LQF 1+1X2,5ML ISP+SET</t>
  </si>
  <si>
    <t>OCPLEX</t>
  </si>
  <si>
    <t>500IU INF PSO LQF 1+1X20ML</t>
  </si>
  <si>
    <t>léky - antibiotika (LEK)</t>
  </si>
  <si>
    <t>AMOKSIKLAV 1.2GM</t>
  </si>
  <si>
    <t>INJ SIC 5X1.2GM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</si>
  <si>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</si>
  <si>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</si>
  <si>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</si>
  <si>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</si>
  <si>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</si>
  <si>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</si>
  <si>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</si>
  <si>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</si>
  <si>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</si>
  <si>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</si>
  <si>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</si>
  <si>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</si>
  <si>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</si>
  <si>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</si>
  <si>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</si>
  <si>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LINEZOLID KABI</t>
  </si>
  <si>
    <t>MEDOCLAV 1000 MG/200 MG</t>
  </si>
  <si>
    <t>INJ+INF PLV SOL 10X1.2GM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</si>
  <si>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</si>
  <si>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</si>
  <si>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</si>
  <si>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</si>
  <si>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</si>
  <si>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</si>
  <si>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</si>
  <si>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</si>
  <si>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léky - antimykotika (LEK)</t>
  </si>
  <si>
    <t>FLUCONAZOL KABI 2 MG/ML</t>
  </si>
  <si>
    <t>INF SOL 10X100ML/200MG</t>
  </si>
  <si>
    <t>TBL 15X100MG</t>
  </si>
  <si>
    <t>BETALOC ZOK</t>
  </si>
  <si>
    <t>200MG TBL PRO 30</t>
  </si>
  <si>
    <t>Carbo medicinalis PharmaSwiss tbl.20</t>
  </si>
  <si>
    <t>DEPO-MEDROL</t>
  </si>
  <si>
    <t>INJ 1X1ML/40MG</t>
  </si>
  <si>
    <t>DHC CONTINUS 90 MG</t>
  </si>
  <si>
    <t>PORTBLRET60X90MG B</t>
  </si>
  <si>
    <t>DIPIDOLOR</t>
  </si>
  <si>
    <t>7,5MG/ML INJ SOL 5X2ML</t>
  </si>
  <si>
    <t>ENDIARON</t>
  </si>
  <si>
    <t>250MG TBL FLM 40</t>
  </si>
  <si>
    <t>ERDOMED 300MG</t>
  </si>
  <si>
    <t>CPS 20X300MG</t>
  </si>
  <si>
    <t>FLAVOBION</t>
  </si>
  <si>
    <t>70MG TBL FLM 50</t>
  </si>
  <si>
    <t>FULTIUM D3</t>
  </si>
  <si>
    <t>10000IU/ML POR GTT SOL 1X10ML I</t>
  </si>
  <si>
    <t>GERATAM 1200</t>
  </si>
  <si>
    <t>TBL OBD 60X1200MG</t>
  </si>
  <si>
    <t>HUMULIN R 100 M.J./ML</t>
  </si>
  <si>
    <t>INJ 1X10ML/1KU</t>
  </si>
  <si>
    <t>CHLORID SODNÝ 0,9% BRAUN</t>
  </si>
  <si>
    <t>INF SOL 20X100MLPELAH</t>
  </si>
  <si>
    <t>INF SOL 10X250MLPELAH</t>
  </si>
  <si>
    <t>IBUPROFEN B. BRAUN 400MG</t>
  </si>
  <si>
    <t xml:space="preserve"> INF SOL 10X100ML</t>
  </si>
  <si>
    <t>IBUPROFEN B. BRAUN 600MG</t>
  </si>
  <si>
    <t>ICHTOXYL</t>
  </si>
  <si>
    <t>UNG 1X30GM</t>
  </si>
  <si>
    <t>IR  AQUA STERILE OPLACH.6x1000 ml</t>
  </si>
  <si>
    <t>IR OPLACH-FRESENIUS</t>
  </si>
  <si>
    <t>ISOPTIN SR</t>
  </si>
  <si>
    <t>240MG TBL PRO 100</t>
  </si>
  <si>
    <t>LOCOID CRELO 0,1%</t>
  </si>
  <si>
    <t>LOT 1X30GM</t>
  </si>
  <si>
    <t>MESOCAIN</t>
  </si>
  <si>
    <t>GEL 1X20GM</t>
  </si>
  <si>
    <t>MYCOPHENOLAT MOFETIL SANDOZ</t>
  </si>
  <si>
    <t>NITROGLYCERIN-SLOVAKOFARMA</t>
  </si>
  <si>
    <t>0,5MG TBL SLG 20</t>
  </si>
  <si>
    <t>PARACETAMOL ACCORD</t>
  </si>
  <si>
    <t>10MG/ML INF SOL 20X100ML</t>
  </si>
  <si>
    <t>RIVOTRIL 2 MG</t>
  </si>
  <si>
    <t>TBL 30X2MG</t>
  </si>
  <si>
    <t>SANDIMMUN NEORAL 50MG</t>
  </si>
  <si>
    <t>CPS 50X50MG</t>
  </si>
  <si>
    <t>SEPTONEX</t>
  </si>
  <si>
    <t>SPR 1X45ML</t>
  </si>
  <si>
    <t>TORECAN</t>
  </si>
  <si>
    <t>INJ 5X1ML/6.5MG</t>
  </si>
  <si>
    <t>ZETOVAR</t>
  </si>
  <si>
    <t>10MG/20MG TBL NOB 30</t>
  </si>
  <si>
    <t>POR TBL FLM 90X10MG</t>
  </si>
  <si>
    <t>ZOVIRAX 400 MG</t>
  </si>
  <si>
    <t>400MG TBL NOB 25</t>
  </si>
  <si>
    <t>FUCIDIN</t>
  </si>
  <si>
    <t>UNG 1X15GM 2%</t>
  </si>
  <si>
    <t>OPHTHALMO-FRAMYKOIN</t>
  </si>
  <si>
    <t>UNG OPH 1X5GM</t>
  </si>
  <si>
    <t>ACTRAPID PENFILL 100IU/ML</t>
  </si>
  <si>
    <t>INJ SOL 5X3ML</t>
  </si>
  <si>
    <t>ARKETIS 20 MG</t>
  </si>
  <si>
    <t>POR TBL NOB 30X20MG</t>
  </si>
  <si>
    <t>25MG TBL PRO 28</t>
  </si>
  <si>
    <t>Biopron FORTE tob.60</t>
  </si>
  <si>
    <t>DIAZEPAM SLOVAKOFARMA</t>
  </si>
  <si>
    <t>10MG TBL NOB 20(1X20)</t>
  </si>
  <si>
    <t>EUTHYROX</t>
  </si>
  <si>
    <t>75MCG TBL NOB 100 II</t>
  </si>
  <si>
    <t>FRAXIPARIN MULTI</t>
  </si>
  <si>
    <t>INJ 10X5ML/47.5KU</t>
  </si>
  <si>
    <t>FURORESE 125</t>
  </si>
  <si>
    <t>TBL 100X125MG</t>
  </si>
  <si>
    <t>IBALGIN RAPIDCAPS</t>
  </si>
  <si>
    <t>400MG CPS MOL 30</t>
  </si>
  <si>
    <t>INHIXA (120mg) 10 inj.</t>
  </si>
  <si>
    <t>12000IU(120MG)/0,8ML INJ SOL ISP 10X0,8ML I</t>
  </si>
  <si>
    <t>INHIXA (60mg) 10 inj.</t>
  </si>
  <si>
    <t>6000IU(60MG)/0,6ML INJ SOL ISP 10X0,6ML I</t>
  </si>
  <si>
    <t>KLACID 500</t>
  </si>
  <si>
    <t>POR TBL FLM 14X500MG</t>
  </si>
  <si>
    <t>Lioton 100000 gel 1x30g</t>
  </si>
  <si>
    <t>LOZAP 12.5 ZENTIVA</t>
  </si>
  <si>
    <t>PORTBLFLM 30X12.5MG</t>
  </si>
  <si>
    <t>INJ 10X10ML 1%</t>
  </si>
  <si>
    <t>MYDOCALM 150MG</t>
  </si>
  <si>
    <t>TBL OBD 30X150MG</t>
  </si>
  <si>
    <t>SYNJARDY 5 MG/1000 MG</t>
  </si>
  <si>
    <t>POR TBL FLM 60X1X5MG/1000MG</t>
  </si>
  <si>
    <t>VEROSPIRON</t>
  </si>
  <si>
    <t>TBL 20X25MG</t>
  </si>
  <si>
    <t>Vitar Soda tbl.150</t>
  </si>
  <si>
    <t>neleč.</t>
  </si>
  <si>
    <t>VOLTAREN EMULGEL 10MG/G</t>
  </si>
  <si>
    <t>GEL 50G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</si>
  <si>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</si>
  <si>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</si>
  <si>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</si>
  <si>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</si>
  <si>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</si>
  <si>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</si>
  <si>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METRONIDAZOLE NORIDEM</t>
  </si>
  <si>
    <t>5MG/ML INF SOL 10X100ML II</t>
  </si>
  <si>
    <t>UNASYN</t>
  </si>
  <si>
    <t>POR TBL FLM12X375MG</t>
  </si>
  <si>
    <t>INF SOL 10X200ML/400MG</t>
  </si>
  <si>
    <t>ADRENALIN LECIVA</t>
  </si>
  <si>
    <t>INJ 5X1ML/1MG</t>
  </si>
  <si>
    <t>INJ 1X5ML 40MG/ML</t>
  </si>
  <si>
    <t>MARCAINE 0,5%</t>
  </si>
  <si>
    <t>5MG/ML INJ SOL 5X20ML</t>
  </si>
  <si>
    <t>Peroxid vodíku 3% 100 ml</t>
  </si>
  <si>
    <t>20% DPH</t>
  </si>
  <si>
    <t>TRISPAN 20 MG/ML INJEKČNÍ SUSPENZE</t>
  </si>
  <si>
    <t>INJ SUS 10X1ML/20MG</t>
  </si>
  <si>
    <t xml:space="preserve">LINEZOLID SANDOZ 600 MG </t>
  </si>
  <si>
    <t>POR TBL FLM 10X600MG</t>
  </si>
  <si>
    <t>ADDAVEN</t>
  </si>
  <si>
    <t>IVN INF CNC SOL 20X10ML</t>
  </si>
  <si>
    <t>ALLOPURINOL APOTEX</t>
  </si>
  <si>
    <t>100MG TBL NOB 100</t>
  </si>
  <si>
    <t>ANOPYRIN</t>
  </si>
  <si>
    <t>100MG TBL NOB 60(6X10)</t>
  </si>
  <si>
    <t>CALCIUM BIOTIKA</t>
  </si>
  <si>
    <t>INJ 10X10ML/1GM</t>
  </si>
  <si>
    <t>CALCIUM GLUCONICUM 10% B.BRAUN</t>
  </si>
  <si>
    <t>INJ SOL 20X10ML</t>
  </si>
  <si>
    <t>CALTRATE 600 MG/400 IU D3 POTAHOVANÁ TABLETA</t>
  </si>
  <si>
    <t>POR TBL FLM 90</t>
  </si>
  <si>
    <t>CERNEVIT</t>
  </si>
  <si>
    <t>INJ PLV SOL10X750MG</t>
  </si>
  <si>
    <t>CITALEC</t>
  </si>
  <si>
    <t>20MG TBL FLM 60</t>
  </si>
  <si>
    <t>CONTROLOC</t>
  </si>
  <si>
    <t>40MG TBL ENT 100 I</t>
  </si>
  <si>
    <t>DEXMEDETOMIDINE EVER PHARMA</t>
  </si>
  <si>
    <t>100MCG/ML INF CNC SOL 25X2ML</t>
  </si>
  <si>
    <t>DIAZEPAM DESITIN RECTAL TUBE</t>
  </si>
  <si>
    <t>ENM 5X2.5ML/10MG</t>
  </si>
  <si>
    <t>EPANUTIN PARENTERAL</t>
  </si>
  <si>
    <t>250MG/5ML INJ SOL 5X5ML</t>
  </si>
  <si>
    <t>Espumisan cps.100x40mg-blistr</t>
  </si>
  <si>
    <t>0057585</t>
  </si>
  <si>
    <t>ESSENTIALE FORTE</t>
  </si>
  <si>
    <t>600MG CPS DUR 30</t>
  </si>
  <si>
    <t>EUTHYROX 150</t>
  </si>
  <si>
    <t>TBL 100X150RG</t>
  </si>
  <si>
    <t>FUROSEMID HAMELN</t>
  </si>
  <si>
    <t>10MG/ML INJ SOL 10X2ML</t>
  </si>
  <si>
    <t>Hyal-Drop multi oční kapky 10ml 2.0</t>
  </si>
  <si>
    <t>INF SOL 10X500MLPELAH</t>
  </si>
  <si>
    <t>INDOMETACIN 100 BERLIN-CHEMIE</t>
  </si>
  <si>
    <t>SUP 10X100MG</t>
  </si>
  <si>
    <t>KALIUMCHLORID 7.45% BRAUN</t>
  </si>
  <si>
    <t>INF CNC SOL 20X20ML</t>
  </si>
  <si>
    <t>KINITO</t>
  </si>
  <si>
    <t>50MG TBL FLM 40(2X20)</t>
  </si>
  <si>
    <t>Klysma salinické 10x135ml</t>
  </si>
  <si>
    <t>LETROX 100</t>
  </si>
  <si>
    <t>POR TBL NOB 100X100RG II</t>
  </si>
  <si>
    <t>LETROX 150</t>
  </si>
  <si>
    <t>POR TBL NOB 100X150RG</t>
  </si>
  <si>
    <t>LUNALDIN 100 MIKROGRAMŮ SUBLINGVÁLNÍ TABLETY</t>
  </si>
  <si>
    <t>ORM TBL SLG 30X100RG</t>
  </si>
  <si>
    <t>MAGNE B6</t>
  </si>
  <si>
    <t>DRG 50</t>
  </si>
  <si>
    <t>POR TBL OBD 50</t>
  </si>
  <si>
    <t>MOMMOX 0,05 MG/DÁVKU</t>
  </si>
  <si>
    <t>NAS SPR SUS 140X50RG</t>
  </si>
  <si>
    <t>NATRIUM CHLORATUM BBP</t>
  </si>
  <si>
    <t>100MG/ML INJ SOL 5X10ML</t>
  </si>
  <si>
    <t>NEODOLPASSE</t>
  </si>
  <si>
    <t>75MG/30MG INF SOL 10X250ML</t>
  </si>
  <si>
    <t>NICORETTE INVISIPATCH 25 MG/16 H</t>
  </si>
  <si>
    <t>DRM EMP TDR 7X25MG</t>
  </si>
  <si>
    <t>NITRO POHL</t>
  </si>
  <si>
    <t>INF SOL 1X50ML/50MG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</si>
  <si>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</si>
  <si>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</si>
  <si>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</si>
  <si>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</si>
  <si>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</si>
  <si>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</si>
  <si>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NUTRICOMP DRINK 2,0 KCAL FIBRE ČOKOLÁDOVÁ PRALINKA</t>
  </si>
  <si>
    <t>POR SOL 4X200ML</t>
  </si>
  <si>
    <t>OPHTHALMO-AZULEN</t>
  </si>
  <si>
    <t>PRESTARIUM NEO</t>
  </si>
  <si>
    <t>POR TBL FLM 90X5MG</t>
  </si>
  <si>
    <t>RINGERUV ROZTOK BRAUN</t>
  </si>
  <si>
    <t>INF 10X500ML(LDPE)</t>
  </si>
  <si>
    <t>SANVAL 10 MG</t>
  </si>
  <si>
    <t>SUMATRIPTAN ACTAVIS 50 MG</t>
  </si>
  <si>
    <t>POR TBL FLM 6X50MG</t>
  </si>
  <si>
    <t>TENSIOMIN</t>
  </si>
  <si>
    <t>TBL 30X12.5MG</t>
  </si>
  <si>
    <t>TBL 30X25MG</t>
  </si>
  <si>
    <t>TWYNSTA 80 MG/5 MG</t>
  </si>
  <si>
    <t>XYZAL</t>
  </si>
  <si>
    <t>POR TBL FLM 50X5MG</t>
  </si>
  <si>
    <t>TBL OBD 60X10MG</t>
  </si>
  <si>
    <t>POR TBL FLM 50X10MG</t>
  </si>
  <si>
    <t>léky - parenterální výživa (LEK)</t>
  </si>
  <si>
    <t>NUTRIFLEX PERI</t>
  </si>
  <si>
    <t>INF SOL 5X1000ML</t>
  </si>
  <si>
    <t>INF SOL 5X2000ML</t>
  </si>
  <si>
    <t>léky - enterální výživa (LEK)</t>
  </si>
  <si>
    <t>FORTICARE S PŘÍCHUTÍ BROSKEV A ZÁZVOR</t>
  </si>
  <si>
    <t>POR SOL 4X125ML</t>
  </si>
  <si>
    <t>FORTICARE S PŘÍCHUTÍ POMERANČ A CITRÓN</t>
  </si>
  <si>
    <t>FRESUBIN 2 KCAL CREME ČOKOLÁDA</t>
  </si>
  <si>
    <t>POR SOL 4X125G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</si>
  <si>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</si>
  <si>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</si>
  <si>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</si>
  <si>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</si>
  <si>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</si>
  <si>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</si>
  <si>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</si>
  <si>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</si>
  <si>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RESOURCE 2,0 KCAL FIBRE ČOKOLÁDOVÝ</t>
  </si>
  <si>
    <t>RESOURCE 2,0 KCAL FIBRE KÁVOVÝ 4X200 ML</t>
  </si>
  <si>
    <t>RESOURCE 2,0 KCAL FIBRE LESNÍ PLODY 4X200 ML</t>
  </si>
  <si>
    <t>RESOURCE 2,0 KCAL FIBRE MERUŇKOVÝ 4X200 ML</t>
  </si>
  <si>
    <t>RESOURCE DESSERT 2.0 BROSKVOVÁ PŘÍCHUŤ</t>
  </si>
  <si>
    <t>RESOURCE DIABET PLUS PŘÍCHUŤ JAHODA</t>
  </si>
  <si>
    <t>RESOURCE DIABET PLUS PŘÍCHUŤ VANILKA</t>
  </si>
  <si>
    <t>RESOURCE JUNIOR FIBRE BANÁN</t>
  </si>
  <si>
    <t>RESOURCE JUNIOR FIBRE KAKAO</t>
  </si>
  <si>
    <t>léky - hemofilici ZUL (TO)</t>
  </si>
  <si>
    <t>ALBUREX</t>
  </si>
  <si>
    <t>200G/L INF SOL 1X100ML</t>
  </si>
  <si>
    <t>500IU INJ PSO LQF 1+1X2,5ML ISP+SET</t>
  </si>
  <si>
    <t>AZITROMYCIN SANDOZ 500 MG</t>
  </si>
  <si>
    <t>POR TBL FLM 3X500MG</t>
  </si>
  <si>
    <t>BELOGENT MAST</t>
  </si>
  <si>
    <t>BATRAFEN</t>
  </si>
  <si>
    <t>CRM 1X20GM</t>
  </si>
  <si>
    <t>DZ BRAUNOL 1 L</t>
  </si>
  <si>
    <t>DZ PERSTERIL 4% 1000ml HVLP</t>
  </si>
  <si>
    <t>UN 3149</t>
  </si>
  <si>
    <t>FYZIOLOGICKÝ ROZTOK VIAFLO</t>
  </si>
  <si>
    <t>INF SOL 50X100ML</t>
  </si>
  <si>
    <t>IBALGIN 600</t>
  </si>
  <si>
    <t>600MG TBL FLM 30</t>
  </si>
  <si>
    <t>IR  NaCl 0,9% 5000 ml vak Bieffe URO Baxter</t>
  </si>
  <si>
    <t>for irrig. 1x5000 ml 15%</t>
  </si>
  <si>
    <t>IR ETHANOLUM 96% 10ML</t>
  </si>
  <si>
    <t>IR 10ml</t>
  </si>
  <si>
    <t>KL MS HYDROG.PEROX. 3% 1000g</t>
  </si>
  <si>
    <t>KL SOL.FORMAL.K FIXACI TKANI,1000G</t>
  </si>
  <si>
    <t>NORADRENALIN LECIVA</t>
  </si>
  <si>
    <t>RINGERŮV ROZTOK VIAFLO</t>
  </si>
  <si>
    <t>INF SOL 10X1000ML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</si>
  <si>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</si>
  <si>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</si>
  <si>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</si>
  <si>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</si>
  <si>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</si>
  <si>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</si>
  <si>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</si>
  <si>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</si>
  <si>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A02BC02 - PANTOPRAZOL</t>
  </si>
  <si>
    <t>A02BC05 - ESOMEPRAZOL</t>
  </si>
  <si>
    <t>B01AB05 - ENOXAPARIN</t>
  </si>
  <si>
    <t>B01AB06 - NADROPARIN</t>
  </si>
  <si>
    <t>C03CA01 - FUROSEMID</t>
  </si>
  <si>
    <t>C05BA01 - ORGANO-HEPARINOID</t>
  </si>
  <si>
    <t>C07AB02 - METOPROLOL</t>
  </si>
  <si>
    <t>C08DA01 - VERAPAMIL</t>
  </si>
  <si>
    <t>C09AA04 - PERINDOPRIL</t>
  </si>
  <si>
    <t>C09BB04 - PERINDOPRIL A AMLODIPIN</t>
  </si>
  <si>
    <t>C09CA01 - LOSARTAN</t>
  </si>
  <si>
    <t>C09DB04 - TELMISARTAN A AMLODIPIN</t>
  </si>
  <si>
    <t>H02AB04 - METHYLPREDNISOLON</t>
  </si>
  <si>
    <t>J01CA01 - AMPICILIN</t>
  </si>
  <si>
    <t>J01DC02 - CEFUROXIM</t>
  </si>
  <si>
    <t>J01DD01 - CEFOTAXIM</t>
  </si>
  <si>
    <t>J01FA10 - AZITHROMYCIN</t>
  </si>
  <si>
    <t>J01FF01 - KLINDAMYCIN</t>
  </si>
  <si>
    <t>J01MA02 - CIPROFLOXACIN</t>
  </si>
  <si>
    <t>J01XD01 - METRONIDAZOL</t>
  </si>
  <si>
    <t>J01XX08 - LINEZOLID</t>
  </si>
  <si>
    <t>J02AC01 - FLUKONAZOL</t>
  </si>
  <si>
    <t>J05AB01 - ACIKLOVIR</t>
  </si>
  <si>
    <t>L03AA02 - FILGRASTIM</t>
  </si>
  <si>
    <t>L04AD01 - CYKLOSPORIN</t>
  </si>
  <si>
    <t>N02AB03 - FENTANYL</t>
  </si>
  <si>
    <t>N02BB02 - SODNÁ SŮL METAMIZOLU</t>
  </si>
  <si>
    <t>N03AX09 - LAMOTRIGIN</t>
  </si>
  <si>
    <t>N05BA12 - ALPRAZOLAM</t>
  </si>
  <si>
    <t>N05CF02 - ZOLPIDEM</t>
  </si>
  <si>
    <t>N05CM18 - DEXMEDETOMIDIN</t>
  </si>
  <si>
    <t>N06AB05 - PAROXETIN</t>
  </si>
  <si>
    <t>R01AD09 - MOMETASON</t>
  </si>
  <si>
    <t>R06AE07 - CETIRIZIN</t>
  </si>
  <si>
    <t>R06AX27 - DESLORATADIN</t>
  </si>
  <si>
    <t>R03AK07 - FORMOTEROL A BUDESONID</t>
  </si>
  <si>
    <t>A03FA07 - ITOPRIDUM</t>
  </si>
  <si>
    <t>J01CR02 - AMOXICILIN A  INHIBITOR BETA-LAKTAMASY</t>
  </si>
  <si>
    <t>A06AD11 - LAKTULOSA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</si>
  <si>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</si>
  <si>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</si>
  <si>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</si>
  <si>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</si>
  <si>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</si>
  <si>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</si>
  <si>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</si>
  <si>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</si>
  <si>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</si>
  <si>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A02BC05</t>
  </si>
  <si>
    <t>180050</t>
  </si>
  <si>
    <t>HELIDES</t>
  </si>
  <si>
    <t>20MG CPS ETD 28</t>
  </si>
  <si>
    <t>A06AD11</t>
  </si>
  <si>
    <t>226525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</si>
  <si>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</si>
  <si>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</si>
  <si>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</si>
  <si>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</si>
  <si>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</si>
  <si>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</si>
  <si>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</si>
  <si>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</si>
  <si>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</si>
  <si>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</si>
  <si>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</si>
  <si>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C05BA01</t>
  </si>
  <si>
    <t>100308</t>
  </si>
  <si>
    <t>300MG/100G CRM 40G</t>
  </si>
  <si>
    <t>C09BB04</t>
  </si>
  <si>
    <t>187793</t>
  </si>
  <si>
    <t>TONARSSA</t>
  </si>
  <si>
    <t>4MG/5MG TBL NOB 90</t>
  </si>
  <si>
    <t>C09DB04</t>
  </si>
  <si>
    <t>167859</t>
  </si>
  <si>
    <t>TWYNSTA</t>
  </si>
  <si>
    <t>80MG/10MG TBL NOB 28</t>
  </si>
  <si>
    <t>H02AB04</t>
  </si>
  <si>
    <t>9709</t>
  </si>
  <si>
    <t>40MG/ML INJ PSO LQF 40MG+1ML</t>
  </si>
  <si>
    <t>J01CA01</t>
  </si>
  <si>
    <t>246096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</si>
  <si>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</si>
  <si>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</si>
  <si>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</si>
  <si>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</si>
  <si>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</si>
  <si>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</si>
  <si>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</si>
  <si>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</si>
  <si>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</si>
  <si>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</si>
  <si>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</si>
  <si>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</si>
  <si>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</si>
  <si>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</si>
  <si>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</si>
  <si>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</si>
  <si>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</si>
  <si>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</si>
  <si>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</si>
  <si>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</si>
  <si>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</si>
  <si>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</si>
  <si>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</si>
  <si>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</si>
  <si>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</si>
  <si>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</si>
  <si>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</si>
  <si>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J01XX08</t>
  </si>
  <si>
    <t>216704</t>
  </si>
  <si>
    <t>221742</t>
  </si>
  <si>
    <t>J02AC01</t>
  </si>
  <si>
    <t>164401</t>
  </si>
  <si>
    <t>FLUCONAZOL KABI</t>
  </si>
  <si>
    <t>2MG/ML INF SOL 10X100ML</t>
  </si>
  <si>
    <t>L03AA02</t>
  </si>
  <si>
    <t>500566</t>
  </si>
  <si>
    <t>ZARZIO</t>
  </si>
  <si>
    <t>30MU/0,5ML INJ/INF SOL ISP 5X0,5ML I</t>
  </si>
  <si>
    <t>N02BB02</t>
  </si>
  <si>
    <t>243453</t>
  </si>
  <si>
    <t>55823</t>
  </si>
  <si>
    <t>55824</t>
  </si>
  <si>
    <t>500MG/ML INJ SOL 5X5ML</t>
  </si>
  <si>
    <t>N03AX09</t>
  </si>
  <si>
    <t>237772</t>
  </si>
  <si>
    <t>50MG TBL NOB 42 I</t>
  </si>
  <si>
    <t>N05BA12</t>
  </si>
  <si>
    <t>91788</t>
  </si>
  <si>
    <t>NEUROL</t>
  </si>
  <si>
    <t>0,25MG TBL NOB 30</t>
  </si>
  <si>
    <t>N05CF02</t>
  </si>
  <si>
    <t>233360</t>
  </si>
  <si>
    <t>10MG TBL FLM 20</t>
  </si>
  <si>
    <t>R03AK07</t>
  </si>
  <si>
    <t>180087</t>
  </si>
  <si>
    <t>SYMBICORT TURBUHALER</t>
  </si>
  <si>
    <t>160MCG/4,5MCG INH PLV 1X120DÁV</t>
  </si>
  <si>
    <t>R06AE07</t>
  </si>
  <si>
    <t>66030</t>
  </si>
  <si>
    <t>10MG TBL FLM 30</t>
  </si>
  <si>
    <t>R06AX27</t>
  </si>
  <si>
    <t>178682</t>
  </si>
  <si>
    <t>JOVESTO</t>
  </si>
  <si>
    <t>5MG TBL FLM 30 I</t>
  </si>
  <si>
    <t>C07AB02</t>
  </si>
  <si>
    <t>231695</t>
  </si>
  <si>
    <t>C08DA01</t>
  </si>
  <si>
    <t>233479</t>
  </si>
  <si>
    <t>C10BA05</t>
  </si>
  <si>
    <t>228542</t>
  </si>
  <si>
    <t>90044</t>
  </si>
  <si>
    <t>40MG/ML INJ SUS 1X1ML</t>
  </si>
  <si>
    <t>J05AB01</t>
  </si>
  <si>
    <t>242527</t>
  </si>
  <si>
    <t>ZOVIRAX</t>
  </si>
  <si>
    <t>L04AD01</t>
  </si>
  <si>
    <t>15641</t>
  </si>
  <si>
    <t>SANDIMMUN NEORAL</t>
  </si>
  <si>
    <t>50MG CPS MOL 50</t>
  </si>
  <si>
    <t>99600</t>
  </si>
  <si>
    <t>10MG TBL FLM 90</t>
  </si>
  <si>
    <t>A10AB01</t>
  </si>
  <si>
    <t>26486</t>
  </si>
  <si>
    <t>ACTRAPID PENFILL</t>
  </si>
  <si>
    <t>100IU/ML INJ SOL 5X3ML</t>
  </si>
  <si>
    <t>B01AB05</t>
  </si>
  <si>
    <t>219054</t>
  </si>
  <si>
    <t>INHIXA</t>
  </si>
  <si>
    <t>238568</t>
  </si>
  <si>
    <t>213477</t>
  </si>
  <si>
    <t>9500IU/ML INJ SOL 10X5ML</t>
  </si>
  <si>
    <t>C03CA01</t>
  </si>
  <si>
    <t>56809</t>
  </si>
  <si>
    <t>FURORESE</t>
  </si>
  <si>
    <t>125MG TBL NOB 100</t>
  </si>
  <si>
    <t>231697</t>
  </si>
  <si>
    <t>C09CA01</t>
  </si>
  <si>
    <t>114059</t>
  </si>
  <si>
    <t>LOZAP</t>
  </si>
  <si>
    <t>12,5MG TBL FLM 30 II</t>
  </si>
  <si>
    <t>H03AA01</t>
  </si>
  <si>
    <t>243131</t>
  </si>
  <si>
    <t>5951</t>
  </si>
  <si>
    <t>875MG/125MG TBL FLM 14</t>
  </si>
  <si>
    <t>J01XD01</t>
  </si>
  <si>
    <t>245255</t>
  </si>
  <si>
    <t>164407</t>
  </si>
  <si>
    <t>2MG/ML INF SOL 10X200ML</t>
  </si>
  <si>
    <t>N06AB05</t>
  </si>
  <si>
    <t>105888</t>
  </si>
  <si>
    <t>ARKETIS</t>
  </si>
  <si>
    <t>20MG TBL NOB 30</t>
  </si>
  <si>
    <t>40536</t>
  </si>
  <si>
    <t>40MG/ML INJ SUS 1X5ML</t>
  </si>
  <si>
    <t>197699</t>
  </si>
  <si>
    <t>LINEZOLID SANDOZ</t>
  </si>
  <si>
    <t>600MG TBL FLM 10</t>
  </si>
  <si>
    <t>A03FA07</t>
  </si>
  <si>
    <t>237595</t>
  </si>
  <si>
    <t>C09AA04</t>
  </si>
  <si>
    <t>101211</t>
  </si>
  <si>
    <t>5MG TBL FLM 90(3X30)</t>
  </si>
  <si>
    <t>167852</t>
  </si>
  <si>
    <t>80MG/5MG TBL NOB 28</t>
  </si>
  <si>
    <t>172044</t>
  </si>
  <si>
    <t>LETROX</t>
  </si>
  <si>
    <t>150MCG TBL NOB 100</t>
  </si>
  <si>
    <t>187427</t>
  </si>
  <si>
    <t>100MCG TBL NOB 100</t>
  </si>
  <si>
    <t>243140</t>
  </si>
  <si>
    <t>150MCG TBL NOB 100 II</t>
  </si>
  <si>
    <t>J01FA10</t>
  </si>
  <si>
    <t>45010</t>
  </si>
  <si>
    <t>AZITROMYCIN SANDOZ</t>
  </si>
  <si>
    <t>500MG TBL FLM 3</t>
  </si>
  <si>
    <t>N02AB03</t>
  </si>
  <si>
    <t>155383</t>
  </si>
  <si>
    <t>LUNALDIN</t>
  </si>
  <si>
    <t>100MCG SLG TBL NOB 30</t>
  </si>
  <si>
    <t>233366</t>
  </si>
  <si>
    <t>10MG TBL FLM 50</t>
  </si>
  <si>
    <t>N05CM18</t>
  </si>
  <si>
    <t>136755</t>
  </si>
  <si>
    <t>R01AD09</t>
  </si>
  <si>
    <t>170760</t>
  </si>
  <si>
    <t>MOMMOX</t>
  </si>
  <si>
    <t>0,05MG/DÁV NAS SPR SUS 140DÁV</t>
  </si>
  <si>
    <t>5496</t>
  </si>
  <si>
    <t>10MG TBL FLM 60</t>
  </si>
  <si>
    <t>V06XX</t>
  </si>
  <si>
    <t>217257</t>
  </si>
  <si>
    <t>RESOURCE DESSERT 2,0 BROSKVOVÁ PŘÍCHUŤ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</si>
  <si>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</si>
  <si>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</si>
  <si>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</si>
  <si>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</si>
  <si>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</si>
  <si>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</si>
  <si>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33820</t>
  </si>
  <si>
    <t>33915</t>
  </si>
  <si>
    <t>33916</t>
  </si>
  <si>
    <t>33951</t>
  </si>
  <si>
    <t>33952</t>
  </si>
  <si>
    <t>C01CA03</t>
  </si>
  <si>
    <t>536</t>
  </si>
  <si>
    <t>NORADRENALIN LÉČIVA</t>
  </si>
  <si>
    <t>1MG/ML INF CNC SOL 5X1ML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</si>
  <si>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</si>
  <si>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</si>
  <si>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</si>
  <si>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</si>
  <si>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</si>
  <si>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</si>
  <si>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</si>
  <si>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</si>
  <si>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</si>
  <si>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</si>
  <si>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</si>
  <si>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</si>
  <si>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</si>
  <si>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</si>
  <si>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</si>
  <si>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</si>
  <si>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</si>
  <si>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</si>
  <si>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</si>
  <si>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Fidler Erik</t>
  </si>
  <si>
    <t>Gajdošík Martin</t>
  </si>
  <si>
    <t>Gallo Jiří</t>
  </si>
  <si>
    <t>Hobza Martin</t>
  </si>
  <si>
    <t>Holibka Radomír</t>
  </si>
  <si>
    <t>Kalina Radim</t>
  </si>
  <si>
    <t>Kamínek Petr</t>
  </si>
  <si>
    <t>Kopičár Martin</t>
  </si>
  <si>
    <t>Lošťák Jiří</t>
  </si>
  <si>
    <t>Melecký David</t>
  </si>
  <si>
    <t>Mitošinka Ján</t>
  </si>
  <si>
    <t>Neoral Petr</t>
  </si>
  <si>
    <t>Nieslaniková Eva</t>
  </si>
  <si>
    <t>Obhlídal Martin</t>
  </si>
  <si>
    <t>Pach Miroslav</t>
  </si>
  <si>
    <t>Ročák Karel</t>
  </si>
  <si>
    <t>Sloviak Matúš</t>
  </si>
  <si>
    <t>Smižanský Matej</t>
  </si>
  <si>
    <t>Spáčil Aleš</t>
  </si>
  <si>
    <t>Svoboda Michal</t>
  </si>
  <si>
    <t>Špička Jan</t>
  </si>
  <si>
    <t>Štefančík Michal</t>
  </si>
  <si>
    <t>Uvízl Miroslav</t>
  </si>
  <si>
    <t>Večeřa Marek</t>
  </si>
  <si>
    <t>Zerák Martin</t>
  </si>
  <si>
    <t>NADROPARIN</t>
  </si>
  <si>
    <t>SODNÁ SŮL METAMIZOLU</t>
  </si>
  <si>
    <t>BEMIPARIN</t>
  </si>
  <si>
    <t>30526</t>
  </si>
  <si>
    <t>ZIBOR</t>
  </si>
  <si>
    <t>3500IU/0,2ML INJ SOL ISP 10X0,2ML</t>
  </si>
  <si>
    <t>AMOXICILIN A  INHIBITOR BETA-LAKTAMASY</t>
  </si>
  <si>
    <t>JINÉ KAPILÁRY STABILIZUJÍCÍ LÁTKY</t>
  </si>
  <si>
    <t>107806</t>
  </si>
  <si>
    <t>AESCIN TEVA</t>
  </si>
  <si>
    <t>20MG TBL ENT 30</t>
  </si>
  <si>
    <t>Ortopedicko protetické pomůcky sériově vyráběné</t>
  </si>
  <si>
    <t>5000053</t>
  </si>
  <si>
    <t>BANDÁŽ RAMENNÍ ZÁVĚSNÁ</t>
  </si>
  <si>
    <t>RB 037</t>
  </si>
  <si>
    <t>5007403</t>
  </si>
  <si>
    <t>ORTÉZA KOLENNÍ FIXAČNÍ S FLEXÍ 20. PANOPFLEX PAN 7</t>
  </si>
  <si>
    <t>ZADNÍ ANATOMICKY TVAROVANÁ ZADNÍ DLAHA A DVĚ BOČNÍ DLAHY VE 20.</t>
  </si>
  <si>
    <t>NIMESULID</t>
  </si>
  <si>
    <t>12892</t>
  </si>
  <si>
    <t>100MG TBL NOB 30</t>
  </si>
  <si>
    <t>Vozíky invalidní včetně příslušenství</t>
  </si>
  <si>
    <t>5003591</t>
  </si>
  <si>
    <t>BERLE FRANCOUZSKÁ MAGIC SOFT 105</t>
  </si>
  <si>
    <t>VYMĚKČENÁ RUKOJEŤ, NASTAVITELNÁ VÝŠKA 75 -98 CM, HMOTNOST PACIENTA MAX. 130 KG</t>
  </si>
  <si>
    <t>5007432</t>
  </si>
  <si>
    <t>ORTÉZA HLEZNA S TŘEMI DLAHAMI A FIXAČNÍM PÁSKEM PA</t>
  </si>
  <si>
    <t>FIXACE HLEZNA, JEDNA ZADNÍ A DVĚ BOČNÍ DLAHY, OSMIČKOVÝ TAH</t>
  </si>
  <si>
    <t>213481</t>
  </si>
  <si>
    <t>FRAXIPARINE FORTE</t>
  </si>
  <si>
    <t>19000IU/ML INJ SOL ISP 2X0,8ML</t>
  </si>
  <si>
    <t>ACEKLOFENAK</t>
  </si>
  <si>
    <t>191729</t>
  </si>
  <si>
    <t>BIOFENAC</t>
  </si>
  <si>
    <t>100MG TBL FLM 20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</si>
  <si>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</si>
  <si>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</si>
  <si>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</si>
  <si>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</si>
  <si>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</si>
  <si>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</si>
  <si>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</si>
  <si>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DIKLOFENAK</t>
  </si>
  <si>
    <t>119672</t>
  </si>
  <si>
    <t>46621</t>
  </si>
  <si>
    <t>UNO</t>
  </si>
  <si>
    <t>150MG TBL PRO 20</t>
  </si>
  <si>
    <t>215222</t>
  </si>
  <si>
    <t>DICLOFENAC DR. MÜLLER PHARMA</t>
  </si>
  <si>
    <t>100MG SUP 12</t>
  </si>
  <si>
    <t>ERDOSTEIN</t>
  </si>
  <si>
    <t>199680</t>
  </si>
  <si>
    <t>ERDOMED</t>
  </si>
  <si>
    <t>300MG CPS DUR 60</t>
  </si>
  <si>
    <t>CHONDROITIN-SULFÁT</t>
  </si>
  <si>
    <t>14821</t>
  </si>
  <si>
    <t>CONDROSULF</t>
  </si>
  <si>
    <t>800MG TBL FLM 30</t>
  </si>
  <si>
    <t>IBUPROFEN</t>
  </si>
  <si>
    <t>15486</t>
  </si>
  <si>
    <t>IBUMAX</t>
  </si>
  <si>
    <t>600MG TBL FLM 100</t>
  </si>
  <si>
    <t>KYSELINA ACETYLSALICYLOVÁ</t>
  </si>
  <si>
    <t>188850</t>
  </si>
  <si>
    <t>STACYL</t>
  </si>
  <si>
    <t>100MG TBL ENT 100</t>
  </si>
  <si>
    <t>KYSELINA ALENDRONOVÁ A CHOLEKALCIFEROL</t>
  </si>
  <si>
    <t>231738</t>
  </si>
  <si>
    <t>FOSAVANCE</t>
  </si>
  <si>
    <t>70MG/5600IU TBL NOB 12</t>
  </si>
  <si>
    <t>LINEZOLID</t>
  </si>
  <si>
    <t>MELOXIKAM</t>
  </si>
  <si>
    <t>112561</t>
  </si>
  <si>
    <t>RECOXA</t>
  </si>
  <si>
    <t>15MG TBL NOB 30</t>
  </si>
  <si>
    <t>METRONIDAZOL</t>
  </si>
  <si>
    <t>46640</t>
  </si>
  <si>
    <t>ROZEX</t>
  </si>
  <si>
    <t>7,5MG/G CRM 30G</t>
  </si>
  <si>
    <t>12895</t>
  </si>
  <si>
    <t>100MG POR GRA SUS 30 I</t>
  </si>
  <si>
    <t>RŮZNÉ JINÉ KOMBINACE ŽELEZA</t>
  </si>
  <si>
    <t>119653</t>
  </si>
  <si>
    <t>320MG/60MG TBL RET 60</t>
  </si>
  <si>
    <t>7981</t>
  </si>
  <si>
    <t>500MG/ML INJ SOL 10X2ML</t>
  </si>
  <si>
    <t>SULFAMETHOXAZOL A TRIMETHOPRIM</t>
  </si>
  <si>
    <t>6264</t>
  </si>
  <si>
    <t>400MG/80MG TBL NOB 20</t>
  </si>
  <si>
    <t>SUMATRIPTAN</t>
  </si>
  <si>
    <t>234945</t>
  </si>
  <si>
    <t>SUMATRIPTAN MYLAN</t>
  </si>
  <si>
    <t>50MG TBL FLM 6</t>
  </si>
  <si>
    <t>TRAMADOL</t>
  </si>
  <si>
    <t>201138</t>
  </si>
  <si>
    <t>TRAMAL RETARD</t>
  </si>
  <si>
    <t>100MG TBL PRO 30 II</t>
  </si>
  <si>
    <t>216866</t>
  </si>
  <si>
    <t>150MG TBL PRO 30 III</t>
  </si>
  <si>
    <t>ZOLPIDEM</t>
  </si>
  <si>
    <t>TRAMADOL A PARACETAMOL</t>
  </si>
  <si>
    <t>138840</t>
  </si>
  <si>
    <t>DORETA</t>
  </si>
  <si>
    <t>37,5MG/325MG TBL FLM 20 I</t>
  </si>
  <si>
    <t>201609</t>
  </si>
  <si>
    <t>37,5MG/325MG TBL FLM 30X1</t>
  </si>
  <si>
    <t>201608</t>
  </si>
  <si>
    <t>37,5MG/325MG TBL FLM 20X1</t>
  </si>
  <si>
    <t>203097</t>
  </si>
  <si>
    <t>875MG/125MG TBL FLM 21</t>
  </si>
  <si>
    <t>Jiná</t>
  </si>
  <si>
    <t>4000021</t>
  </si>
  <si>
    <t>ORTÉZA DOLNÍ KONČETINY INDIV. ZHOTOVENÁ</t>
  </si>
  <si>
    <t>DĚTSKÁ DO 18 LET VČETNĚ; 2 KS / 1 ROK</t>
  </si>
  <si>
    <t>4000052</t>
  </si>
  <si>
    <t>VLOŽKY ORTOPEDICKÉ SPECIÁLNÍ INDIV. ZHOTOVOVANÉ</t>
  </si>
  <si>
    <t>2 PÁRY / 1 ROK</t>
  </si>
  <si>
    <t>Pomůcky pro diabetiky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</si>
  <si>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</si>
  <si>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</si>
  <si>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</si>
  <si>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</si>
  <si>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</si>
  <si>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</si>
  <si>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5000642</t>
  </si>
  <si>
    <t>GENUMEDI</t>
  </si>
  <si>
    <t>KOLENNÍ BANDÁŽ SE SILIKONOVOU PELOTOU KOLEM ČÉŠKY</t>
  </si>
  <si>
    <t>5003299</t>
  </si>
  <si>
    <t>ORTÉZA KOLENNÍ - TYP 503</t>
  </si>
  <si>
    <t>DVOUOSÝ KOLENNÍ KLOUB KOVOVÝ, PRODYŠNÝ MATERIÁL</t>
  </si>
  <si>
    <t>5006800</t>
  </si>
  <si>
    <t>BERLE PODPAŽNÍ THUASNE W2010</t>
  </si>
  <si>
    <t>KRÁTKÁ/STŘEDNÍ/DLOUHÁ, STAVITELNÁ 135 -195 CM, HMOTNOST PACIENTA MAX. 130 KG</t>
  </si>
  <si>
    <t>ATORVASTATIN</t>
  </si>
  <si>
    <t>166470</t>
  </si>
  <si>
    <t>ATORIS</t>
  </si>
  <si>
    <t>BROMAZEPAM</t>
  </si>
  <si>
    <t>88219</t>
  </si>
  <si>
    <t>LEXAURIN</t>
  </si>
  <si>
    <t>CELEKOXIB</t>
  </si>
  <si>
    <t>221054</t>
  </si>
  <si>
    <t>ACLEXA</t>
  </si>
  <si>
    <t>200MG CPS DUR 60</t>
  </si>
  <si>
    <t>CITALOPRAM</t>
  </si>
  <si>
    <t>132523</t>
  </si>
  <si>
    <t>20MG TBL FLM 30</t>
  </si>
  <si>
    <t>132524</t>
  </si>
  <si>
    <t>230409</t>
  </si>
  <si>
    <t>221158</t>
  </si>
  <si>
    <t>14823</t>
  </si>
  <si>
    <t>800MG POR GRA SOL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</si>
  <si>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</si>
  <si>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</si>
  <si>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</si>
  <si>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</si>
  <si>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</si>
  <si>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</si>
  <si>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</si>
  <si>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29955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</si>
  <si>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</si>
  <si>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</si>
  <si>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</si>
  <si>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</si>
  <si>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</si>
  <si>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</si>
  <si>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</si>
  <si>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LEVOCETIRIZIN</t>
  </si>
  <si>
    <t>124346</t>
  </si>
  <si>
    <t>CEZERA</t>
  </si>
  <si>
    <t>5MG TBL FLM 90 I</t>
  </si>
  <si>
    <t>ORGANO-HEPARINOID</t>
  </si>
  <si>
    <t>100306</t>
  </si>
  <si>
    <t>HIRUDOID FORTE</t>
  </si>
  <si>
    <t>445MG/100G GEL 40G</t>
  </si>
  <si>
    <t>ROSUVASTATIN</t>
  </si>
  <si>
    <t>202580</t>
  </si>
  <si>
    <t>ROSUVASTATIN TEVA PHARMA</t>
  </si>
  <si>
    <t>10MG TBL FLM 90 II</t>
  </si>
  <si>
    <t>SILDENAFIL</t>
  </si>
  <si>
    <t>166801</t>
  </si>
  <si>
    <t>OLVION</t>
  </si>
  <si>
    <t>100MG TBL FLM 8</t>
  </si>
  <si>
    <t>SILYMARIN</t>
  </si>
  <si>
    <t>19571</t>
  </si>
  <si>
    <t>LAGOSA</t>
  </si>
  <si>
    <t>TBL OBD 100</t>
  </si>
  <si>
    <t>THIAMAZOL</t>
  </si>
  <si>
    <t>87149</t>
  </si>
  <si>
    <t>THYROZOL</t>
  </si>
  <si>
    <t>TIZANIDIN</t>
  </si>
  <si>
    <t>16051</t>
  </si>
  <si>
    <t>SIRDALUD</t>
  </si>
  <si>
    <t>2MG TBL NOB 30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</si>
  <si>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</si>
  <si>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</si>
  <si>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</si>
  <si>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</si>
  <si>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</si>
  <si>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</si>
  <si>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</si>
  <si>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PERINDOPRIL, AMLODIPIN A INDAPAMID</t>
  </si>
  <si>
    <t>190975</t>
  </si>
  <si>
    <t>TRIPLIXAM</t>
  </si>
  <si>
    <t>10MG/2,5MG/10MG TBL FLM 90(3X30)</t>
  </si>
  <si>
    <t>202701</t>
  </si>
  <si>
    <t>20MG TBL ENT 90</t>
  </si>
  <si>
    <t>5005393</t>
  </si>
  <si>
    <t>DUROLANE</t>
  </si>
  <si>
    <t>ROZTOK ELASTOVISKÓZNÍ, INJ.1X3ML,PURIFIK.STABILIZOVANÁ NASHA</t>
  </si>
  <si>
    <t>5000033</t>
  </si>
  <si>
    <t>FIXACE ZÁPĚSTÍ BEZ FIXACE PALCE</t>
  </si>
  <si>
    <t>FZ 030</t>
  </si>
  <si>
    <t>5000592</t>
  </si>
  <si>
    <t>STABIMED PRO</t>
  </si>
  <si>
    <t>KRÁTKÁ FUNKČNÍ SOFT ORTÉZA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</si>
  <si>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</si>
  <si>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</si>
  <si>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</si>
  <si>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</si>
  <si>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</si>
  <si>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</si>
  <si>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5001908</t>
  </si>
  <si>
    <t>PÁSKA EPIKONDYLÁRNÍ - TYP 202</t>
  </si>
  <si>
    <t>5007244</t>
  </si>
  <si>
    <t>ORTÉZA PRSTŮ RUKY PAN 5.04</t>
  </si>
  <si>
    <t>S DLAHOU, UNIVERZÁLNÍ PRO PRAVOU A LEVOU RUKU</t>
  </si>
  <si>
    <t>5000705</t>
  </si>
  <si>
    <t>ORTEX 07 FIXAČNÍ ORTÉZA ZÁPĚSTÍ</t>
  </si>
  <si>
    <t>DÉLKA 17CM / LEVÁ, I., II., III., IV., V.</t>
  </si>
  <si>
    <t>5005535</t>
  </si>
  <si>
    <t>ORTÉZA ZÁPĚSTÍ DYNASTAB DUAL 7040</t>
  </si>
  <si>
    <t>2 DLAHY, OBOUSTRANNÁ, 3 VELIKOSTI</t>
  </si>
  <si>
    <t>5005846</t>
  </si>
  <si>
    <t>OR 10A ORTÉZA PALCE S DLAHOU</t>
  </si>
  <si>
    <t>XS - XL, PRAVÁ / LEVÁ, MODRÁ / ČERNÁ</t>
  </si>
  <si>
    <t>5007243</t>
  </si>
  <si>
    <t>ORTÉZA PALCE RUKY PAN 5.03</t>
  </si>
  <si>
    <t>S DLAHOU, UNIVERZÁLNÍ PRO PRAVÝ A LEVÝ PALEC</t>
  </si>
  <si>
    <t>5005545</t>
  </si>
  <si>
    <t>ORTÉZA ZÁPĚSTÍ A PALCE LIGAFLEX MANU 2430</t>
  </si>
  <si>
    <t>1 DLAHA, PRAVÁ/ LEVÁ, 4 VELIKOSTI</t>
  </si>
  <si>
    <t>5011400</t>
  </si>
  <si>
    <t>CELLACARE MANUS CLASSIC VEL. 1,2,3,4 PRAVÁ + 1,2,3</t>
  </si>
  <si>
    <t>0</t>
  </si>
  <si>
    <t>5007424</t>
  </si>
  <si>
    <t>ORTÉZA KOLENNÍHO KLOUBU KRÁTKÁ S PRUŽINOVÝMI VÝZTU</t>
  </si>
  <si>
    <t>NÁVLEKOVÁ, ÚPLETOVÁ S BOČNÍMI PRUŽINOVÝMI VÝZTUHAMI</t>
  </si>
  <si>
    <t>5008923</t>
  </si>
  <si>
    <t>249 A</t>
  </si>
  <si>
    <t>CHODÍTKO ČTYŘKOLOVÉ SKLÁDACÍ ZESÍLENÉ,BOVDENOVÉ BRZDY S ARETACÍ,SEDÁTKO,BRAŠNA</t>
  </si>
  <si>
    <t>191730</t>
  </si>
  <si>
    <t>100MG TBL FLM 60</t>
  </si>
  <si>
    <t>NITROFURANTOIN</t>
  </si>
  <si>
    <t>207280</t>
  </si>
  <si>
    <t>FUROLIN</t>
  </si>
  <si>
    <t>241307</t>
  </si>
  <si>
    <t>BISEPTOL</t>
  </si>
  <si>
    <t>400MG/80MG TBL NOB 28</t>
  </si>
  <si>
    <t>4000048</t>
  </si>
  <si>
    <t>OBUV ORTOPEDICKÁ STŘEDNĚ SLOŽITÁ INDIV. ZHOTOVENÁ</t>
  </si>
  <si>
    <t>OD 19 LET; 2 PÁRY / 3 ROKY</t>
  </si>
  <si>
    <t>86656</t>
  </si>
  <si>
    <t>1MG TBL NOB 30</t>
  </si>
  <si>
    <t>CIPROFLOXACIN</t>
  </si>
  <si>
    <t>247409</t>
  </si>
  <si>
    <t>GLUKOSAMIN</t>
  </si>
  <si>
    <t>241551</t>
  </si>
  <si>
    <t>DONA</t>
  </si>
  <si>
    <t>1500MG POR PLV SOL 90</t>
  </si>
  <si>
    <t>243121</t>
  </si>
  <si>
    <t>1500MG POR PLV SOL 90(3X30)</t>
  </si>
  <si>
    <t>CHOLEKALCIFEROL</t>
  </si>
  <si>
    <t>207721</t>
  </si>
  <si>
    <t>INOSIN PRANOBEX</t>
  </si>
  <si>
    <t>162748</t>
  </si>
  <si>
    <t>ISOPRINOSINE</t>
  </si>
  <si>
    <t>500MG TBL NOB 100</t>
  </si>
  <si>
    <t>KANDESARTAN</t>
  </si>
  <si>
    <t>171555</t>
  </si>
  <si>
    <t>CARZAP</t>
  </si>
  <si>
    <t>32MG TBL NOB 28</t>
  </si>
  <si>
    <t>KLARITHROMYCIN</t>
  </si>
  <si>
    <t>216199</t>
  </si>
  <si>
    <t>KLACID</t>
  </si>
  <si>
    <t>500MG TBL FLM 14</t>
  </si>
  <si>
    <t>231737</t>
  </si>
  <si>
    <t>70MG/2800IU TBL NOB 12</t>
  </si>
  <si>
    <t>17187</t>
  </si>
  <si>
    <t>NIMESIL</t>
  </si>
  <si>
    <t>100MG POR GRA SUS 30</t>
  </si>
  <si>
    <t>203954</t>
  </si>
  <si>
    <t>TRAMAZOLIN</t>
  </si>
  <si>
    <t>223144</t>
  </si>
  <si>
    <t>MUCONASAL PLUS</t>
  </si>
  <si>
    <t>1,18MG/ML NAS SPR SOL 1X10ML</t>
  </si>
  <si>
    <t>164888</t>
  </si>
  <si>
    <t>CALTRATE D3</t>
  </si>
  <si>
    <t>600MG/400IU TBL FLM 90</t>
  </si>
  <si>
    <t>135422</t>
  </si>
  <si>
    <t>500MG/1000IU TBL MND 60</t>
  </si>
  <si>
    <t>250725</t>
  </si>
  <si>
    <t>198054</t>
  </si>
  <si>
    <t>SANVAL</t>
  </si>
  <si>
    <t>179333</t>
  </si>
  <si>
    <t>75MG/650MG TBL FLM 90 I</t>
  </si>
  <si>
    <t>197863</t>
  </si>
  <si>
    <t>PALGOTAL</t>
  </si>
  <si>
    <t>75MG/650MG TBL FLM 30</t>
  </si>
  <si>
    <t>HOŘČÍK (KOMBINACE RŮZNÝCH SOLÍ)</t>
  </si>
  <si>
    <t>215978</t>
  </si>
  <si>
    <t>Jiný</t>
  </si>
  <si>
    <t>Obvazový materiál, náplasti</t>
  </si>
  <si>
    <t>5009937</t>
  </si>
  <si>
    <t>KOMPRESY MEDICOMP STERILNÍ</t>
  </si>
  <si>
    <t>10X10CM,NETKANÝ TEXTIL,25X2KS</t>
  </si>
  <si>
    <t>5011342</t>
  </si>
  <si>
    <t>VLIWAZELL - NESTERILNÍ KOMPRESE, 20 CM X 20 CM</t>
  </si>
  <si>
    <t>KOMBINOVANÁ SAVÁ</t>
  </si>
  <si>
    <t>5011341</t>
  </si>
  <si>
    <t>VLIWAZELL - NESTERILNÍ KOMPRESE, 10 CM X 20 CM</t>
  </si>
  <si>
    <t>5005716</t>
  </si>
  <si>
    <t>DLAHA PRO FIXACI PRSTŮ RUKY TYP A</t>
  </si>
  <si>
    <t>VELIKOST A2</t>
  </si>
  <si>
    <t>5001907</t>
  </si>
  <si>
    <t>BANDÁŽ LOKETNÍ - EPISAN</t>
  </si>
  <si>
    <t>SE SILIKONOVÝMI PELOTAMI</t>
  </si>
  <si>
    <t>5000693</t>
  </si>
  <si>
    <t>ORTEX 04E ORTÉZA KOLEN. KLOUBU LÉČEBNÁ KRÁTKÁ S DV</t>
  </si>
  <si>
    <t>XS, S, M, L, XL, XXL</t>
  </si>
  <si>
    <t>CEFUROXIM</t>
  </si>
  <si>
    <t>200901</t>
  </si>
  <si>
    <t>XORIMAX</t>
  </si>
  <si>
    <t>125122</t>
  </si>
  <si>
    <t>APO-DICLO SR 100</t>
  </si>
  <si>
    <t>100MG TBL RET 100</t>
  </si>
  <si>
    <t>DIOSMIN, KOMBINACE</t>
  </si>
  <si>
    <t>14075</t>
  </si>
  <si>
    <t>500MG TBL FLM 60</t>
  </si>
  <si>
    <t>97522</t>
  </si>
  <si>
    <t>500MG TBL FLM 30</t>
  </si>
  <si>
    <t>230583</t>
  </si>
  <si>
    <t>500MG TBL FLM 180</t>
  </si>
  <si>
    <t>HYDROGENOVANÉ NÁMELOVÉ ALKALOIDY</t>
  </si>
  <si>
    <t>91032</t>
  </si>
  <si>
    <t>SECATOXIN FORTE</t>
  </si>
  <si>
    <t>2,5MG/ML POR GTT SOL 25ML</t>
  </si>
  <si>
    <t>93723</t>
  </si>
  <si>
    <t>50MG SUP 10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</si>
  <si>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</si>
  <si>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</si>
  <si>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</si>
  <si>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</si>
  <si>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</si>
  <si>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</si>
  <si>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</si>
  <si>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83232</t>
  </si>
  <si>
    <t>ALENDROGEN</t>
  </si>
  <si>
    <t>MAGNESIUM-LAKTÁT</t>
  </si>
  <si>
    <t>171577</t>
  </si>
  <si>
    <t>MAGNESIUM LACTATE BIOMEDICA</t>
  </si>
  <si>
    <t>500MG TBL NOB 50</t>
  </si>
  <si>
    <t>186334</t>
  </si>
  <si>
    <t>132723</t>
  </si>
  <si>
    <t>SULTAMICILIN</t>
  </si>
  <si>
    <t>17149</t>
  </si>
  <si>
    <t>375MG TBL FLM 12</t>
  </si>
  <si>
    <t>201125</t>
  </si>
  <si>
    <t>TRAMAL</t>
  </si>
  <si>
    <t>50MG CPS DUR 20 I</t>
  </si>
  <si>
    <t>42477</t>
  </si>
  <si>
    <t>234736</t>
  </si>
  <si>
    <t>TRAMADOL A DEXKETOPROFEN</t>
  </si>
  <si>
    <t>173246</t>
  </si>
  <si>
    <t>SKUDEXA</t>
  </si>
  <si>
    <t>75MG/25MG TBL FLM 15 III</t>
  </si>
  <si>
    <t>5003310</t>
  </si>
  <si>
    <t>ORTÉZA - INFRAPATELÁRNÍ PÁSKA - TYP 510</t>
  </si>
  <si>
    <t>5000051</t>
  </si>
  <si>
    <t>BANDÁŽ LOKETNÍ S NASTAVITELNÝM KLOUBEM</t>
  </si>
  <si>
    <t>LK 035</t>
  </si>
  <si>
    <t>5008870</t>
  </si>
  <si>
    <t>101</t>
  </si>
  <si>
    <t>CHODÍTKO ČTYŘKOLOVÉ SKLÁDACÍ ODLEHČENÉ,BOVDENOVÉ BRZDY S ARETACÍ,SEDÁTKO,BRAŠNA</t>
  </si>
  <si>
    <t>DEXAMETHASON A ANTIINFEKTIVA</t>
  </si>
  <si>
    <t>2547</t>
  </si>
  <si>
    <t>MAXITROL</t>
  </si>
  <si>
    <t>OPH UNG 3,5G</t>
  </si>
  <si>
    <t>DIHYDROKODEIN</t>
  </si>
  <si>
    <t>41824</t>
  </si>
  <si>
    <t>DHC CONTINUS</t>
  </si>
  <si>
    <t>60MG TBL RET 60</t>
  </si>
  <si>
    <t>ENOXAPARIN</t>
  </si>
  <si>
    <t>KLINDAMYCIN</t>
  </si>
  <si>
    <t>100339</t>
  </si>
  <si>
    <t>DALACIN C</t>
  </si>
  <si>
    <t>300MG CPS DUR 16</t>
  </si>
  <si>
    <t>13281</t>
  </si>
  <si>
    <t>15MG TBL NOB 20</t>
  </si>
  <si>
    <t>213484</t>
  </si>
  <si>
    <t>19000IU/ML INJ SOL ISP 10X1ML</t>
  </si>
  <si>
    <t>12891</t>
  </si>
  <si>
    <t>100MG TBL NOB 15</t>
  </si>
  <si>
    <t>TADALAFIL</t>
  </si>
  <si>
    <t>29258</t>
  </si>
  <si>
    <t>CIALIS</t>
  </si>
  <si>
    <t>5MG TBL FLM 28</t>
  </si>
  <si>
    <t>KODEIN A PARACETAMOL</t>
  </si>
  <si>
    <t>109799</t>
  </si>
  <si>
    <t>ULTRACOD</t>
  </si>
  <si>
    <t>500MG/30MG TBL NOB 30</t>
  </si>
  <si>
    <t>4000053</t>
  </si>
  <si>
    <t>VLOŽKY ORTOPEDICKÉ INDIV. ZHOTOVOVANÉ</t>
  </si>
  <si>
    <t>DĚTSKÉ DO 18 LET VČETNĚ; 2 PÁRY / 1 ROK</t>
  </si>
  <si>
    <t>3967867</t>
  </si>
  <si>
    <t>5003293</t>
  </si>
  <si>
    <t>KOMPAKTNÍ BEDERNÍ PÁS LOMBASKIN 0871</t>
  </si>
  <si>
    <t>ZADNÍ DLAHY, VÝŠKA 21 CM, 5 VELIKOSTÍ</t>
  </si>
  <si>
    <t>5000019</t>
  </si>
  <si>
    <t>ORTÉZA KOLENNÍ RIGIDNÍ, ÚHEL 20.</t>
  </si>
  <si>
    <t>KR 005</t>
  </si>
  <si>
    <t>5008685</t>
  </si>
  <si>
    <t>PLAYMAKER XPERT SLEEVE</t>
  </si>
  <si>
    <t>ORTÉZA KOLENNÍ S POSTR. DLAHAMI PRO MÍRNÉ AŽ STŘEDNÍ INSTABILITY VAZŮ, NAVLÉKACÍ</t>
  </si>
  <si>
    <t>Implantáty kostní, urologické, mammární</t>
  </si>
  <si>
    <t>193653</t>
  </si>
  <si>
    <t>IMPLANTÁT UMĚLÁ NÁHRADA PRO OBNOVU CHRUPAVKY - HYA</t>
  </si>
  <si>
    <t>144714F;BIOADHEZIVNÍ,BIODEGRADOVATELNÝ POLYMER VYROBENÝ Z HYAFF 20X20X2MM</t>
  </si>
  <si>
    <t>Prostředky pro infuzi, transfuzi a dialýzu</t>
  </si>
  <si>
    <t>83081</t>
  </si>
  <si>
    <t>SOUPRAVA GPS III JEDNOTLIVÁ</t>
  </si>
  <si>
    <t>800-0675A</t>
  </si>
  <si>
    <t>PERINDOPRIL</t>
  </si>
  <si>
    <t>101233</t>
  </si>
  <si>
    <t>PRESTARIUM NEO FORTE</t>
  </si>
  <si>
    <t>10MG TBL FLM 90(3X30)</t>
  </si>
  <si>
    <t>5003281</t>
  </si>
  <si>
    <t>KOMPAKTNÍ BEDERNÍ PÁS LOMBASKIN 0870</t>
  </si>
  <si>
    <t>ZADNÍ DLAHY, VÝŠKA 26 CM, 5 VELIKOSTÍ</t>
  </si>
  <si>
    <t>5000687</t>
  </si>
  <si>
    <t>ORTEX 03 DLAHA FIXAČNÍ KOLENNÍHO KLOUBU PEVNÁ</t>
  </si>
  <si>
    <t>XXS, XS, S, M, L</t>
  </si>
  <si>
    <t>5001614</t>
  </si>
  <si>
    <t>DĚTSKÁ ORTOPEDICKÁ OBUV S PEVNÝM VEDENÍM PATY</t>
  </si>
  <si>
    <t>CELOROČNÍ VYCHÁZKOVÁ-CELOROČNÍ KOTNÍČKOVÁ 012, VEL. 35-41</t>
  </si>
  <si>
    <t>5001588</t>
  </si>
  <si>
    <t>LETNÍ SANDÁLOVÁ VYCHÁZKOVÁ 011PV, VEL. 18-34</t>
  </si>
  <si>
    <t>5000380</t>
  </si>
  <si>
    <t>BERLE PŘEDLOKETNÍ DURALOVÁ FD 93</t>
  </si>
  <si>
    <t>NOSNOST 150KG</t>
  </si>
  <si>
    <t>18547</t>
  </si>
  <si>
    <t>75632</t>
  </si>
  <si>
    <t>DICLOFENAC AL RETARD</t>
  </si>
  <si>
    <t>100MG TBL PRO 50</t>
  </si>
  <si>
    <t>MEFENOXALON</t>
  </si>
  <si>
    <t>3645</t>
  </si>
  <si>
    <t>DIMEXOL</t>
  </si>
  <si>
    <t>200MG TBL NOB 30</t>
  </si>
  <si>
    <t>PITOFENON A ANALGETIKA</t>
  </si>
  <si>
    <t>176954</t>
  </si>
  <si>
    <t>500MG/ML+5MG/ML POR GTT SOL 1X50ML</t>
  </si>
  <si>
    <t>TETRYZOLIN, KOMBINACE</t>
  </si>
  <si>
    <t>187418</t>
  </si>
  <si>
    <t>SPERSALLERG</t>
  </si>
  <si>
    <t>0,5MG/ML+0,4MG/ML OPH GTT SOL 10ML</t>
  </si>
  <si>
    <t>104485</t>
  </si>
  <si>
    <t>MABRON RETARD</t>
  </si>
  <si>
    <t>100MG TBL PRO 60 I</t>
  </si>
  <si>
    <t>169673</t>
  </si>
  <si>
    <t>CALTRATE PLUS</t>
  </si>
  <si>
    <t>TBL FLM 30</t>
  </si>
  <si>
    <t>135423</t>
  </si>
  <si>
    <t>500MG/1000IU TBL MND 90</t>
  </si>
  <si>
    <t>179327</t>
  </si>
  <si>
    <t>75MG/650MG TBL FLM 30 I</t>
  </si>
  <si>
    <t>HOŘČÍK</t>
  </si>
  <si>
    <t>96635</t>
  </si>
  <si>
    <t>470MG/5MG TBL OBD 50</t>
  </si>
  <si>
    <t>5000617</t>
  </si>
  <si>
    <t>GENUMEDI PLUS</t>
  </si>
  <si>
    <t>KOLENNÍ BANDÁŽ SE SILIKONOVOU PELOTOU KOLEM ČÉŠKY S UPÍNACÍMI PÁSKY</t>
  </si>
  <si>
    <t>5000627</t>
  </si>
  <si>
    <t>MEDI EPIBRACE</t>
  </si>
  <si>
    <t>PÁSKA PROTI EPIKONDYLITIDĚ</t>
  </si>
  <si>
    <t>5002991</t>
  </si>
  <si>
    <t>PROTECT.ST PRO LONG</t>
  </si>
  <si>
    <t>DLOUHÁ FUNKČNÍ SOFT ORTÉZA</t>
  </si>
  <si>
    <t>5008907</t>
  </si>
  <si>
    <t>203 A</t>
  </si>
  <si>
    <t>CHODÍTKO ČTYŘKOLOVÉ ODELHČENÉ S PODPŮRNOU DESKOU, PEVNÝ RÁM, NASTAVITELNÁ VÝŠKA</t>
  </si>
  <si>
    <t>DIMETINDEN</t>
  </si>
  <si>
    <t>173500</t>
  </si>
  <si>
    <t>FENISTIL</t>
  </si>
  <si>
    <t>1MG/ML POR GTT SOL 1X20ML</t>
  </si>
  <si>
    <t>235811</t>
  </si>
  <si>
    <t>250MG/5ML POR GRA SUS 100ML</t>
  </si>
  <si>
    <t>LANSOPRAZOL</t>
  </si>
  <si>
    <t>17121</t>
  </si>
  <si>
    <t>LANZUL</t>
  </si>
  <si>
    <t>30MG CPS DUR 28</t>
  </si>
  <si>
    <t>62806</t>
  </si>
  <si>
    <t>0,5MG/ML POR SOL 1X200ML</t>
  </si>
  <si>
    <t>32716</t>
  </si>
  <si>
    <t>5MG TBL FLM 7</t>
  </si>
  <si>
    <t>MONTELUKAST</t>
  </si>
  <si>
    <t>132868</t>
  </si>
  <si>
    <t>SINGULAIR JUNIOR</t>
  </si>
  <si>
    <t>5MG TBL MND 98</t>
  </si>
  <si>
    <t>NYSTATIN, KOMBINACE</t>
  </si>
  <si>
    <t>59450</t>
  </si>
  <si>
    <t>POLYGYNAX</t>
  </si>
  <si>
    <t>35000IU/35000IU/100000IU VAG CPS MOL 6 I</t>
  </si>
  <si>
    <t>191084</t>
  </si>
  <si>
    <t>35000IU/35000IU/100000IU VAG CPS MOL 6 II</t>
  </si>
  <si>
    <t>PREDNISOLON A ANTISEPTIKA</t>
  </si>
  <si>
    <t>225166</t>
  </si>
  <si>
    <t>IMACORT</t>
  </si>
  <si>
    <t>10MG/G+2,5MG/G+5MG/G CRM 20G</t>
  </si>
  <si>
    <t>FORMOTEROL A FLUTIKASON</t>
  </si>
  <si>
    <t>133358</t>
  </si>
  <si>
    <t>FLUTIFORM K-HALER</t>
  </si>
  <si>
    <t>50MCG/5MCG/DÁV INH SUS PSS 1X120DÁV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</si>
  <si>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</si>
  <si>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</si>
  <si>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</si>
  <si>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</si>
  <si>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</si>
  <si>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</si>
  <si>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</si>
  <si>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140258</t>
  </si>
  <si>
    <t>5000056</t>
  </si>
  <si>
    <t>ORTÉZA ZÁPĚSTÍ RIGIDNÍ S FIXACÍ PALCE</t>
  </si>
  <si>
    <t>FP 040</t>
  </si>
  <si>
    <t>5000616</t>
  </si>
  <si>
    <t>MANUMED ACTIVE</t>
  </si>
  <si>
    <t>BANDÁŽ ZÁPĚSTÍ SE STABILIZUJÍCÍ DLAHOU</t>
  </si>
  <si>
    <t>5000743</t>
  </si>
  <si>
    <t>ORTEX 025 ORTÉZA PRO KOREKCI AC LUXACE</t>
  </si>
  <si>
    <t>I./R, I./L, II./R, II./L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</si>
  <si>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</si>
  <si>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</si>
  <si>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</si>
  <si>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</si>
  <si>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</si>
  <si>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</si>
  <si>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5005821</t>
  </si>
  <si>
    <t>OR 2D ORTÉZA RAMENNÍHO KLOUBU STABILIZAČNÍ</t>
  </si>
  <si>
    <t>S - XXL, MODRÁ / ČERNÁ</t>
  </si>
  <si>
    <t>88217</t>
  </si>
  <si>
    <t>1,5MG TBL NOB 30</t>
  </si>
  <si>
    <t>230738</t>
  </si>
  <si>
    <t>1500MG POR PLV SOL 20</t>
  </si>
  <si>
    <t>67409</t>
  </si>
  <si>
    <t>INDOBENE</t>
  </si>
  <si>
    <t>10MG/G GEL 100G</t>
  </si>
  <si>
    <t>17992</t>
  </si>
  <si>
    <t>0,5G TBL NOB 100</t>
  </si>
  <si>
    <t>112562</t>
  </si>
  <si>
    <t>15MG TBL NOB 60</t>
  </si>
  <si>
    <t>32086</t>
  </si>
  <si>
    <t>TRALGIT</t>
  </si>
  <si>
    <t>50MG CPS DUR 20(2X10)</t>
  </si>
  <si>
    <t>4000046</t>
  </si>
  <si>
    <t>OBUV ORTOPEDICKÁ JEDNODUCHÁ INDIV. ZHOTOVENÁ</t>
  </si>
  <si>
    <t>4000020</t>
  </si>
  <si>
    <t>OD 19 LET</t>
  </si>
  <si>
    <t>5005059</t>
  </si>
  <si>
    <t>POOPERAČNÍ BOTA - GLOBOSAN</t>
  </si>
  <si>
    <t>5010057</t>
  </si>
  <si>
    <t>MALLEOTRAIN S - BANDÁŽ HLEZNA S OSMIČKOU</t>
  </si>
  <si>
    <t>MALLEOTRAIN S</t>
  </si>
  <si>
    <t>5000605</t>
  </si>
  <si>
    <t>MEDI WRIST SUPPORT</t>
  </si>
  <si>
    <t>ZÁPĚSTNÍ BANDÁŽ</t>
  </si>
  <si>
    <t>12023</t>
  </si>
  <si>
    <t>VIGANTOL</t>
  </si>
  <si>
    <t>0,5MG/ML POR GTT SOL 1X10ML</t>
  </si>
  <si>
    <t>229969</t>
  </si>
  <si>
    <t>IBALGIN</t>
  </si>
  <si>
    <t>200MG TBL FLM 24</t>
  </si>
  <si>
    <t>189079</t>
  </si>
  <si>
    <t>500MG/400IU TBL MND 60</t>
  </si>
  <si>
    <t>5006096</t>
  </si>
  <si>
    <t>EPIKONDYLÁRNÍ PÁSKA 103</t>
  </si>
  <si>
    <t>VHODNÉ PŘI ZÁNĚTU SVALOVÉHO ÚPONU / TENISOVÝ LOKET.</t>
  </si>
  <si>
    <t>5000706</t>
  </si>
  <si>
    <t>DÉLKA 17CM / PRAVÁ, I., II., III., IV., V.</t>
  </si>
  <si>
    <t>15658</t>
  </si>
  <si>
    <t>CIPLOX</t>
  </si>
  <si>
    <t>DESLORATADIN</t>
  </si>
  <si>
    <t>DIACEREIN</t>
  </si>
  <si>
    <t>21671</t>
  </si>
  <si>
    <t>ARTRODAR</t>
  </si>
  <si>
    <t>50MG CPS DUR 50</t>
  </si>
  <si>
    <t>DIGOXIN</t>
  </si>
  <si>
    <t>83318</t>
  </si>
  <si>
    <t>DIGOXIN LÉČIVA</t>
  </si>
  <si>
    <t>0,125MG TBL NOB 30</t>
  </si>
  <si>
    <t>132634</t>
  </si>
  <si>
    <t>169888</t>
  </si>
  <si>
    <t>BAYFLEX</t>
  </si>
  <si>
    <t>1178MG TBL FLM 30</t>
  </si>
  <si>
    <t>234203</t>
  </si>
  <si>
    <t>BRUFEN</t>
  </si>
  <si>
    <t>600MG GRA EFF 20</t>
  </si>
  <si>
    <t>107676</t>
  </si>
  <si>
    <t>85656</t>
  </si>
  <si>
    <t>132650</t>
  </si>
  <si>
    <t>88708</t>
  </si>
  <si>
    <t>ALGIFEN</t>
  </si>
  <si>
    <t>500MG/5,25MG/0,1MG TBL NOB 20</t>
  </si>
  <si>
    <t>SOTALOL</t>
  </si>
  <si>
    <t>49014</t>
  </si>
  <si>
    <t>SOTAHEXAL</t>
  </si>
  <si>
    <t>80MG TBL NOB 100</t>
  </si>
  <si>
    <t>VENLAFAXIN</t>
  </si>
  <si>
    <t>233727</t>
  </si>
  <si>
    <t>VENLAFAXIN MYLAN</t>
  </si>
  <si>
    <t>75MG CPS PRO 30</t>
  </si>
  <si>
    <t>WARFARIN</t>
  </si>
  <si>
    <t>94113</t>
  </si>
  <si>
    <t>WARFARIN ORION</t>
  </si>
  <si>
    <t>3MG TBL NOB 100</t>
  </si>
  <si>
    <t>198058</t>
  </si>
  <si>
    <t>10MG TBL FLM 100</t>
  </si>
  <si>
    <t>138847</t>
  </si>
  <si>
    <t>37,5MG/325MG TBL FLM 90 I</t>
  </si>
  <si>
    <t>4000022</t>
  </si>
  <si>
    <t>ORTÉZA DOLNÍ KONČETINY INDIV. UPRAVENÁ</t>
  </si>
  <si>
    <t>Z PREFABRIKÁTU NEBO STAVEBNICE S NUTNOSTÍ INDIVIDUÁLNÍ ÚPRAVY</t>
  </si>
  <si>
    <t>Kompresní punčochy a návleky</t>
  </si>
  <si>
    <t>5000479</t>
  </si>
  <si>
    <t>MAXIS-KOMPRESNÍ PUNČOCHY MICRO II.KT</t>
  </si>
  <si>
    <t>PUNČOCHOVÉ KALHOTY TĚHOTENSKÉ</t>
  </si>
  <si>
    <t>5005720</t>
  </si>
  <si>
    <t>VELIKOST A3</t>
  </si>
  <si>
    <t>5000647</t>
  </si>
  <si>
    <t>PROTECT.AIR WALKER BOOT</t>
  </si>
  <si>
    <t>FIXAČNÍ CHODICÍ ORTÉZA S PŘÍDATNOU MOŽNOSTÍ NAFOUKNUTÍ BOTY</t>
  </si>
  <si>
    <t>5009914</t>
  </si>
  <si>
    <t>PÁS BŘIŠNÍ VERBA 932 517 0</t>
  </si>
  <si>
    <t>OBDVOD TRUPU 65-75CM,VEL.1</t>
  </si>
  <si>
    <t>5008597</t>
  </si>
  <si>
    <t>FP WALKER</t>
  </si>
  <si>
    <t>DLAHA HLEZENNÍ POOPERAČNÍ PNEUMATICKÁ DVOUKOMOROVÁ RIGIDNÍ</t>
  </si>
  <si>
    <t>5004543</t>
  </si>
  <si>
    <t>NÁSTAVEC NA WC MOPEDIA 10 CM RP400-10</t>
  </si>
  <si>
    <t>HYGIENICKÝ VÝŘEZ, UPEVNĚNÍ POMOCÍ ŠROUBŮ, NOSNOST 136 KG</t>
  </si>
  <si>
    <t>75631</t>
  </si>
  <si>
    <t>100MG TBL PRO 20</t>
  </si>
  <si>
    <t>89025</t>
  </si>
  <si>
    <t>DICLOFENAC AL</t>
  </si>
  <si>
    <t>50MG TBL ENT 50</t>
  </si>
  <si>
    <t>132908</t>
  </si>
  <si>
    <t>500MG TBL FLM 120</t>
  </si>
  <si>
    <t>DOXYCYKLIN</t>
  </si>
  <si>
    <t>4013</t>
  </si>
  <si>
    <t>DOXYBENE</t>
  </si>
  <si>
    <t>200MG TBL NOB 10</t>
  </si>
  <si>
    <t>219056</t>
  </si>
  <si>
    <t>8000IU(80MG)/0,8ML INJ SOL ISP 10X0,8ML I</t>
  </si>
  <si>
    <t>FUROSEMID</t>
  </si>
  <si>
    <t>56805</t>
  </si>
  <si>
    <t>40MG TBL NOB 100</t>
  </si>
  <si>
    <t>GABAPENTIN</t>
  </si>
  <si>
    <t>84399</t>
  </si>
  <si>
    <t>NEURONTIN</t>
  </si>
  <si>
    <t>300MG CPS DUR 50</t>
  </si>
  <si>
    <t>GLYCEROL</t>
  </si>
  <si>
    <t>244980</t>
  </si>
  <si>
    <t>CHLORID DRASELNÝ</t>
  </si>
  <si>
    <t>200935</t>
  </si>
  <si>
    <t>KALNORMIN</t>
  </si>
  <si>
    <t>1G TBL PRO 30</t>
  </si>
  <si>
    <t>207893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</si>
  <si>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</si>
  <si>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</si>
  <si>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</si>
  <si>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</si>
  <si>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</si>
  <si>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</si>
  <si>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</si>
  <si>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</si>
  <si>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213482</t>
  </si>
  <si>
    <t>19000IU/ML INJ SOL ISP 10X0,8ML</t>
  </si>
  <si>
    <t>RIVAROXABAN</t>
  </si>
  <si>
    <t>168898</t>
  </si>
  <si>
    <t>XARELTO</t>
  </si>
  <si>
    <t>15MG TBL FLM 42 II</t>
  </si>
  <si>
    <t>168904</t>
  </si>
  <si>
    <t>20MG TBL FLM 98 II</t>
  </si>
  <si>
    <t>SALBUTAMOL</t>
  </si>
  <si>
    <t>23291</t>
  </si>
  <si>
    <t>VENTOLIN</t>
  </si>
  <si>
    <t>0,4MG/ML SIR 150ML I</t>
  </si>
  <si>
    <t>31934</t>
  </si>
  <si>
    <t>VENTOLIN INHALER N</t>
  </si>
  <si>
    <t>100MCG/DÁV INH SUS PSS 200DÁV</t>
  </si>
  <si>
    <t>3378</t>
  </si>
  <si>
    <t>100MG/20MG TBL NOB 20</t>
  </si>
  <si>
    <t>FORMOTEROL A BEKLOMETASON</t>
  </si>
  <si>
    <t>211304</t>
  </si>
  <si>
    <t>COMBAIR</t>
  </si>
  <si>
    <t>200MCG/6MCG/DÁV INH SOL PSS 1X180DÁV</t>
  </si>
  <si>
    <t>179326</t>
  </si>
  <si>
    <t>75MG/650MG TBL FLM 20 I</t>
  </si>
  <si>
    <t>POTRAVINY PRO ZVLÁŠTNÍ LÉKAŘSKÉ ÚČELY (PZLÚ) (ČESKÁ ATC SKUP</t>
  </si>
  <si>
    <t>33855</t>
  </si>
  <si>
    <t>NUTRIDRINK BALÍČEK 5 + 1</t>
  </si>
  <si>
    <t>POR SOL 6X200ML</t>
  </si>
  <si>
    <t>*2018</t>
  </si>
  <si>
    <t>4000050</t>
  </si>
  <si>
    <t>OBUV ORTOPEDICKÁ VELMI SLOŽITÁ INDIV. ZHOTOVENÁ</t>
  </si>
  <si>
    <t>4100001</t>
  </si>
  <si>
    <t>ÚPRAVA ORTÉZY INDIVIDUÁLNĚ ZHOTOVENÉ</t>
  </si>
  <si>
    <t>5009143</t>
  </si>
  <si>
    <t>ROZTOK ELASTOVISKÓZNÍ ARTHROVISC</t>
  </si>
  <si>
    <t>INJ.3X2 ML,2% ROZ.SODIUM HYALURONÁTU,HRAZENY 3 APLIKACE DO 1 KLOUBU/6 MĚS.</t>
  </si>
  <si>
    <t>5001088</t>
  </si>
  <si>
    <t>KRYTÍ S MASTÍ A STŘÍBREM ATRAUMAN AG</t>
  </si>
  <si>
    <t>5X5CM,10KS</t>
  </si>
  <si>
    <t>5000406</t>
  </si>
  <si>
    <t>KOMPRESE VLIWAZELL NESTERILNÍ</t>
  </si>
  <si>
    <t>SAVÉ KOMPRESE 10CMX10CM,30430,25KS</t>
  </si>
  <si>
    <t>5000696</t>
  </si>
  <si>
    <t>ORTEX 04K AKTIVNÍ KOLENNÍ ÚPLETOVÁ BANDÁŽ</t>
  </si>
  <si>
    <t>5001875</t>
  </si>
  <si>
    <t>ORTÉZA PRSTOVÁ - TYP 309</t>
  </si>
  <si>
    <t>RIGIDNÍ PRSTOVÁ DLAHA</t>
  </si>
  <si>
    <t>5001902</t>
  </si>
  <si>
    <t>ORTÉZA ZÁPĚSTÍ - MANUSAN</t>
  </si>
  <si>
    <t>ORTÉZA ZÁPĚSTÍ PLETENINOVÁ, PRODYŠNÁ, LEVÁ, PRAVÁ</t>
  </si>
  <si>
    <t>5003252</t>
  </si>
  <si>
    <t>ORTÉZA RAMENNÍ - TYP 204</t>
  </si>
  <si>
    <t>NEOPRENOVÁ RAMENNÍ ORTÉZA</t>
  </si>
  <si>
    <t>5007997</t>
  </si>
  <si>
    <t>P161 M-OR</t>
  </si>
  <si>
    <t>ANTIDEKUBITNÍ MATRACE VISCOFLEX AIR, PUR PĚNA S PAMĚTÍ, VZDUCHOVÁ ČÁST POD PÁNVÍ</t>
  </si>
  <si>
    <t>5005963</t>
  </si>
  <si>
    <t>IDEAL ROLLATOR 3061982</t>
  </si>
  <si>
    <t>CHODÍTKO ČTYŘKOLOVÉ SKLÁDACÍ</t>
  </si>
  <si>
    <t>238142</t>
  </si>
  <si>
    <t>90986</t>
  </si>
  <si>
    <t>DEOXYMYKOIN</t>
  </si>
  <si>
    <t>100MG TBL NOB 10</t>
  </si>
  <si>
    <t>150080</t>
  </si>
  <si>
    <t>241549</t>
  </si>
  <si>
    <t>1500MG POR PLV SOL 30</t>
  </si>
  <si>
    <t>207725</t>
  </si>
  <si>
    <t>30000IU TBL FLM 3</t>
  </si>
  <si>
    <t>186538</t>
  </si>
  <si>
    <t>TBL FLM 90</t>
  </si>
  <si>
    <t>5003271</t>
  </si>
  <si>
    <t>PÁSKA PERONEÁLNÍ - TYP 702</t>
  </si>
  <si>
    <t>PÁSKA PERONEÁLNÍ, KRÁTKÁ, DLOUHÁ</t>
  </si>
  <si>
    <t>5005714</t>
  </si>
  <si>
    <t>ORTÉZA KOLENNÍ S 2-OSÝM KLOUBEM</t>
  </si>
  <si>
    <t>NÁVLEK,POSTRANNÍ KOVOVÉ VÝZTUŽE,PATELLÁRNÍ PELOTA,SUCHÉ ZIPY,BARVA ČERNÁ</t>
  </si>
  <si>
    <t>5007762</t>
  </si>
  <si>
    <t>REHOTEC 9/7210</t>
  </si>
  <si>
    <t>NÁSTAVEC NA WC PLASTOVÝ, VÝŠKA 10 CM, DVA FIXAČNÍ ŠROUBY</t>
  </si>
  <si>
    <t>85030</t>
  </si>
  <si>
    <t>CELEBREX</t>
  </si>
  <si>
    <t>200MG CPS DUR 30 I</t>
  </si>
  <si>
    <t>CETIRIZIN</t>
  </si>
  <si>
    <t>4000035</t>
  </si>
  <si>
    <t>PROTÉZA DOLNÍ KONČETINY PRO TRANSFEMORÁLNÍ AMPUTAC</t>
  </si>
  <si>
    <t>STUPEŇ AKTIVITY II; OD 19 LET; MAXIMÁLNÍ DOPLATEK 3 000,35 KČ</t>
  </si>
  <si>
    <t>5000052</t>
  </si>
  <si>
    <t>OBAL PAŽE ZÁVĚSNÝ S ELASTICKOU FIXACÍ</t>
  </si>
  <si>
    <t>ZO 036</t>
  </si>
  <si>
    <t>AMLODIPIN</t>
  </si>
  <si>
    <t>15378</t>
  </si>
  <si>
    <t>AGEN</t>
  </si>
  <si>
    <t>5MG TBL NOB 90</t>
  </si>
  <si>
    <t>213480</t>
  </si>
  <si>
    <t>19000IU/ML INJ SOL ISP 10X0,6ML</t>
  </si>
  <si>
    <t>47515</t>
  </si>
  <si>
    <t>CALCICHEW D3</t>
  </si>
  <si>
    <t>500MG/200IU TBL MND 60</t>
  </si>
  <si>
    <t>5000058</t>
  </si>
  <si>
    <t>ORTÉZA KOLENNÍ RIGIDNÍ 0.</t>
  </si>
  <si>
    <t>KR 003</t>
  </si>
  <si>
    <t>5000610</t>
  </si>
  <si>
    <t>PROTECT.LUMBOSTYLE</t>
  </si>
  <si>
    <t>BEDERNÍ ORTÉZA S PŘÍDATNÝMI UTAHOVACÍMI POPRUHY</t>
  </si>
  <si>
    <t>5007767</t>
  </si>
  <si>
    <t>REHOTEC 9/7210 C</t>
  </si>
  <si>
    <t>NÁSTAVEC NA WC PLASTOVÝ, VÝŠKA 10 CM, DVA FIXAČNÍ ŠROUBY, POKLOP</t>
  </si>
  <si>
    <t>196149</t>
  </si>
  <si>
    <t>200MG CPS DUR 30</t>
  </si>
  <si>
    <t>196152</t>
  </si>
  <si>
    <t>DULOXETIN</t>
  </si>
  <si>
    <t>28389</t>
  </si>
  <si>
    <t>CYMBALTA</t>
  </si>
  <si>
    <t>60MG CPS ETD 28</t>
  </si>
  <si>
    <t>132844</t>
  </si>
  <si>
    <t>0,5MG/ML POR GTT SOL 10ML</t>
  </si>
  <si>
    <t>48261</t>
  </si>
  <si>
    <t>3300IU/G+250IU/G DRM PLV ADS 1X20G</t>
  </si>
  <si>
    <t>KETOPROFEN</t>
  </si>
  <si>
    <t>16287</t>
  </si>
  <si>
    <t>FASTUM</t>
  </si>
  <si>
    <t>25MG/G GEL 100G</t>
  </si>
  <si>
    <t>KYSELINA HYALURONOVÁ</t>
  </si>
  <si>
    <t>59840</t>
  </si>
  <si>
    <t>HYALGAN</t>
  </si>
  <si>
    <t>20MG/2ML INJ SOL 1X2ML</t>
  </si>
  <si>
    <t>200688</t>
  </si>
  <si>
    <t>GEROUSIA</t>
  </si>
  <si>
    <t>OMEPRAZOL</t>
  </si>
  <si>
    <t>25366</t>
  </si>
  <si>
    <t>HELICID</t>
  </si>
  <si>
    <t>20MG CPS ETD 90 I</t>
  </si>
  <si>
    <t>196018</t>
  </si>
  <si>
    <t>METAMIZOL STADA</t>
  </si>
  <si>
    <t>500MG/ML POR GTT SOL 1X100ML</t>
  </si>
  <si>
    <t>201137</t>
  </si>
  <si>
    <t>100MG TBL PRO 10 II</t>
  </si>
  <si>
    <t>5008421</t>
  </si>
  <si>
    <t>BIOVISC ORTHO SINGLE</t>
  </si>
  <si>
    <t>ROZTOK ELASTOVISKÓZNÍ, INJ 1X3 ML/90 MG, 3% NATRIUM HYALURONÁT</t>
  </si>
  <si>
    <t>5007277</t>
  </si>
  <si>
    <t>GEL ACTIMARIS NA RÁNY 20G</t>
  </si>
  <si>
    <t>NA AKUTNÍ A CHRONICKÉ RÁNY, NA KŮŽI I SLIZNICE, I PROTI MRSA/VRE</t>
  </si>
  <si>
    <t>5005468</t>
  </si>
  <si>
    <t>ROZTOK ACTIMARIS SENSITIV NA RÁNY 1000ML</t>
  </si>
  <si>
    <t>NA CHRONICKÉ RÁNY A ZÁNĚTY. NA KŮŽI I SLIZNICE. I PROTI MRSA/VRE</t>
  </si>
  <si>
    <t>5009936</t>
  </si>
  <si>
    <t>7,5X7,5CM,NETKANÝ TEXTIL,25X2KS</t>
  </si>
  <si>
    <t>5000296</t>
  </si>
  <si>
    <t>OBINADLO ELASTICKÉ LENKIDEAL</t>
  </si>
  <si>
    <t>12CMX5M,V NATAŽENÉM STAVU,KRÁTKÝ TAH,1KS</t>
  </si>
  <si>
    <t>5000577</t>
  </si>
  <si>
    <t>PROTECT.ST PRO</t>
  </si>
  <si>
    <t>5002990</t>
  </si>
  <si>
    <t>PROTECT.ROM TELESCOPIC</t>
  </si>
  <si>
    <t>UNIVERZÁLNÍ KOLENNÍ DLAHA S OMEZENÍM FLEXE/EXTENZE A TELESKOP. NASTAVENÍM DÉLKY</t>
  </si>
  <si>
    <t>196144</t>
  </si>
  <si>
    <t>100MG CPS DUR 60</t>
  </si>
  <si>
    <t>85026</t>
  </si>
  <si>
    <t>100MG CPS DUR 30 I</t>
  </si>
  <si>
    <t>KOLCHICIN</t>
  </si>
  <si>
    <t>119697</t>
  </si>
  <si>
    <t>COLCHICUM-DISPERT</t>
  </si>
  <si>
    <t>0,5MG TBL OBD 20</t>
  </si>
  <si>
    <t>DIENOGEST A ETHINYLESTRADIOL</t>
  </si>
  <si>
    <t>132915</t>
  </si>
  <si>
    <t>MISTRA</t>
  </si>
  <si>
    <t>2MG/0,03MG TBL FLM 3X21</t>
  </si>
  <si>
    <t>AZITHROMYCIN</t>
  </si>
  <si>
    <t>32954</t>
  </si>
  <si>
    <t>DOXYHEXAL</t>
  </si>
  <si>
    <t>100MG TBL NOB 20</t>
  </si>
  <si>
    <t>87076</t>
  </si>
  <si>
    <t>300MG CPS DUR 20</t>
  </si>
  <si>
    <t>169889</t>
  </si>
  <si>
    <t>1178MG TBL FLM 90</t>
  </si>
  <si>
    <t>221098</t>
  </si>
  <si>
    <t>124343</t>
  </si>
  <si>
    <t>86393</t>
  </si>
  <si>
    <t>0,5G TBL NOB 50</t>
  </si>
  <si>
    <t>METOPROLOL</t>
  </si>
  <si>
    <t>231689</t>
  </si>
  <si>
    <t>100MG TBL PRO 100</t>
  </si>
  <si>
    <t>25365</t>
  </si>
  <si>
    <t>20MG CPS ETD 28 I</t>
  </si>
  <si>
    <t>215604</t>
  </si>
  <si>
    <t>20MG CPS ETD 14 I</t>
  </si>
  <si>
    <t>TOLPERISON</t>
  </si>
  <si>
    <t>57525</t>
  </si>
  <si>
    <t>MYDOCALM</t>
  </si>
  <si>
    <t>150MG TBL FLM 30</t>
  </si>
  <si>
    <t>138841</t>
  </si>
  <si>
    <t>37,5MG/325MG TBL FLM 30 I</t>
  </si>
  <si>
    <t>5008426</t>
  </si>
  <si>
    <t>BIOVISC ORTHO PLUS</t>
  </si>
  <si>
    <t>ROZTOK ELASTOVISKÓZNÍ, INJ 1X2 ML/40 MG, 2% NATRIUM HYALURONÁT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</si>
  <si>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</si>
  <si>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</si>
  <si>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</si>
  <si>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</si>
  <si>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</si>
  <si>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</si>
  <si>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5000587</t>
  </si>
  <si>
    <t>GENUMEDI PRO</t>
  </si>
  <si>
    <t>ORTÉZA K ZAJIŠTĚNÍ FYZIOLOGICKÉHO POHYBU KOLENNÍHO KLOUBU</t>
  </si>
  <si>
    <t>5000632</t>
  </si>
  <si>
    <t>PROTECT.PT SOFT</t>
  </si>
  <si>
    <t>MĚKKÁ ORTÉZA PRO KOREKCI POHYBU ČÉŠKY</t>
  </si>
  <si>
    <t>5000702</t>
  </si>
  <si>
    <t>ORTEX 06E BANDÁŽ HLEZENNÍHO KLOUBU ÚPLETOVÁ SE SIL</t>
  </si>
  <si>
    <t>XS/R, XS/L, S/R, S/L, M/R, M/L, L/R, L/L, XL/R, XL/L, XXL/R, XXL/L</t>
  </si>
  <si>
    <t>5000606</t>
  </si>
  <si>
    <t>MANUMED T</t>
  </si>
  <si>
    <t>ZÁPĚSTNÍ ORTÉZA S FIXACÍ PALCE</t>
  </si>
  <si>
    <t>5007739</t>
  </si>
  <si>
    <t>4964</t>
  </si>
  <si>
    <t>NÁSTAVEC NA WC PLASTOVÝ, VÝŠKA 10 CM, DVĚ FIXAČNÍ PATKY</t>
  </si>
  <si>
    <t>BETAMETHASON A ANTIBIOTIKA</t>
  </si>
  <si>
    <t>17170</t>
  </si>
  <si>
    <t>BELOGENT</t>
  </si>
  <si>
    <t>0,5MG/G+1MG/G CRM 30G</t>
  </si>
  <si>
    <t>CIKLOPIROX</t>
  </si>
  <si>
    <t>76150</t>
  </si>
  <si>
    <t>10MG/G CRM 20G</t>
  </si>
  <si>
    <t>76152</t>
  </si>
  <si>
    <t>10MG/ML DRM SOL 20ML</t>
  </si>
  <si>
    <t>14831</t>
  </si>
  <si>
    <t>FLECTOR EP TISSUGEL</t>
  </si>
  <si>
    <t>180MG EMP MED 10</t>
  </si>
  <si>
    <t>HEPARIN</t>
  </si>
  <si>
    <t>83106</t>
  </si>
  <si>
    <t>LIOTON</t>
  </si>
  <si>
    <t>1000IU/G GEL 50G</t>
  </si>
  <si>
    <t>500717</t>
  </si>
  <si>
    <t>10MG TBL FLM 10 II</t>
  </si>
  <si>
    <t>75023</t>
  </si>
  <si>
    <t>COTRIMOXAZOL AL FORTE</t>
  </si>
  <si>
    <t>800MG/160MG TBL NOB 20</t>
  </si>
  <si>
    <t>TELMISARTAN</t>
  </si>
  <si>
    <t>158198</t>
  </si>
  <si>
    <t>TELMISARTAN SANDOZ</t>
  </si>
  <si>
    <t>TRIAMCINOLON</t>
  </si>
  <si>
    <t>203637</t>
  </si>
  <si>
    <t>TRISPAN</t>
  </si>
  <si>
    <t>20MG/ML INJ SUS 10X1ML</t>
  </si>
  <si>
    <t>5005146</t>
  </si>
  <si>
    <t>BANDÁŽ KOLENE - GENUSAN</t>
  </si>
  <si>
    <t>PLETENINOVÁ BANDÁŽ, PATELÁRNÍ SILIKONOVÁ PELOTA</t>
  </si>
  <si>
    <t>5003263</t>
  </si>
  <si>
    <t>BANDÁŽ HLEZNA - MALLEOSAN</t>
  </si>
  <si>
    <t>PLETENINOVÁ BANDÁŽ, SILIKONOVÉ PELOTY</t>
  </si>
  <si>
    <t>54539</t>
  </si>
  <si>
    <t>DOLMINA</t>
  </si>
  <si>
    <t>75MG/3ML INJ SOL 5X3ML</t>
  </si>
  <si>
    <t>245251</t>
  </si>
  <si>
    <t>DICLOFENAC AUROBINDO</t>
  </si>
  <si>
    <t>100MG TBL RET 30</t>
  </si>
  <si>
    <t>213488</t>
  </si>
  <si>
    <t>9500IU/ML INJ SOL ISP 2X0,6ML</t>
  </si>
  <si>
    <t>32083</t>
  </si>
  <si>
    <t>100MG/ML POR SOL 1X10ML+KAPÁTKO</t>
  </si>
  <si>
    <t>201131</t>
  </si>
  <si>
    <t>4000051</t>
  </si>
  <si>
    <t>OBUV ORTOPEDICKÁ INDIV. ZHOTOVENÁ</t>
  </si>
  <si>
    <t>PŘÍMÁ SOUČÁST PROTETICKÉHO ZP NEBO OBUV NAHRAZUJÍCÍ PŘÍSTROJ; 2 PÁRY / 1 ROK</t>
  </si>
  <si>
    <t>5006048</t>
  </si>
  <si>
    <t>ORTÉZA RAMENNÍHO KLOUBU UNIFIX PAN 2.02</t>
  </si>
  <si>
    <t>UNIVERZÁLNÍ PRO PRAVÉ A LEVÉ RAMENO</t>
  </si>
  <si>
    <t>5000585</t>
  </si>
  <si>
    <t>LEVAMED ACTIVE</t>
  </si>
  <si>
    <t>HLEZENNÍ BANDÁŽ SE STABILIZAČNÍ SOUSTAVOU POPRUHŮ</t>
  </si>
  <si>
    <t>5003505</t>
  </si>
  <si>
    <t>OPĚRNÝ BEDERNÍ PÁS LOMBAX 0824</t>
  </si>
  <si>
    <t>ZADNÍ I PŘEDNÍ DLAHY, VÝŠKA 21 A 26 CM, 3 VELIKOSTI</t>
  </si>
  <si>
    <t>5003521</t>
  </si>
  <si>
    <t>BERLE FRANCOUZSKÁ DĚTSKÁ FUN-KIDS 122</t>
  </si>
  <si>
    <t>OBOUSTRANNĚ STAVITELNÁ,NASTAVITELNÁ VÝŠKA 50 -78 CM, HMOTNOST PACIENTA MAX. 100</t>
  </si>
  <si>
    <t>ACIKLOVIR</t>
  </si>
  <si>
    <t>13705</t>
  </si>
  <si>
    <t>800MG TBL NOB 35</t>
  </si>
  <si>
    <t>155938</t>
  </si>
  <si>
    <t>HERPESIN</t>
  </si>
  <si>
    <t>200MG TBL NOB 25</t>
  </si>
  <si>
    <t>196141</t>
  </si>
  <si>
    <t>100MG CPS DUR 30</t>
  </si>
  <si>
    <t>169567</t>
  </si>
  <si>
    <t>DIKY 4%</t>
  </si>
  <si>
    <t>40MG/G DRM SPR SOL 25G</t>
  </si>
  <si>
    <t>219052</t>
  </si>
  <si>
    <t>4000IU(40MG)/0,4ML INJ SOL ISP 10X0,4ML I</t>
  </si>
  <si>
    <t>206261</t>
  </si>
  <si>
    <t>LINEZOLID  ACCORD</t>
  </si>
  <si>
    <t>MOMETASON</t>
  </si>
  <si>
    <t>192198</t>
  </si>
  <si>
    <t>1MG/G CRM 1X15G</t>
  </si>
  <si>
    <t>12894</t>
  </si>
  <si>
    <t>100MG POR GRA SUS 15 I</t>
  </si>
  <si>
    <t>PANTOPRAZOL</t>
  </si>
  <si>
    <t>214435</t>
  </si>
  <si>
    <t>20MG TBL ENT 100</t>
  </si>
  <si>
    <t>214433</t>
  </si>
  <si>
    <t>20MG TBL ENT 28 I</t>
  </si>
  <si>
    <t>PERINDOPRIL A DIURETIKA</t>
  </si>
  <si>
    <t>122690</t>
  </si>
  <si>
    <t>PRESTARIUM NEO COMBI</t>
  </si>
  <si>
    <t>5MG/1,25MG TBL FLM 90(3X30)</t>
  </si>
  <si>
    <t>TERBINAFIN</t>
  </si>
  <si>
    <t>225265</t>
  </si>
  <si>
    <t>TERBINAFIN ACTAVIS</t>
  </si>
  <si>
    <t>250MG TBL NOB 28</t>
  </si>
  <si>
    <t>206529</t>
  </si>
  <si>
    <t>CALCICHEW D3 JAHODA</t>
  </si>
  <si>
    <t>42475</t>
  </si>
  <si>
    <t>50MG/250MCG TBL OBD 20</t>
  </si>
  <si>
    <t>217108</t>
  </si>
  <si>
    <t>CUBITAN S PŘÍCHUTÍ ČOKOLÁDOVOU</t>
  </si>
  <si>
    <t>5006494</t>
  </si>
  <si>
    <t>AQUACEL AG</t>
  </si>
  <si>
    <t>15X15 CM, KRYTÍ S TECHNOLOGIÍ HYDROFIBER A SE STŘÍBREM, 5 KS</t>
  </si>
  <si>
    <t>5011344</t>
  </si>
  <si>
    <t>VLIWASORB - STERILNÍ KOMPRESE SE SAB, 10 CM X 20 C</t>
  </si>
  <si>
    <t>5000299</t>
  </si>
  <si>
    <t>OBINADLO ELASTICKÉ ROSIDAL K,8CMX5M</t>
  </si>
  <si>
    <t>KOMPRESIVNÍ S KRÁTKÝM TAHEM,22201,1KS</t>
  </si>
  <si>
    <t>5001520</t>
  </si>
  <si>
    <t>PROTECT.ST PIN</t>
  </si>
  <si>
    <t>KOLENNÍ ORTÉZA ROZEPÍNACÍ</t>
  </si>
  <si>
    <t>5003181</t>
  </si>
  <si>
    <t>BANDÁŽ KOLENE NEOPRENOVÁ KO - 2</t>
  </si>
  <si>
    <t>VEL. S, M, L, XL, XXL, NEOPREN + FROTÉ, CELOROZEPINATELNÁ</t>
  </si>
  <si>
    <t>5000318</t>
  </si>
  <si>
    <t>BERLE PODPAŽNÍ DURALOVÁ DPB 10</t>
  </si>
  <si>
    <t>VELIKOST STŘEDNÍ,DLOUHÁ A DĚTSKÁ,130 KG VYMĚKČENÁ RUKOJEŤ A PODPAŽNÍ NÁVLEK</t>
  </si>
  <si>
    <t>ALOPURINOL</t>
  </si>
  <si>
    <t>127272</t>
  </si>
  <si>
    <t>ALOPURINOL SANDOZ</t>
  </si>
  <si>
    <t>300MG TBL NOB 30</t>
  </si>
  <si>
    <t>KLOTRIMAZOL</t>
  </si>
  <si>
    <t>224964</t>
  </si>
  <si>
    <t>IMAZOL KRÉMPASTA</t>
  </si>
  <si>
    <t>10MG/G DRM PST 1X30G</t>
  </si>
  <si>
    <t>185634</t>
  </si>
  <si>
    <t>500718</t>
  </si>
  <si>
    <t>10MG TBL FLM 30 II</t>
  </si>
  <si>
    <t>132654</t>
  </si>
  <si>
    <t>KYSELINA FUSIDOVÁ</t>
  </si>
  <si>
    <t>88746</t>
  </si>
  <si>
    <t>20MG/G UNG 1X15G</t>
  </si>
  <si>
    <t>4000006</t>
  </si>
  <si>
    <t>ORTÉZA TRUPU INDIV. ZHOTOVENÁ</t>
  </si>
  <si>
    <t>4000047</t>
  </si>
  <si>
    <t>DO 18 LET VČETNĚ; 2 PÁRY / 1 ROK</t>
  </si>
  <si>
    <t>5005667</t>
  </si>
  <si>
    <t>ZÁVĚS RAMENNÍ</t>
  </si>
  <si>
    <t>DISTANČNÍ PODLOŽKA</t>
  </si>
  <si>
    <t>5000634</t>
  </si>
  <si>
    <t>MEDI PATELLA TENDON SUPPORT</t>
  </si>
  <si>
    <t>INFRAPATELÁRNÍ BANDÁŽ</t>
  </si>
  <si>
    <t>5003593</t>
  </si>
  <si>
    <t>BERLE FRANCOUZSKÁ COMBI-SOFT 109.</t>
  </si>
  <si>
    <t>VYMĚKČENÁ RUKOJEŤ, NASTAVITELNÁ VÝŠKA 75 -97 CM,HMOTNOST PACIENTA MAX. 130 KG</t>
  </si>
  <si>
    <t>14828</t>
  </si>
  <si>
    <t>FLECTOR EP RAPID</t>
  </si>
  <si>
    <t>50MG POR GRA SOL SCC 20</t>
  </si>
  <si>
    <t>JINÁ ANTIHISTAMINIKA PRO SYSTÉMOVOU APLIKACI</t>
  </si>
  <si>
    <t>2479</t>
  </si>
  <si>
    <t>DITHIADEN</t>
  </si>
  <si>
    <t>2MG TBL NOB 20</t>
  </si>
  <si>
    <t>94933</t>
  </si>
  <si>
    <t>AUGMENTIN 1 G</t>
  </si>
  <si>
    <t>875MG/125MG TBL FLM 14 II</t>
  </si>
  <si>
    <t>4000011</t>
  </si>
  <si>
    <t>ORTÉZA HORNÍ KONČETINY INDIV. ZHOTOVENÁ</t>
  </si>
  <si>
    <t>5005538</t>
  </si>
  <si>
    <t>ORTÉZA ZÁPĚSTÍ LIGAFLEX CLASSIC ZAVŘENÁ 2435</t>
  </si>
  <si>
    <t>1 DLAHA, PRAVÁ/LEVÁ, 4 VELIKOSTI</t>
  </si>
  <si>
    <t>5001899</t>
  </si>
  <si>
    <t>ORTÉZA ZÁPĚSTÍ - TYP 301</t>
  </si>
  <si>
    <t>ORTÉZA ZÁPĚSTÍ S VÝZTUHOU</t>
  </si>
  <si>
    <t>BILASTIN</t>
  </si>
  <si>
    <t>148675</t>
  </si>
  <si>
    <t>XADOS</t>
  </si>
  <si>
    <t>20MG TBL NOB 50</t>
  </si>
  <si>
    <t>KODEIN</t>
  </si>
  <si>
    <t>56992</t>
  </si>
  <si>
    <t>LOSARTAN</t>
  </si>
  <si>
    <t>114068</t>
  </si>
  <si>
    <t>100MG TBL FLM 30 II</t>
  </si>
  <si>
    <t>4000049</t>
  </si>
  <si>
    <t>4000012</t>
  </si>
  <si>
    <t>5007754</t>
  </si>
  <si>
    <t>TŘMENY ABDUKČNÍ PAVLÍKOVY VZOR BRNO</t>
  </si>
  <si>
    <t>VEL. 0-2</t>
  </si>
  <si>
    <t>5005707</t>
  </si>
  <si>
    <t>VELIKOST A1</t>
  </si>
  <si>
    <t>5000588</t>
  </si>
  <si>
    <t>GENUMEDI PT</t>
  </si>
  <si>
    <t>KOLENNÍ BANDÁŽ PODPORUJÍCÍ SVALOVOU ROVNOVÁHU PŘI LATERALIZACI ČÉŠKY</t>
  </si>
  <si>
    <t>5010054</t>
  </si>
  <si>
    <t>MALLEOLOC - ORTÉZA HLEZENNÍHO KLOUBU</t>
  </si>
  <si>
    <t>2 VELIKOSTI, NA LEVÉ A PRAVÉ HLEZNO</t>
  </si>
  <si>
    <t>5007753</t>
  </si>
  <si>
    <t>PEŘINKA ABDUKČNÍ ANATOMICKÁ VZOR MALINEX</t>
  </si>
  <si>
    <t>VEL. 16-28CM, PO 2 CM</t>
  </si>
  <si>
    <t>5009424</t>
  </si>
  <si>
    <t>PŘÍSLUŠENSTVÍ K INVALIDNÍMU VOZÍKU MEYRA</t>
  </si>
  <si>
    <t>PÁS FIXAČNÍ DVOUBODOVÝ SE ZÁMKEM</t>
  </si>
  <si>
    <t>5005976</t>
  </si>
  <si>
    <t>AVANTI AKTIV JUNIOR 1.736</t>
  </si>
  <si>
    <t>VOZÍK MECHANICKÝ DĚTSKÝ AKTIVNÍ MEYRA</t>
  </si>
  <si>
    <t>5009617</t>
  </si>
  <si>
    <t>BEZP. VODÍCÍ MADLO K DĚTSKÝM VOZÍKŮM, DRŽÁK OVL. POLOHOVÁNÍ ZAD (ROZDÍLOVÁ CENA)</t>
  </si>
  <si>
    <t>5009722</t>
  </si>
  <si>
    <t>STUPAČKA SPOJENÁ ÚHLOVĚ NASTAVITELNÁ (ROZDÍLOVÁ CENA)</t>
  </si>
  <si>
    <t>ADAPALEN</t>
  </si>
  <si>
    <t>46643</t>
  </si>
  <si>
    <t>DIFFERINE</t>
  </si>
  <si>
    <t>1MG/G CRM 30G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</si>
  <si>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</si>
  <si>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</si>
  <si>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</si>
  <si>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</si>
  <si>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</si>
  <si>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M05BA04 - KYSELINA ALENDRONOVÁ</t>
  </si>
  <si>
    <t>R03AK11 - FORMOTEROL A FLUTIKASON</t>
  </si>
  <si>
    <t>C10AA07 - ROSUVASTATIN</t>
  </si>
  <si>
    <t>R03DC03 - MONTELUKAST</t>
  </si>
  <si>
    <t>C10AA05 - ATORVASTATIN</t>
  </si>
  <si>
    <t>R03AC02 - SALBUTAMOL</t>
  </si>
  <si>
    <t>N03AX12 - GABAPENTIN</t>
  </si>
  <si>
    <t>C08CA01 - AMLODIPIN</t>
  </si>
  <si>
    <t>N06AX16 - VENLAFAXIN</t>
  </si>
  <si>
    <t>R03AK08 - FORMOTEROL A BEKLOMETASON</t>
  </si>
  <si>
    <t>N06AB04 - CITALOPRAM</t>
  </si>
  <si>
    <t>A02BC03 - LANSOPRAZOL</t>
  </si>
  <si>
    <t>J05AX05 - INOSIN PRANOBEX</t>
  </si>
  <si>
    <t>R03CC02 - SALBUTAMOL</t>
  </si>
  <si>
    <t>M01AC06 - MELOXIKAM</t>
  </si>
  <si>
    <t>M04AA01 - ALOPURINOL</t>
  </si>
  <si>
    <t>N02AJ13 - TRAMADOL A PARACETAMOL</t>
  </si>
  <si>
    <t>M05BA07 - KYSELINA RISEDRONOVÁ</t>
  </si>
  <si>
    <t>B01AA03 - WARFARIN</t>
  </si>
  <si>
    <t>M04AA01</t>
  </si>
  <si>
    <t>N02AJ13</t>
  </si>
  <si>
    <t>M01AC06</t>
  </si>
  <si>
    <t>C10AA05</t>
  </si>
  <si>
    <t>C10AA07</t>
  </si>
  <si>
    <t>M05BA06</t>
  </si>
  <si>
    <t>N06AB04</t>
  </si>
  <si>
    <t>J05AX05</t>
  </si>
  <si>
    <t>M05BA04</t>
  </si>
  <si>
    <t>A02BC03</t>
  </si>
  <si>
    <t>R03DC03</t>
  </si>
  <si>
    <t>R03AK11</t>
  </si>
  <si>
    <t>B01AA03</t>
  </si>
  <si>
    <t>N06AX16</t>
  </si>
  <si>
    <t>M05BA07</t>
  </si>
  <si>
    <t>N03AX12</t>
  </si>
  <si>
    <t>R03AC02</t>
  </si>
  <si>
    <t>R03CC02</t>
  </si>
  <si>
    <t>R03AK08</t>
  </si>
  <si>
    <t>C08CA01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</si>
  <si>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</si>
  <si>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</si>
  <si>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</si>
  <si>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</si>
  <si>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</si>
  <si>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</si>
  <si>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</si>
  <si>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</si>
  <si>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</si>
  <si>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</si>
  <si>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</si>
  <si>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</si>
  <si>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</si>
  <si>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</si>
  <si>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</si>
  <si>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</si>
  <si>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</si>
  <si>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</si>
  <si>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</si>
  <si>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</si>
  <si>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</si>
  <si>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</si>
  <si>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</si>
  <si>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DJ000</t>
  </si>
  <si>
    <t>Covid-19 Ag test 25 test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</si>
  <si>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</si>
  <si>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</si>
  <si>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</si>
  <si>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</si>
  <si>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</si>
  <si>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</si>
  <si>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</si>
  <si>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</si>
  <si>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</si>
  <si>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</si>
  <si>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ZA564</t>
  </si>
  <si>
    <t>KrytĂ­ Curafix (curagard SP) fixace i.v. kanyl pro dospÄ›lĂ©  sterilnĂ­ 5,5 x 6,5 cm bal. Ăˇ 100 ks (nĂˇhrada za Tegaderm i. v.) 31886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</si>
  <si>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</si>
  <si>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</si>
  <si>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</si>
  <si>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</si>
  <si>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</si>
  <si>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</si>
  <si>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</si>
  <si>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</si>
  <si>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</si>
  <si>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</si>
  <si>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</si>
  <si>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</si>
  <si>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</si>
  <si>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</si>
  <si>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</si>
  <si>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</si>
  <si>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</si>
  <si>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</si>
  <si>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</si>
  <si>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</si>
  <si>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ZN477</t>
  </si>
  <si>
    <t>Obinadlo elastickĂ© universal 12 cm x 5 m 1323100314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</si>
  <si>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</si>
  <si>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</si>
  <si>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</si>
  <si>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</si>
  <si>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</si>
  <si>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</si>
  <si>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</si>
  <si>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</si>
  <si>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</si>
  <si>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</si>
  <si>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</si>
  <si>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</si>
  <si>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</si>
  <si>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</si>
  <si>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50115060</t>
  </si>
  <si>
    <t>ZPr - ostatní (Z503)</t>
  </si>
  <si>
    <t>ZB771</t>
  </si>
  <si>
    <t>DrĹľĂˇk jehly Vacuette zĂˇkladnĂ­ 450201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</si>
  <si>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</si>
  <si>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</si>
  <si>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</si>
  <si>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</si>
  <si>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</si>
  <si>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</si>
  <si>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</si>
  <si>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</si>
  <si>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</si>
  <si>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</si>
  <si>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</si>
  <si>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</si>
  <si>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ZC744</t>
  </si>
  <si>
    <t>Katetr moÄŤovĂ˝ tiemann 16Ch s balonkem 5/10 ml bal. Ăˇ 12 ks 9816-02</t>
  </si>
  <si>
    <t>ZO372</t>
  </si>
  <si>
    <t>Konektor bezjehlovĂ˝ OptiSyte JIM:JSM4001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</si>
  <si>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</si>
  <si>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</si>
  <si>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</si>
  <si>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</si>
  <si>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ZR946</t>
  </si>
  <si>
    <t>Lanceta bezpeÄŤnostnĂ­ Sarstedt MINI vel. 28G/hloubka vpichu 1,6 mm, bal. Ăˇ 200 ks modrĂˇ 85.1015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</si>
  <si>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</si>
  <si>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</si>
  <si>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</si>
  <si>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</si>
  <si>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</si>
  <si>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</si>
  <si>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</si>
  <si>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</si>
  <si>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</si>
  <si>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</si>
  <si>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</si>
  <si>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</si>
  <si>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</si>
  <si>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</si>
  <si>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</si>
  <si>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</si>
  <si>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</si>
  <si>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</si>
  <si>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</si>
  <si>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</si>
  <si>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</si>
  <si>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</si>
  <si>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</si>
  <si>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</si>
  <si>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</si>
  <si>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</si>
  <si>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</si>
  <si>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</si>
  <si>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</si>
  <si>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</si>
  <si>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</si>
  <si>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</si>
  <si>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</si>
  <si>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</si>
  <si>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</si>
  <si>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</si>
  <si>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</si>
  <si>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</si>
  <si>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</si>
  <si>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</si>
  <si>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</si>
  <si>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</si>
  <si>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</si>
  <si>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</si>
  <si>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</si>
  <si>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</si>
  <si>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</si>
  <si>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</si>
  <si>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</si>
  <si>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</si>
  <si>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</si>
  <si>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</si>
  <si>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</si>
  <si>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</si>
  <si>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</si>
  <si>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</si>
  <si>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</si>
  <si>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</si>
  <si>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ZD829</t>
  </si>
  <si>
    <t>BandĂˇĹľ evelĂ­na pod sĂˇdru 10 cm x 20 m 1321303125</t>
  </si>
  <si>
    <t>ZA498</t>
  </si>
  <si>
    <t>KrytĂ­ bactigras 10 x 10 cm bal. Ăˇ 10 ks 7457</t>
  </si>
  <si>
    <t>ZL410</t>
  </si>
  <si>
    <t>KrytĂ­ gelovĂ© Hemagel 100 g A2681147</t>
  </si>
  <si>
    <t>ZA547</t>
  </si>
  <si>
    <t>KrytĂ­ inadine nepĹ™ilnavĂ© 9,5 x 9,5 cm 1/10 SYS01512EE</t>
  </si>
  <si>
    <t>ZA537</t>
  </si>
  <si>
    <t>KrytĂ­ mepilex heel 13 x 20 cm bal. Ăˇ 5 ks 288100-01</t>
  </si>
  <si>
    <t>ZE108</t>
  </si>
  <si>
    <t>KrytĂ­ mepilex lite 10 x 10 cm bal. Ăˇ 5 ks 284100-01</t>
  </si>
  <si>
    <t>ZE090</t>
  </si>
  <si>
    <t>KrytĂ­ sterilnĂ­ VECA-C na perif.kanyly trans.okĂ©nko stĹ™Ă­bro bal. Ăˇ 50 ks BED:392020</t>
  </si>
  <si>
    <t>ZA443</t>
  </si>
  <si>
    <t>Ĺ Ăˇtek trojcĂ­pĂ˝ NT 136 x 96 x 96 cm 20002</t>
  </si>
  <si>
    <t>ZI600</t>
  </si>
  <si>
    <t>NĂˇplast curapor 10 x 15 cm 32914 ( nĂˇhrada za cosmopor )</t>
  </si>
  <si>
    <t>ZA319</t>
  </si>
  <si>
    <t>NĂˇplast durapore 2,50 cm x 9,14 m bal. Ăˇ 12 ks (lze nahradit za wet pruf) 1538-1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</si>
  <si>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</si>
  <si>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</si>
  <si>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</si>
  <si>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</si>
  <si>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</si>
  <si>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</si>
  <si>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</si>
  <si>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</si>
  <si>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</si>
  <si>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</si>
  <si>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ZA329</t>
  </si>
  <si>
    <t>Obinadlo fixa crep   6 cm x 4 m 1323100102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</si>
  <si>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</si>
  <si>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</si>
  <si>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</si>
  <si>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</si>
  <si>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</si>
  <si>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</si>
  <si>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</si>
  <si>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</si>
  <si>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</si>
  <si>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</si>
  <si>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</si>
  <si>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</si>
  <si>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</si>
  <si>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</si>
  <si>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</si>
  <si>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</si>
  <si>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</si>
  <si>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</si>
  <si>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ZB770</t>
  </si>
  <si>
    <t>DrĹľĂˇk jehly Vacuette excentrickĂ˝ Holdex 450263</t>
  </si>
  <si>
    <t>ZC498</t>
  </si>
  <si>
    <t>DrĹľĂˇk moÄŤovĂ˝ch sĂˇÄŤkĹŻ UH 800800100</t>
  </si>
  <si>
    <t>ZQ487</t>
  </si>
  <si>
    <t>Filtr antibakteriĂˇlnĂ­ hydrofobnĂ­ k odsĂˇvaÄŤce HOSPIVAC350 a NEW ASKIR C30, prĹŻm. 64 mm, konektor 8 mm SP 0121</t>
  </si>
  <si>
    <t>ZB724</t>
  </si>
  <si>
    <t>KapilĂˇra sedimentaÄŤnĂ­ Vacuette kalibrovanĂˇ 727111</t>
  </si>
  <si>
    <t>ZB844</t>
  </si>
  <si>
    <t>Ĺ krtidlo Esmarch - pryĹľovĂ© obinadlo 60 x 1250 KVS 06125</t>
  </si>
  <si>
    <t>ZB553</t>
  </si>
  <si>
    <t>LĂˇhev redon hi-vac 400 ml-kompletnĂ­ 05.000.22.803</t>
  </si>
  <si>
    <t>ZF192</t>
  </si>
  <si>
    <t>NĂˇdoba na kontaminovanĂ˝ ostrĂ˝ odpad 4 l  kulatĂˇ  15-0004</t>
  </si>
  <si>
    <t>ZQ138</t>
  </si>
  <si>
    <t>NĹŻĹľky chirurgickĂ© rovnĂ© hrotnatĂ© 150 mm TK-AJ 025-15</t>
  </si>
  <si>
    <t>ZP509</t>
  </si>
  <si>
    <t>Pinzeta UH sterilnĂ­ I0600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</si>
  <si>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</si>
  <si>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</si>
  <si>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</si>
  <si>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</si>
  <si>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ZR395</t>
  </si>
  <si>
    <t>StĹ™Ă­kaÄŤka injekÄŤnĂ­ 2-dĂ­lnĂˇ 2 ml L DISCARDIT LC 300928</t>
  </si>
  <si>
    <t>ZK799</t>
  </si>
  <si>
    <t>ZĂˇtka combi ÄŤervenĂˇ 4495101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</si>
  <si>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</si>
  <si>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</si>
  <si>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</si>
  <si>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</si>
  <si>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</si>
  <si>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</si>
  <si>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ZB755</t>
  </si>
  <si>
    <t>Zkumavka odbÄ›rovĂˇ Vacuette fialovĂˇ 1,0 ml K3 edta 454034</t>
  </si>
  <si>
    <t>ZB742</t>
  </si>
  <si>
    <t>Set transfĂşznĂ­ pro pĹ™etlakovou transfuzi bez vzduĹˇnĂ©ho filtru KD301N</t>
  </si>
  <si>
    <t>ZA834</t>
  </si>
  <si>
    <t>Jehla injekÄŤnĂ­ 0,7 x 40 mm ÄŤernĂˇ 4660021</t>
  </si>
  <si>
    <t>ZA833</t>
  </si>
  <si>
    <t>Jehla injekÄŤnĂ­ 0,8 x 40 mm zelenĂˇ 4657527</t>
  </si>
  <si>
    <t>ZT383</t>
  </si>
  <si>
    <t>Rukavice vyĹˇetĹ™ovacĂ­ nitril nesterilnĂ­ bez pudru Peha-Soft  PF vel. S Ăˇ 100 ks 941903</t>
  </si>
  <si>
    <t>ZQ990</t>
  </si>
  <si>
    <t>Fixace k CVC a PICC kateru Main Lock 2 4 x 9 cm NKS:90-60-82</t>
  </si>
  <si>
    <t>ZS892</t>
  </si>
  <si>
    <t>KrouĹľek tÄ›snĂ­cĂ­ bezpeÄŤnostnĂ­ hydrokoloidnĂ­ SNAP KCI k podtlakovĂ© terapii V.A.C. ULTA Veraflo, prĹŻmÄ›r 5 cm, bal. Ăˇ 10 ks SRNG10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</si>
  <si>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</si>
  <si>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</si>
  <si>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</si>
  <si>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</si>
  <si>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ZA550</t>
  </si>
  <si>
    <t>KrytĂ­ hydrogelovĂ© nu-gel 25 g bal. Ăˇ 6 ks MNG425</t>
  </si>
  <si>
    <t>ZA545</t>
  </si>
  <si>
    <t>KrytĂ­ hydrogelovĂ© nu-gel s algin. 15 g bal. Ăˇ 10 ks SYSMNG415EE</t>
  </si>
  <si>
    <t>ZE396</t>
  </si>
  <si>
    <t>KrytĂ­ mastnĂ˝ tyl grassolind 7,5 x 10 cm bal. Ăˇ 10 ks 499313</t>
  </si>
  <si>
    <t>ZN816</t>
  </si>
  <si>
    <t>KrytĂ­ roztok k vĂ˝plachu a ÄŤiĹˇtÄ›nĂ­ ran ActiMaris Sensitiv 300 ml 3098093</t>
  </si>
  <si>
    <t>ZL669</t>
  </si>
  <si>
    <t>KrytĂ­ tegaderm diamond 10,0 cm x 12,0 cm bal. Ăˇ 50 ks 1686</t>
  </si>
  <si>
    <t>ZI602</t>
  </si>
  <si>
    <t>NĂˇplast curapor 10 x 34 cm 32918 ( nĂˇhrada za cosmopor )</t>
  </si>
  <si>
    <t>ZD111</t>
  </si>
  <si>
    <t>NĂˇplast omnifix E 5 cm x 10 m 9006493</t>
  </si>
  <si>
    <t>ZE159</t>
  </si>
  <si>
    <t>NĂˇdoba na kontaminovanĂ˝ ostrĂ˝ odpad 2 l  kulatĂˇ  15-0003</t>
  </si>
  <si>
    <t>ZB439</t>
  </si>
  <si>
    <t>OdstraĹovaÄŤ nĂˇplastĂ­ Convacare Ăˇ 100 ks 0011279 37443</t>
  </si>
  <si>
    <t>ZA884</t>
  </si>
  <si>
    <t>Rourka rektĂˇlnĂ­ CH22 dĂ©lka 40 cm 19-22.100</t>
  </si>
  <si>
    <t>ZR398</t>
  </si>
  <si>
    <t>StĹ™Ă­kaÄŤka injekÄŤnĂ­ 2-dĂ­lnĂˇ 20 ml L DISCARDIT LE bal. Ăˇ 80 ks 300296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</si>
  <si>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</si>
  <si>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</si>
  <si>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</si>
  <si>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</si>
  <si>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ZB761</t>
  </si>
  <si>
    <t>Zkumavka odbÄ›rovĂˇ Vacuette ÄŤervenĂˇ 4 ml sĂ©rum 454092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</si>
  <si>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</si>
  <si>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</si>
  <si>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</si>
  <si>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</si>
  <si>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ZC846</t>
  </si>
  <si>
    <t>Kompresa AB 15 x 25 cm/1 ks sterilnĂ­ NT savĂˇ (1230114031) 1327114031</t>
  </si>
  <si>
    <t>ZA333</t>
  </si>
  <si>
    <t>KrytĂ­ aquacel Ag hydrofibre 10 x 10 cm Ăˇ 10 ks 0081082 403708</t>
  </si>
  <si>
    <t>ZS244</t>
  </si>
  <si>
    <t>KrytĂ­ exufiber Ag+ 10 x 10 cm absorpÄŤnĂ­ hydrovlĂˇknovĂ© antimikrobiĂˇlnĂ­, bal. Ăˇ 10 ks 603402</t>
  </si>
  <si>
    <t>ZD482</t>
  </si>
  <si>
    <t>KrytĂ­ filmovĂ© transparentnĂ­ Opsite spray 240 ml bal. Ăˇ 12 ks 66004980</t>
  </si>
  <si>
    <t>ZF108</t>
  </si>
  <si>
    <t>KrytĂ­ mepilex lite 6 x  8,5 cm bal. Ăˇ 5 ks 284000-01</t>
  </si>
  <si>
    <t>ZN815</t>
  </si>
  <si>
    <t>KrytĂ­ roztok k ÄŤiĹˇtÄ›nĂ­ a hojennĂ­ ran ActiMaris Forte 300 ml 3098077</t>
  </si>
  <si>
    <t>ZA513</t>
  </si>
  <si>
    <t>KrytĂ­ s mastĂ­ atrauman AG 10 x 10 cm bal. Ăˇ 10 ks 499573</t>
  </si>
  <si>
    <t>ZD934</t>
  </si>
  <si>
    <t>Obinadlo elastickĂ© idealflex krĂˇtkotaĹľnĂ© 12 cm x 5 m 931324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</si>
  <si>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</si>
  <si>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</si>
  <si>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</si>
  <si>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</si>
  <si>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</si>
  <si>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</si>
  <si>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ZA431</t>
  </si>
  <si>
    <t>Obvaz sĂˇdrovĂ˝ safix plus 12 cm x 3 m bal. Ăˇ 20 ks 3327420</t>
  </si>
  <si>
    <t>ZA432</t>
  </si>
  <si>
    <t>Obvaz sĂˇdrovĂ˝ safix plus 14 cm x 3 m bal. Ăˇ 20 ks 3327430</t>
  </si>
  <si>
    <t>ZA441</t>
  </si>
  <si>
    <t>Steh nĂˇplasĹĄovĂ˝ Steri-strip 6 x 38 mm bal. Ăˇ 50 ks R1542</t>
  </si>
  <si>
    <t>ZA738</t>
  </si>
  <si>
    <t>Filtr mini spike zelenĂ˝ 4550242</t>
  </si>
  <si>
    <t>ZL824</t>
  </si>
  <si>
    <t>KotouÄŤ na syntetiku pro MED pr. 65 mm</t>
  </si>
  <si>
    <t>ZQ017</t>
  </si>
  <si>
    <t>Ochrana ultrazvukovĂ˝ch sond vaginĂˇlnĂ­ch - jemnÄ› pudrovanĂˇ latex bal. Ăˇ 144 ks I1000 (PSM6000)</t>
  </si>
  <si>
    <t>ZB395</t>
  </si>
  <si>
    <t>Tampon odbÄ›rovĂ˝ transystem Amies pĹŻda plastovĂˇ tyÄŤinka 48 hod. mikrobiologickĂ© vyĹˇetĹ™enĂ­ 1601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</si>
  <si>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</si>
  <si>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</si>
  <si>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</si>
  <si>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ZA832</t>
  </si>
  <si>
    <t>Jehla injekÄŤnĂ­ 0,9 x 40 mm ĹľlutĂˇ 4657519</t>
  </si>
  <si>
    <t>ZA836</t>
  </si>
  <si>
    <t>Jehla injekÄŤnĂ­ 0,9 x 70 mm ĹľlutĂˇ 4665791</t>
  </si>
  <si>
    <t>ZP948</t>
  </si>
  <si>
    <t>Rukavice vyĹˇetĹ™ovacĂ­ nitril nesterilnĂ­ bez pudru basic modrĂ© vel. L bal. Ăˇ 200 ks 44752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</si>
  <si>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</si>
  <si>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</si>
  <si>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</si>
  <si>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</si>
  <si>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</si>
  <si>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</si>
  <si>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ZB974</t>
  </si>
  <si>
    <t>KrytĂ­ prontosan Gel wound hydrogel x 250 gr 400508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</si>
  <si>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</si>
  <si>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</si>
  <si>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</si>
  <si>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</si>
  <si>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</si>
  <si>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</si>
  <si>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ZB772</t>
  </si>
  <si>
    <t>AdaptĂ©r Vacuette pĹ™echodka luer 450070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</si>
  <si>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</si>
  <si>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</si>
  <si>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</si>
  <si>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</si>
  <si>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ZA737</t>
  </si>
  <si>
    <t>Filtr mini spike modrĂ˝ 4550234</t>
  </si>
  <si>
    <t>ZQ249</t>
  </si>
  <si>
    <t>HadiÄŤka spojovacĂ­ HS 1,8 x 1800 mm LL DEPH free 2200 180 ND</t>
  </si>
  <si>
    <t>ZK884</t>
  </si>
  <si>
    <t>Kohout trojcestnĂ˝ discofix modrĂ˝ 4095111</t>
  </si>
  <si>
    <t>ZN206</t>
  </si>
  <si>
    <t>Lopatka ĂşstnĂ­ dĹ™evÄ›nĂˇ lĂ©kaĹ™skĂˇ sterilnĂ­ 150 x 17 mm bal. Ăˇ 5 x 100 ks 4002/SG/CS/L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</si>
  <si>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</si>
  <si>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</si>
  <si>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</si>
  <si>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</si>
  <si>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</si>
  <si>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</si>
  <si>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</si>
  <si>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</si>
  <si>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</si>
  <si>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</si>
  <si>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</si>
  <si>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</si>
  <si>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ZT122</t>
  </si>
  <si>
    <t>Rukavice vyĹˇetĹ™ovacĂ­ nitril nesterilnĂ­ bez pudru ONE PLUS vel. M bal. Ăˇ 100 ks 9450-014.04</t>
  </si>
  <si>
    <t>50115070</t>
  </si>
  <si>
    <t>ZPr - katetry ostatní (Z513)</t>
  </si>
  <si>
    <t>ZD881</t>
  </si>
  <si>
    <t>Katetr CVC 3 lumen 7 Fr x 30 cm certofix trio SB730 bal. Ăˇ 10 ks 4163303E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</si>
  <si>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</si>
  <si>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</si>
  <si>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</si>
  <si>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</si>
  <si>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</si>
  <si>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</si>
  <si>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</si>
  <si>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</si>
  <si>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50115003</t>
  </si>
  <si>
    <t>TEP (Z518)</t>
  </si>
  <si>
    <t>KB897</t>
  </si>
  <si>
    <t>dlaha burch-schneider 56P 01.00191.256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</si>
  <si>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</si>
  <si>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</si>
  <si>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</si>
  <si>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</si>
  <si>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</si>
  <si>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</si>
  <si>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</si>
  <si>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</si>
  <si>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</si>
  <si>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</si>
  <si>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KA924</t>
  </si>
  <si>
    <t>end.cerviko CKP 56 315800</t>
  </si>
  <si>
    <t>KG599</t>
  </si>
  <si>
    <t>femur 66 mm M/L 62 mm A/P/ pravĂˇ 623411R</t>
  </si>
  <si>
    <t>KK667</t>
  </si>
  <si>
    <t>hlavice oxi fem 12/14 36 mm +0 71343600</t>
  </si>
  <si>
    <t>ZT463</t>
  </si>
  <si>
    <t>NĂˇhrada kloubu palce ruky TMCI krÄŤek pĹ™Ă­mĂ˝, T/II,5/12, S 413072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</si>
  <si>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</si>
  <si>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</si>
  <si>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</si>
  <si>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</si>
  <si>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</si>
  <si>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</si>
  <si>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</si>
  <si>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</si>
  <si>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</si>
  <si>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</si>
  <si>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ZS912</t>
  </si>
  <si>
    <t>NĂˇhrada kloubu palce ruky TMCJ dĹ™Ă­k necementovanĂ˝ T/II (TI+HA) vel. 1 413011</t>
  </si>
  <si>
    <t>KE671</t>
  </si>
  <si>
    <t>nĂˇhrada kolennĂ­ho kloubu femur 62-3401R  REVIZE</t>
  </si>
  <si>
    <t>KI195</t>
  </si>
  <si>
    <t>nĂˇhrada kolennĂ­ho kloubu NEXGEN dĹ™Ă­k reviznĂ­ MBT sleeve por 37mm 1294-54-100 REVIZE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</si>
  <si>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</si>
  <si>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</si>
  <si>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</si>
  <si>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</si>
  <si>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</si>
  <si>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</si>
  <si>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</si>
  <si>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</si>
  <si>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</si>
  <si>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</si>
  <si>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</si>
  <si>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</si>
  <si>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</si>
  <si>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</si>
  <si>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</si>
  <si>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</si>
  <si>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</si>
  <si>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</si>
  <si>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</si>
  <si>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</si>
  <si>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</si>
  <si>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</si>
  <si>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</si>
  <si>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</si>
  <si>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</si>
  <si>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</si>
  <si>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</si>
  <si>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</si>
  <si>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</si>
  <si>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</si>
  <si>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</si>
  <si>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</si>
  <si>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</si>
  <si>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</si>
  <si>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</si>
  <si>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</si>
  <si>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KM323</t>
  </si>
  <si>
    <t>nĂˇhrada kolennĂ­ho kloubu NEXGEN LCCK augmentace tibiĂˇlnĂ­ 4 - 10,0 mm 00-5988-04-27</t>
  </si>
  <si>
    <t>KM888</t>
  </si>
  <si>
    <t>nĂˇhrada kolennĂ­ho kloubu NEXGEN LCCK augmentace tibiĂˇlnĂ­ 4 - 15 mm 00-5988-04-28</t>
  </si>
  <si>
    <t>KL952</t>
  </si>
  <si>
    <t>nĂˇhrada kolennĂ­ho kloubu NEXGEN LCCK dĹ™Ă­k prodlouĹľenĂ˝ s ofsetem 15 x100 mm reviznĂ­ 00-5988-020-15</t>
  </si>
  <si>
    <t>KM822</t>
  </si>
  <si>
    <t>nĂˇhrada kolennĂ­ho kloubu NEXGEN LCCK dĹ™Ă­k prodlouĹľenĂ˝ s ofsetem 17 x 100 mm reviznĂ­ necementovanĂ˝ 00-5988-20-17</t>
  </si>
  <si>
    <t>KH878</t>
  </si>
  <si>
    <t>nĂˇhrada kolennĂ­ho kloubu NEXGEN LPS komponenta femorĂˇlnĂ­ E levĂˇ 00-5968-015-51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</si>
  <si>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</si>
  <si>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</si>
  <si>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</si>
  <si>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</si>
  <si>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KJ706</t>
  </si>
  <si>
    <t>nĂˇhrada kolennĂ­ho kloubu NEXGEN plato tibiĂˇlnĂ­ Prolong ĹľlutĂ© 3,4 x 14 90-5970-30-14 REVIZE</t>
  </si>
  <si>
    <t>KJ843</t>
  </si>
  <si>
    <t>nĂˇhrada kolennĂ­ho kloubu NEXGEN plato tibiĂˇlnĂ­ Prolong LPS - Flex vel. C,H 14 mm 90-5952-50-14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</si>
  <si>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</si>
  <si>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</si>
  <si>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</si>
  <si>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</si>
  <si>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</si>
  <si>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5952-50-10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</si>
  <si>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</si>
  <si>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</si>
  <si>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</si>
  <si>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</si>
  <si>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KM232</t>
  </si>
  <si>
    <t>nĂˇhrada kolennĂ­ho kloubu NEXGEN plato tibiĂˇlnĂ­ Prolong LPS-Flex G,H 7,14 mm 00-5962-050-14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</si>
  <si>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</si>
  <si>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</si>
  <si>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</si>
  <si>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</si>
  <si>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KJ559</t>
  </si>
  <si>
    <t>nĂˇhrada kolennĂ­ho kloubu NexGen plato tibiĂˇlnĂ­ Prolong zelenĂ© 10 mm 90-5952-40-10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</si>
  <si>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</si>
  <si>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</si>
  <si>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</si>
  <si>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</si>
  <si>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</si>
  <si>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</si>
  <si>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ZT577</t>
  </si>
  <si>
    <t>NĂˇhrada kolennĂ­ho kloubu OXFORD unikompartmentĂˇlnĂ­ tibiĂˇlnĂ­ komponenta pravĂˇ mediĂˇlnĂ­ velikost F 154776</t>
  </si>
  <si>
    <t>ZP210</t>
  </si>
  <si>
    <t>NĂˇhrada kolennĂ­ho kloubu OXFORD unikompartmentĂˇlnĂ­ vloĹľka meniskeĂˇlnĂ­ anatomickĂˇ pravĂˇ mediĂˇlnĂ­ Large 159584</t>
  </si>
  <si>
    <t>KH815</t>
  </si>
  <si>
    <t>nĂˇhrada kolennĂ­ho kloubu P.F.C. tibiĂˇlnĂ­ cementovanĂ˝ nĂˇstavec dĹ™Ă­ku 13x 30mm 86-6401  REVIZE</t>
  </si>
  <si>
    <t>KL023</t>
  </si>
  <si>
    <t>nĂˇhrada kolennĂ­ho kloubu SIGMA  P.F.C. komponenta femorĂˇlnĂ­ univerzĂˇlnĂ­ rukĂˇvec 46 mm 1294-53-245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</si>
  <si>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</si>
  <si>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</si>
  <si>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</si>
  <si>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</si>
  <si>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KH698</t>
  </si>
  <si>
    <t>nĂˇhrada kolennĂ­ho kloubu SIGMA dĹ™Ă­k univerzĂˇlnĂ­ 75x16mm 86-7416    REVIZE</t>
  </si>
  <si>
    <t>KH873</t>
  </si>
  <si>
    <t>nĂˇhrada kolennĂ­ho kloubu SIGMA femorĂˇlnĂ­ sleev 40mm 1294-53-235 REVIZE</t>
  </si>
  <si>
    <t>KJ547</t>
  </si>
  <si>
    <t>nĂˇhrada kolennĂ­ho kloubu Sigma LPS dĹ™Ă­k komponenta tibiĂˇlnĂ­ zĂˇvÄ›snĂˇ M 12 mm reviznĂ­ 1987-27-312 REVIZE</t>
  </si>
  <si>
    <t>KM101</t>
  </si>
  <si>
    <t>nĂˇhrada kolennĂ­ho kloubu Sigma P.F.C.  patella - oval cementovanĂˇ 38 mm 96-0102</t>
  </si>
  <si>
    <t>KG601</t>
  </si>
  <si>
    <t>nĂˇhrada kolennĂ­ho kloubu SIGMA P.F.C. komponenta tibiĂˇlnĂ­ reviznĂ­ ÄŤ. 3 129435130 REVIZE</t>
  </si>
  <si>
    <t>KH175</t>
  </si>
  <si>
    <t>nĂˇhrada kolennĂ­ho kloubu SIGMA P.F.C. komponenta tibiĂˇlnĂ­ reviznĂ­ velikost 2,5 1294-35-125 REVIZE</t>
  </si>
  <si>
    <t>KG968</t>
  </si>
  <si>
    <t>nĂˇhrada kolennĂ­ho kloubu tibie rotaÄŤnĂ­ 2 129435120 REVIZE</t>
  </si>
  <si>
    <t>KF782</t>
  </si>
  <si>
    <t>nĂˇhrada kolennĂ­ho koubu tibie sleeve 45 mm M/L 129454110  REVIZE</t>
  </si>
  <si>
    <t>KH346</t>
  </si>
  <si>
    <t>nĂˇhrada kyÄŤelnĂ­ho kloubu Alloclassic dĹ™Ă­k s offsetem SLO-2 01.00121.020</t>
  </si>
  <si>
    <t>KH348</t>
  </si>
  <si>
    <t>nĂˇhrada kyÄŤelnĂ­ho kloubu Alloclassic dĹ™Ă­k s offsetem SLO-4 01.00121.040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</si>
  <si>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</si>
  <si>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</si>
  <si>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</si>
  <si>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</si>
  <si>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</si>
  <si>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</si>
  <si>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</si>
  <si>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</si>
  <si>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</si>
  <si>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</si>
  <si>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</si>
  <si>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</si>
  <si>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KE048</t>
  </si>
  <si>
    <t>nĂˇhrada kyÄŤelnĂ­ho kloubu Alloclassic hlaviÄŤka durasul S 36/-4 01.01012.365</t>
  </si>
  <si>
    <t>KE001</t>
  </si>
  <si>
    <t>nĂˇhrada kyÄŤelnĂ­ho kloubu Alloclassic hlaviÄŤka durasul S/28/-4 14.28.05-20</t>
  </si>
  <si>
    <t>KJ968</t>
  </si>
  <si>
    <t>nĂˇhrada kyÄŤelnĂ­ho kloubu Alloclassic hlaviÄŤka durasul XL/32 mm + 8 01.01012.328</t>
  </si>
  <si>
    <t>KC154</t>
  </si>
  <si>
    <t>nĂˇhrada kyÄŤelnĂ­ho kloubu Alloclassic vloĹľka CSF durasul 58/28 01.00126.458</t>
  </si>
  <si>
    <t>KA514</t>
  </si>
  <si>
    <t>nĂˇhrada kyÄŤelnĂ­ho kloubu Alloclassic vloĹľka PE jamky Zweymuller 58 3534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</si>
  <si>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</si>
  <si>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</si>
  <si>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</si>
  <si>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</si>
  <si>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</si>
  <si>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</si>
  <si>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KK329</t>
  </si>
  <si>
    <t>nĂˇhrada kyÄŤelnĂ­ho kloubu Allofit IT pouzdro jamky 58/LL 00-8755-058-00</t>
  </si>
  <si>
    <t>KK477</t>
  </si>
  <si>
    <t>nĂˇhrada kyÄŤelnĂ­ho kloubu Allofit IT vloĹľka keramickĂˇ biolog delta GG/28 00-8775-008-28</t>
  </si>
  <si>
    <t>KJ644</t>
  </si>
  <si>
    <t>nĂˇhrada kyÄŤelnĂ­ho kloubu Allofit IT vloĹľka keramickĂˇ biolog delta HH/32 mm 00-8775-009-32</t>
  </si>
  <si>
    <t>KH257</t>
  </si>
  <si>
    <t>nĂˇhrada kyÄŤelnĂ­ho kloubu Allofit IT vloĹľka keramickĂˇ biolog delta IT NN/36mm 00-8775-015-36</t>
  </si>
  <si>
    <t>KK889</t>
  </si>
  <si>
    <t>nĂˇhrada kyÄŤelnĂ­ho kloubu Allofit IT vloĹľka keramickĂˇ biolog delta LL/36 mm 00-8775-013-36</t>
  </si>
  <si>
    <t>KJ402</t>
  </si>
  <si>
    <t>nĂˇhrada kyÄŤelnĂ­ho kloubu Allofit IT vloĹľka s vitamĂ­nem E neutral GG/28 mm 00-8851-008-28</t>
  </si>
  <si>
    <t>KJ949</t>
  </si>
  <si>
    <t>nĂˇhrada kyÄŤelnĂ­ho kloubu Allofit IT vloĹľka s vitamĂ­nem E neutral II/32 mm 00-8851-010-32</t>
  </si>
  <si>
    <t>KK330</t>
  </si>
  <si>
    <t>nĂˇhrada kyÄŤelnĂ­ho kloubu Allofit IT vloĹľka s vitamĂ­nem E neutral LL/36 mm 00-8851-013-36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</si>
  <si>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</si>
  <si>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</si>
  <si>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</si>
  <si>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</si>
  <si>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</si>
  <si>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</si>
  <si>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</si>
  <si>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</si>
  <si>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</si>
  <si>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</si>
  <si>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</si>
  <si>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</si>
  <si>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</si>
  <si>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</si>
  <si>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</si>
  <si>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</si>
  <si>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</si>
  <si>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</si>
  <si>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</si>
  <si>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</si>
  <si>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</si>
  <si>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</si>
  <si>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</si>
  <si>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</si>
  <si>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</si>
  <si>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</si>
  <si>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</si>
  <si>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</si>
  <si>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</si>
  <si>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</si>
  <si>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</si>
  <si>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</si>
  <si>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</si>
  <si>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</si>
  <si>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</si>
  <si>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</si>
  <si>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</si>
  <si>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</si>
  <si>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</si>
  <si>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</si>
  <si>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</si>
  <si>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</si>
  <si>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</si>
  <si>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</si>
  <si>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</si>
  <si>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</si>
  <si>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KH433</t>
  </si>
  <si>
    <t>nĂˇhrada kyÄŤelnĂ­ho kloubu Alpha vloĹľka durasul MM/32 01.00013.413</t>
  </si>
  <si>
    <t>KK564</t>
  </si>
  <si>
    <t>nĂˇhrada kyÄŤelnĂ­ho kloubu Avantage jamka cementovanĂˇ 54 P0463054</t>
  </si>
  <si>
    <t>KK357</t>
  </si>
  <si>
    <t>nĂˇhrada kyÄŤelnĂ­ho kloubu Avantage vloĹľka PE 28 mm 54 P0561054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</si>
  <si>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</si>
  <si>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</si>
  <si>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</si>
  <si>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</si>
  <si>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</si>
  <si>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</si>
  <si>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</si>
  <si>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</si>
  <si>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KA571</t>
  </si>
  <si>
    <t>nĂˇhrada kyÄŤelnĂ­ho kloubu centralizer MS-30 distĂˇlnĂ­ 8/10 01.00358.010</t>
  </si>
  <si>
    <t>KM196</t>
  </si>
  <si>
    <t>nĂˇhrada kyÄŤelnĂ­ho kloubu dĹ™Ă­k METHACAP monoblok 12/14 130'/0' velikost 5 necementovanĂ˝ NC275T</t>
  </si>
  <si>
    <t>KH695</t>
  </si>
  <si>
    <t>nĂˇhrada kyÄŤelnĂ­ho kloubu Durasul jamka Mueller cementovanĂˇ  46/32mm 01.00324.046</t>
  </si>
  <si>
    <t>KH512</t>
  </si>
  <si>
    <t>nĂˇhrada kyÄŤelnĂ­ho kloubu FITMORE dĹ™Ă­k femorĂˇlnĂ­ necementovanĂ˝ s ofsetem ÄŤ.9 01.00551.309</t>
  </si>
  <si>
    <t>KG871</t>
  </si>
  <si>
    <t>nĂˇhrada kyÄŤelnĂ­ho kloubu FITMORE dĹ™Ă­k femorĂˇlnĂ­ necementovanĂ˝ s ofsetem B/5 01.00551.205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</si>
  <si>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</si>
  <si>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</si>
  <si>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</si>
  <si>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</si>
  <si>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KK666</t>
  </si>
  <si>
    <t>nĂˇhrada kyÄŤelnĂ­ho kloubu hlaviÄŤka  femorĂˇlnĂ­ oxinium 12/14 32 mm +16 71343216</t>
  </si>
  <si>
    <t>KK674</t>
  </si>
  <si>
    <t>nĂˇhrada kyÄŤelnĂ­ho kloubu hlaviÄŤka keramickĂˇ ceramix 32 L 75007462</t>
  </si>
  <si>
    <t>KL477</t>
  </si>
  <si>
    <t>nĂˇhrada kyÄŤelnĂ­ho kloubu hlaviÄŤka keramickĂˇ ceramix 32 mm/ +4 76539161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</si>
  <si>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</si>
  <si>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</si>
  <si>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</si>
  <si>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</si>
  <si>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</si>
  <si>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</si>
  <si>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</si>
  <si>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</si>
  <si>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KK629</t>
  </si>
  <si>
    <t>nĂˇhrada kyÄŤelnĂ­ho kloubu jamka bicon plus standardnĂ­ necementovanĂˇ ÄŤ.5 75003742,14214</t>
  </si>
  <si>
    <t>KE644</t>
  </si>
  <si>
    <t>nĂˇhrada kyÄŤelnĂ­ho kloubu jamka s nĂ­zkĂ˝m profilem muller cementovanĂˇ 46/28 63.28.46</t>
  </si>
  <si>
    <t>KE647</t>
  </si>
  <si>
    <t>nĂˇhrada kyÄŤelnĂ­ho kloubu jamka s nĂ­zkĂ˝m profilem muller cementovanĂˇ 52/28 63.28.52</t>
  </si>
  <si>
    <t>KL353</t>
  </si>
  <si>
    <t>nĂˇhrada kyÄŤelnĂ­ho kloubu Ĺˇroub fixaÄŤnĂ­ jamky TRILOGY 6,5 x 15 mm 6624-65-15</t>
  </si>
  <si>
    <t>KM019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</si>
  <si>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</si>
  <si>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</si>
  <si>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</si>
  <si>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</si>
  <si>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</si>
  <si>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</si>
  <si>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</si>
  <si>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</si>
  <si>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</si>
  <si>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</si>
  <si>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</si>
  <si>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KK922</t>
  </si>
  <si>
    <t>nĂˇhrada kyÄŤelnĂ­ho kloubu Ĺˇroub fixaÄŤnĂ­ jamky TRILOGY 6,5 x 60 mm 6624-65-60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</si>
  <si>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</si>
  <si>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</si>
  <si>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</si>
  <si>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</si>
  <si>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</si>
  <si>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</si>
  <si>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</si>
  <si>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</si>
  <si>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KA565</t>
  </si>
  <si>
    <t>nĂˇhrada kyÄŤelnĂ­ho kloubu MS-30 dĹ™Ă­k cementovanĂ˝ 8 30.00.49-080</t>
  </si>
  <si>
    <t>KM898</t>
  </si>
  <si>
    <t>nĂˇhrada kyÄŤelnĂ­ho kloubu PINNACLE vloĹľka Duraloc marathon +4 10Â° 28mm ID 46 mm 1219-28-146</t>
  </si>
  <si>
    <t>KM875</t>
  </si>
  <si>
    <t>nĂˇhrada kyÄŤelnĂ­ho kloubu PINNACLE vloĹľka Duraloc marathon 28 mm ID 44 mm 1219-28-044</t>
  </si>
  <si>
    <t>KM858</t>
  </si>
  <si>
    <t>nĂˇhrada kyÄŤelnĂ­ho kloubu Revitan distĂˇlnĂ­ komponenta curved 14/140 01.00406.114</t>
  </si>
  <si>
    <t>KM961</t>
  </si>
  <si>
    <t>nĂˇhrada kyÄŤelnĂ­ho kloubu Revitan distĂˇlnĂ­ komponenta curved 20/200 01.00406.220</t>
  </si>
  <si>
    <t>KM857</t>
  </si>
  <si>
    <t>nĂˇhrada kyÄŤelnĂ­ho kloubu Revitan proximĂˇlnĂ­ komponenta cylindrical 85 12/14  01.00402.085</t>
  </si>
  <si>
    <t>KL471</t>
  </si>
  <si>
    <t>nĂˇhrada kyÄŤelnĂ­ho kloubu Revitan proximĂˇlnĂ­ komponenta cylindrical. 65 12/14  01.00402.065</t>
  </si>
  <si>
    <t>KJ943</t>
  </si>
  <si>
    <t>nĂˇhrada kyÄŤelnĂ­ho kloubu reviznĂ­ ALLOFIT hlaviÄŤka BIOLOX OPTION keramika XL32/+7 mm 00-8777-032-04</t>
  </si>
  <si>
    <t>KA497</t>
  </si>
  <si>
    <t>nĂˇhrada kyÄŤelnĂ­ho kloubu SL dĹ™Ă­k Wagner 14/225 mm 01.00102.214</t>
  </si>
  <si>
    <t>KM895</t>
  </si>
  <si>
    <t>nĂˇhrada kyÄŤelnĂ­ho kloubu SL dĹ™Ă­k Wagner 15/190 mm 01.00101.915</t>
  </si>
  <si>
    <t>KA508</t>
  </si>
  <si>
    <t>nĂˇhrada kyÄŤelnĂ­ho kloubu SL dĹ™Ă­k Wagner 16/225 mm 01.00102.216</t>
  </si>
  <si>
    <t>KA509</t>
  </si>
  <si>
    <t>nĂˇhrada kyÄŤelnĂ­ho kloubu SL dĹ™Ă­k Wagner 17/225 mm 01.00102.217</t>
  </si>
  <si>
    <t>KM981</t>
  </si>
  <si>
    <t>nĂˇhrada kyÄŤelnĂ­ho kloubu SL dĹ™Ă­k Wagner 22/225 mm 01.00102.222</t>
  </si>
  <si>
    <t>KA510</t>
  </si>
  <si>
    <t>nĂˇhrada kyÄŤelnĂ­ho kloubu SL dĹ™Ă­k Wagner reviznĂ­ 18/225 01.00102.218</t>
  </si>
  <si>
    <t>KH222</t>
  </si>
  <si>
    <t>nĂˇhrada kyÄŤelnĂ­ho kloubu SL dĹ™Ă­k Wagner reviznĂ­ 22/305mm 01.00103.022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</si>
  <si>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</si>
  <si>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</si>
  <si>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</si>
  <si>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</si>
  <si>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</si>
  <si>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</si>
  <si>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</si>
  <si>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</si>
  <si>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KA472</t>
  </si>
  <si>
    <t>nĂˇhrada kyÄŤelnĂ­ho kloubu SL dĹ™Ă­k Zweymuller necementovanĂ˝ 9 2849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</si>
  <si>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</si>
  <si>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</si>
  <si>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</si>
  <si>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</si>
  <si>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</si>
  <si>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</si>
  <si>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KM938</t>
  </si>
  <si>
    <t>nĂˇhrada kyÄŤelnĂ­ho kloubu systĂ©m Revitan distĂˇlnĂ­ komponenta curved 18/140 01.00406.118</t>
  </si>
  <si>
    <t>KM939</t>
  </si>
  <si>
    <t>nĂˇhrada kyÄŤelnĂ­ho kloubu systĂ©m Revitan proximĂˇlnĂ­ komponenta cylindrical 55 12/14  01.00402.055</t>
  </si>
  <si>
    <t>KM936</t>
  </si>
  <si>
    <t>nĂˇhrada kyÄŤelnĂ­ho kloubu systĂ©m TMARS reviznĂ­ augmentace acetabulĂˇrnĂ­ vel. 50/15 mm  00-4894-050-15</t>
  </si>
  <si>
    <t>KM821</t>
  </si>
  <si>
    <t>nĂˇhrada kyÄŤelnĂ­ho kloubu systĂ©m TMARS reviznĂ­ jamka 48 mm 00-7000-048-20</t>
  </si>
  <si>
    <t>KM935</t>
  </si>
  <si>
    <t>nĂˇhrada kyÄŤelnĂ­ho kloubu systĂ©m TMARS reviznĂ­ jamka 50 mm 00-7000-050-20</t>
  </si>
  <si>
    <t>KM937</t>
  </si>
  <si>
    <t>nĂˇhrada kyÄŤelnĂ­ho kloubu systĂ©m TMARS reviznĂ­ vloĹľka Longevity XLPE neutrĂˇlnĂ­ antiluxaÄŤnĂ­ 28/50 mm 7110-50-28</t>
  </si>
  <si>
    <t>KM974</t>
  </si>
  <si>
    <t>nĂˇhrada kyÄŤelnĂ­ho kloubu systĂ©m TMARS reviznĂ­ vloĹľka Longevity XLPE neutrĂˇlnĂ­ antiluxaÄŤnĂ­ 32/62/64 mm 7110-62-32</t>
  </si>
  <si>
    <t>KM874</t>
  </si>
  <si>
    <t>nĂˇhrada kyÄŤelnĂ­ho kloubu Taperloc Lateral dĹ™Ă­k krĂˇtkĂ˝ necementovanĂ˝ vel. 17,5 x 155 mm 650-0353</t>
  </si>
  <si>
    <t>KM845</t>
  </si>
  <si>
    <t>nĂˇhrada kyÄŤelnĂ­ho kloubu Taperloc Lateral dĹ™Ă­k krĂˇtkĂ˝ necementovanĂ˝ vel. 9 x 137 mm 650-0263</t>
  </si>
  <si>
    <t>KM897</t>
  </si>
  <si>
    <t>nĂˇhrada kyÄŤelnĂ­ho kloubu Taperloc Microplasty Lateral dĹ™Ă­k krĂˇtkĂ˝ necementovanĂ˝  vel. 10 x 105 mm 650-0954</t>
  </si>
  <si>
    <t>KM926</t>
  </si>
  <si>
    <t>nĂˇhrada kyÄŤelnĂ­ho kloubu Taperloc Microplasty Lateral dĹ™Ă­k krĂˇtkĂ˝ necementovanĂ˝  vel. 12,5 x 110 mm 650-0976</t>
  </si>
  <si>
    <t>KM891</t>
  </si>
  <si>
    <t>nĂˇhrada kyÄŤelnĂ­ho kloubu Taperloc Microplasty Lateral dĹ™Ă­k krĂˇtkĂ˝ necementovanĂ˝ vel. 11 x 107,5 mm 650-0975</t>
  </si>
  <si>
    <t>KM894</t>
  </si>
  <si>
    <t>nĂˇhrada kyÄŤelnĂ­ho kloubu Taperloc Microplasty Lateral dĹ™Ă­k krĂˇtkĂ˝ necementovanĂ˝ vel. 7,5 x 100 mm 650-0952</t>
  </si>
  <si>
    <t>KM482</t>
  </si>
  <si>
    <t>nĂˇhrada kyÄŤelnĂ­ho kloubu Taperloc Microplasty Lateral dĹ™Ă­k krĂˇtkĂ˝ necementovanĂ˝ vel.13,5 mm 650-0977</t>
  </si>
  <si>
    <t>KM483</t>
  </si>
  <si>
    <t>nĂˇhrada kyÄŤelnĂ­ho kloubu Taperloc Microplasty Lateral dĹ™Ă­k krĂˇtkĂ˝ necementovanĂ˝ vel.15 mm 650-0978</t>
  </si>
  <si>
    <t>KM479</t>
  </si>
  <si>
    <t>nĂˇhrada kyÄŤelnĂ­ho kloubu Taperloc Microplasty Standard dĹ™Ă­k krĂˇtkĂ˝ necementovanĂ˝ vel.9 mm  650-0953</t>
  </si>
  <si>
    <t>KM980</t>
  </si>
  <si>
    <t>nĂˇhrada kyÄŤelnĂ­ho kloubu Taperloc Microplasty Standard Lateral dĹ™Ă­k krĂˇtkĂ˝ necementovanĂ˝ vel.12,5 x 110 mm 650-0956</t>
  </si>
  <si>
    <t>KM950</t>
  </si>
  <si>
    <t>nĂˇhrada kyÄŤelnĂ­ho kloubu Taperloc Microplasty Standard Lateral dĹ™Ă­k krĂˇtkĂ˝ necementovanĂ˝ vel.13,5 x 112,5 mm 650-0957</t>
  </si>
  <si>
    <t>KM978</t>
  </si>
  <si>
    <t>nĂˇhrada kyÄŤelnĂ­ho kloubu Taperloc Microplasty Standard Lateral dĹ™Ă­k krĂˇtkĂ˝ necementovanĂ˝ vel.17,5 mm 650-0959</t>
  </si>
  <si>
    <t>KM755</t>
  </si>
  <si>
    <t>nĂˇhrada kyÄŤelnĂ­ho kloubu TMARS reviznĂ­ augmentace acetabulĂˇrbĂ­ vel. 50/20 mm 00-4894-050-20</t>
  </si>
  <si>
    <t>KI519</t>
  </si>
  <si>
    <t>nĂˇhrada kyÄŤelnĂ­ho kloubu TMARS reviznĂ­ augmentace acetabulĂˇrnĂ­  00-4894-054-10</t>
  </si>
  <si>
    <t>KI521</t>
  </si>
  <si>
    <t>nĂˇhrada kyÄŤelnĂ­ho kloubu TMARS reviznĂ­ jamka 56mm 00-7000-056-20</t>
  </si>
  <si>
    <t>KL788</t>
  </si>
  <si>
    <t>nĂˇhrada kyÄŤelnĂ­ho kloubu TMARS reviznĂ­ jamka 60 mm 00-7000-060-20</t>
  </si>
  <si>
    <t>KH755</t>
  </si>
  <si>
    <t>nĂˇhrada kyÄŤelnĂ­ho kloubu TMARS reviznĂ­ jamka 62mm 00-7000-062-20</t>
  </si>
  <si>
    <t>KM979</t>
  </si>
  <si>
    <t>nĂˇhrada kyÄŤelnĂ­ho kloubu TMARS reviznĂ­ klec levĂˇ, krĂˇtkĂˇ pĹ™Ă­ruba s pouzdry 62/64  00-7124-062-54</t>
  </si>
  <si>
    <t>KI522</t>
  </si>
  <si>
    <t>nĂˇhrada kyÄŤelnĂ­ho kloubu TMARS reviznĂ­ vloĹľka Longevity acetabulĂˇrnĂ­ 28/48 mm 00-7105-048-28</t>
  </si>
  <si>
    <t>KL214</t>
  </si>
  <si>
    <t>nĂˇhrada kyÄŤelnĂ­ho kloubu TMARS reviznĂ­ vloĹľka Longevity XLPE neutrĂˇlnĂ­ 32/54 mm 7105-54-32</t>
  </si>
  <si>
    <t>KL572</t>
  </si>
  <si>
    <t>nĂˇhrada kyÄŤelnĂ­ho kloubu TMARS reviznĂ­ vloĹľka Longevity XLPE neutrĂˇlnĂ­ 32/56 mm 7105-56-32</t>
  </si>
  <si>
    <t>KL789</t>
  </si>
  <si>
    <t>nĂˇhrada kyÄŤelnĂ­ho kloubu TMARS reviznĂ­ vloĹľka Longevity XLPE neutrĂˇlnĂ­ 36/60 mm 7105-60-36</t>
  </si>
  <si>
    <t>KM982</t>
  </si>
  <si>
    <t>nĂˇhrada kyÄŤelnĂ­ho kloubu TMARS reviznĂ­ vloĹľka Longevity XLPE neutrĂˇlnĂ­ 36/62/64 mm 7105-62-36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</si>
  <si>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</si>
  <si>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</si>
  <si>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</si>
  <si>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</si>
  <si>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</si>
  <si>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</si>
  <si>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</si>
  <si>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</si>
  <si>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KM690</t>
  </si>
  <si>
    <t>nĂˇhrada kyÄŤelnĂ­ho kloubu vloĹľka acetabulĂˇrnĂ­ Protruns insert Liner-UHMWPE X-LIMA 51/28 mm 5886.51.058</t>
  </si>
  <si>
    <t>KL029</t>
  </si>
  <si>
    <t>nĂˇhrada kyÄŤelnĂ­ho kloubu vloĹľka bicon plus rexpol insert standard necementovanĂˇ 5/32 75101931</t>
  </si>
  <si>
    <t>KM432</t>
  </si>
  <si>
    <t>nĂˇhrada kyÄŤelnĂ­ho kloubu vloĹľka bicon plus-rexpol insert antilux necementovanĂˇ 5/32 75101956</t>
  </si>
  <si>
    <t>KM975</t>
  </si>
  <si>
    <t>nĂˇhrada kyÄŤelnĂ­ho kloubu vloĹľka bicon plus-rexpol insert standard necementovanĂˇ 3/32 75101954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</si>
  <si>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</si>
  <si>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</si>
  <si>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</si>
  <si>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</si>
  <si>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</si>
  <si>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</si>
  <si>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</si>
  <si>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</si>
  <si>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</si>
  <si>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</si>
  <si>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</si>
  <si>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</si>
  <si>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</si>
  <si>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</si>
  <si>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</si>
  <si>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</si>
  <si>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KJ186</t>
  </si>
  <si>
    <t>nĂˇhrada kyÄŤelnĂ­ho koubu ALLOFIT hlaviÄŤka BIOLOX DELTA keramika 28+0 M 00-8775-028-02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</si>
  <si>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</si>
  <si>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</si>
  <si>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</si>
  <si>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</si>
  <si>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</si>
  <si>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</si>
  <si>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</si>
  <si>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</si>
  <si>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KH253</t>
  </si>
  <si>
    <t>plato reviznĂ­ 12mm 1987-27-212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</si>
  <si>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</si>
  <si>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</si>
  <si>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</si>
  <si>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</si>
  <si>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</si>
  <si>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</si>
  <si>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</si>
  <si>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</si>
  <si>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</si>
  <si>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</si>
  <si>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KH006</t>
  </si>
  <si>
    <t>vloĹľka tibiĂˇlnĂ­ 14 mm 198727214</t>
  </si>
  <si>
    <t>50115004</t>
  </si>
  <si>
    <t>IUTN - kovové (Z506)</t>
  </si>
  <si>
    <t>ZT501</t>
  </si>
  <si>
    <t>Dlaha kostnĂ­ ĂşhlovÄ› stabilnĂ­ SPIDER mini, titanovĂˇ 060006</t>
  </si>
  <si>
    <t>ZT493</t>
  </si>
  <si>
    <t>Dlaha LCP kyÄŤelnĂ­ pediatrickĂˇ 2,7, ĹˇĂ­Ĺ™ka 12 mm dĂ©lka 46 mm 100Â° ocel 02.108.300</t>
  </si>
  <si>
    <t>ZS066</t>
  </si>
  <si>
    <t>Dlaha LCP kyÄŤelnĂ­ pediatrickĂˇ 3,5 110Â°, ĹˇĂ­Ĺ™ka 19 mm dĂ©lka 73 mm, ocel 02.108.311</t>
  </si>
  <si>
    <t>KM691</t>
  </si>
  <si>
    <t>dlaha LCP rovnĂˇ velkĂ˝ fragment 4.5/5.0 mm ĂşzkĂˇ, 6 otvorĹŻ, dĂ©lka 116 mm ocel/titan 424.561</t>
  </si>
  <si>
    <t>KH058</t>
  </si>
  <si>
    <t>dlaha NCB PP pro distĂˇlnĂ­ femur 15 levĂ˝ 02.03264.115</t>
  </si>
  <si>
    <t>KH059</t>
  </si>
  <si>
    <t>dlaha NCB PP pro distĂˇlnĂ­ femur 18 levĂ˝ 02.03264.118</t>
  </si>
  <si>
    <t>KH044</t>
  </si>
  <si>
    <t>dlaha NCB PP proximĂˇlnĂ­ femur   9 pravĂ˝ 02.03263.009</t>
  </si>
  <si>
    <t>KL450</t>
  </si>
  <si>
    <t>dlaha pro chdidlo HALLUX  C velilst 1 pravĂˇ NWD117340</t>
  </si>
  <si>
    <t>KK386</t>
  </si>
  <si>
    <t>dlaha tibiĂˇlnĂ­ ke korekÄŤnĂ­ osteotomii PEEK POWER AR-13401L</t>
  </si>
  <si>
    <t>KL723</t>
  </si>
  <si>
    <t>dlaha tibiĂˇlnĂ­ proximĂˇlnĂ­ laterĂˇlnĂ­ LCP TOMOFIX pro hlavu tibie pravĂˇ 3 otv. 440.843s</t>
  </si>
  <si>
    <t>KM053</t>
  </si>
  <si>
    <t>dlaha tibiĂˇlnĂ­ proximĂˇlnĂ­ mediĂˇlnĂ­ LCP TOMOFIX pro hlavu tibie  4 otvory titan 440.834s</t>
  </si>
  <si>
    <t>KL685</t>
  </si>
  <si>
    <t>dlaha TOMIFIX ,femorĂˇlnĂ­ , mediĂˇlnĂ­ distĂˇlnĂ­, 4 otvory levĂˇ 04.120.551</t>
  </si>
  <si>
    <t>ZN113</t>
  </si>
  <si>
    <t>DrĂˇt extenÄŤnĂ­ 1,0 x 300 mm 397129092970</t>
  </si>
  <si>
    <t>ZC891</t>
  </si>
  <si>
    <t>DrĂˇt extenÄŤnĂ­ 1,2 x 160 mm 397129093070</t>
  </si>
  <si>
    <t>ZF597</t>
  </si>
  <si>
    <t>DrĂˇt extenÄŤnĂ­ 2,0 x 300 mm 397129093030</t>
  </si>
  <si>
    <t>ZR217</t>
  </si>
  <si>
    <t>DrĂˇt extenÄŤnĂ­ Kirschner 1,5 x 300 mm 397129093000</t>
  </si>
  <si>
    <t>KL680</t>
  </si>
  <si>
    <t>drĂˇt K Arthrex sterilnĂ­ 2,4 x 216 mm AR-13303-2,4-1S</t>
  </si>
  <si>
    <t>ZP519</t>
  </si>
  <si>
    <t>DrĂˇt K k miniinvazivnĂ­m operacĂ­m hlezna MICA 0,9 x 150 mm DSDS1009 (22.28.009)</t>
  </si>
  <si>
    <t>ZG065</t>
  </si>
  <si>
    <t>DrĂˇt KirschnerĹŻv 2.00 mm Ăˇ 10 ks 292.200.10</t>
  </si>
  <si>
    <t>ZF529</t>
  </si>
  <si>
    <t>DrĂˇt K-Wire 1.80 mm Ăˇ 10 ks 292.170.10</t>
  </si>
  <si>
    <t>ZP096</t>
  </si>
  <si>
    <t>DrĂˇt vodĂ­cĂ­ Charlotte 2,5 mm x 230 mm 44182523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</si>
  <si>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</si>
  <si>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</si>
  <si>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</si>
  <si>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</si>
  <si>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</si>
  <si>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</si>
  <si>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ZR784</t>
  </si>
  <si>
    <t>FrĂ©za elastickĂˇ k pĹ™edvrtĂˇvĂˇnĂ­ dĹ™eĹovĂ© dutiny 10,0 mm resterilizovatelnĂˇ 397129793720</t>
  </si>
  <si>
    <t>ZR703</t>
  </si>
  <si>
    <t>FrĂ©za k shaveru mÄ›kkotkĂˇĹovĂˇ Arthrex  ÄŤepel Excalibur 4 mm x 13 cm, bal. Ăˇ 5 ks AR-8400EX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</si>
  <si>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</si>
  <si>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</si>
  <si>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</si>
  <si>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</si>
  <si>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</si>
  <si>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</si>
  <si>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KL067</t>
  </si>
  <si>
    <t>implantĂˇt ramennĂ­ nĂˇhrada rotĂˇtorovĂ© manĹľety Arthrex DX Reinforcement Matrix 6 x 8 cm, Thick, Hydrated  ABS-30002</t>
  </si>
  <si>
    <t>ZG616</t>
  </si>
  <si>
    <t>KotouÄŤ s cerklĂˇĹľnĂ­m drĂˇtem 1,25 mm L10 291.060</t>
  </si>
  <si>
    <t>KF076</t>
  </si>
  <si>
    <t>kotva lupine loop rapid 210712</t>
  </si>
  <si>
    <t>KE396</t>
  </si>
  <si>
    <t>kotva lupine loop+ancho 210709</t>
  </si>
  <si>
    <t>KJ255</t>
  </si>
  <si>
    <t>kotva ramennĂ­ FASTak s drĹľadlem Suture Anchor 2,8 a 11,7 mm AR-1324HF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</si>
  <si>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</si>
  <si>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</si>
  <si>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</si>
  <si>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</si>
  <si>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KM052</t>
  </si>
  <si>
    <t>kotviÄŤka mitek titanovĂˇ pro stabilizaci ramene GII s nĂˇvlekem Quickanchor plus 222983</t>
  </si>
  <si>
    <t>KI838</t>
  </si>
  <si>
    <t>kotviÄŤka nevstĹ™ebatelnĂˇ Healix (PEEK) 5,5 mm 222209</t>
  </si>
  <si>
    <t>KI642</t>
  </si>
  <si>
    <t>kotviÄŤka nevstĹ™ebatelnĂˇ Healix Knotless ( PEEK)  5,5mm 222334</t>
  </si>
  <si>
    <t>KI837</t>
  </si>
  <si>
    <t>kotviÄŤka nevstĹ™ebatelnĂˇ Healix Knotless ( PEEK) 6,5 mm 222335</t>
  </si>
  <si>
    <t>KI244</t>
  </si>
  <si>
    <t>kotviÄŤka nevstĹ™ebatelnĂˇ Healix Transtend (PEEK) s nĂˇvlekem 3,4 mm 222339</t>
  </si>
  <si>
    <t>KI898</t>
  </si>
  <si>
    <t>kotviÄŤka nevstĹ™ebatelnĂˇ Healix Transtend (PEEK) s nĂˇvlekem 3,4 mm 222344</t>
  </si>
  <si>
    <t>KJ070</t>
  </si>
  <si>
    <t>kotviÄŤka vstĹ™ebatelnĂˇ Healix Knotless ( BR) ADR s nĂˇvlekem 6,5 mm 222332</t>
  </si>
  <si>
    <t>ZQ866</t>
  </si>
  <si>
    <t>Ĺ ipka pro fixaci defektu chrupavek vstĹ™ebatelnĂˇ Chondral Draft prĹŻm. 1,3 mm dĂ©lka 18 mm AR-4005B-18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</si>
  <si>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</si>
  <si>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</si>
  <si>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</si>
  <si>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</si>
  <si>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</si>
  <si>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WGSMI5361(57S13036)</t>
  </si>
  <si>
    <t>ZP719</t>
  </si>
  <si>
    <t>Ĺ roub k miniinvazivnĂ­m operacĂ­m hlezna MICA kanylovanĂ˝ fixaÄŤnĂ­ 3,0 x 38 mm sterilnĂ­ WGSMI5381</t>
  </si>
  <si>
    <t>ZH832</t>
  </si>
  <si>
    <t>Ĺ roub kanylovanĂ˝ HCS pr. 2,4 samovrtnĂ˝ D24/5 04.226.224</t>
  </si>
  <si>
    <t>ZN729</t>
  </si>
  <si>
    <t>Ĺ roub kanylovanĂ˝ kostnĂ­ spongiĂłznĂ­ HB 7/1,8 x 35 x 16 mm 397129798010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</si>
  <si>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</si>
  <si>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</si>
  <si>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</si>
  <si>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</si>
  <si>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</si>
  <si>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</si>
  <si>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ZS220</t>
  </si>
  <si>
    <t>Ĺ roub kompresnĂ­ Charlotte 7,0 mm 45 mm x 16 mm 44174516</t>
  </si>
  <si>
    <t>ZP333</t>
  </si>
  <si>
    <t>Ĺ roub kompresnĂ­ Charlotte 7,0 mm 60 mm x 16 mm 44176016</t>
  </si>
  <si>
    <t>ZT502</t>
  </si>
  <si>
    <t>Ĺ roub kortikĂˇlnĂ­ Surfix 2,8 x 10 mm, titan 062810</t>
  </si>
  <si>
    <t>ZT503</t>
  </si>
  <si>
    <t>Ĺ roub kortikĂˇlnĂ­ Surfix 2,8 x 12 mm, titan 062812</t>
  </si>
  <si>
    <t>KF768</t>
  </si>
  <si>
    <t>Ĺ roub kortikĂˇlnĂ­ zajiĹˇĹ™ovacĂ­ L 80 mm NWD501080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</si>
  <si>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</si>
  <si>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</si>
  <si>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</si>
  <si>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</si>
  <si>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ZT494</t>
  </si>
  <si>
    <t>Ĺ roub samoĹ™eznĂ˝ zajiĹˇĹĄovacĂ­ LCP Stardrive malĂ˝ fragment, ocel 2,7 mm x 10 mm 202.210</t>
  </si>
  <si>
    <t>ZT495</t>
  </si>
  <si>
    <t>Ĺ roub samoĹ™eznĂ˝ zajiĹˇĹĄovacĂ­ LCP Stardrive malĂ˝ fragment, ocel 2,7 mm x 12 mm 202.212</t>
  </si>
  <si>
    <t>ZT496</t>
  </si>
  <si>
    <t>Ĺ roub samoĹ™eznĂ˝ zajiĹˇĹĄovacĂ­ LCP Stardrive malĂ˝ fragment, ocel 2,7 mm x 16 mm 202.216</t>
  </si>
  <si>
    <t>ZT353</t>
  </si>
  <si>
    <t>Ĺ roub samoĹ™eznĂ˝ zajiĹˇĹĄovacĂ­ VA LCP Stardrive malĂ˝ fragment, ocel 3.5 mm x 18 mm 212.105</t>
  </si>
  <si>
    <t>ZT352</t>
  </si>
  <si>
    <t>Ĺ roub samoĹ™eznĂ˝ zajiĹˇĹĄovacĂ­ VA LCP Stardrive malĂ˝ fragment, ocel 3.5 mm x 22 mm 212.107</t>
  </si>
  <si>
    <t>ZT351</t>
  </si>
  <si>
    <t>Ĺ roub samoĹ™eznĂ˝ zajiĹˇĹĄovacĂ­ VA LCP Stardrive malĂ˝ fragment, ocel 3.5 mm x 35 mm 212.114</t>
  </si>
  <si>
    <t>KL826</t>
  </si>
  <si>
    <t>Ĺˇroub bio-tenodĂ©sis ramennĂ­ho kloubu 5,5 x 15, AR-2323 BCC</t>
  </si>
  <si>
    <t>KJ962</t>
  </si>
  <si>
    <t>Ĺˇroub kortikĂˇlnĂ­ kompresnĂ­ Bold 2,5 mm x 12 mm NWD200012</t>
  </si>
  <si>
    <t>KE517</t>
  </si>
  <si>
    <t>Ĺˇroub kortikĂˇlnĂ­ kompresnĂ­ bold 3,0 mm x 18 mm NWD111018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</si>
  <si>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</si>
  <si>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</si>
  <si>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</si>
  <si>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</si>
  <si>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</si>
  <si>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</si>
  <si>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</si>
  <si>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</si>
  <si>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</si>
  <si>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</si>
  <si>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</si>
  <si>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</si>
  <si>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KE525</t>
  </si>
  <si>
    <t>Ĺˇroub kortikĂˇlnĂ­ kompresnĂ­ bold 3,0 mm x 34 mm NWD111034</t>
  </si>
  <si>
    <t>KH662</t>
  </si>
  <si>
    <t>Ĺˇroub kortikĂˇlnĂ­ prĹŻmÄ›r 4,5 mm L 60 mm 414.860</t>
  </si>
  <si>
    <t>KM957</t>
  </si>
  <si>
    <t>Ĺˇroub kortikĂˇlnĂ­ samoĹ™eznĂ˝ 4,5 mm dĂ©lka 20 mm titan 414.820</t>
  </si>
  <si>
    <t>KM973</t>
  </si>
  <si>
    <t>Ĺˇroub kortikĂˇlnĂ­ samoĹ™eznĂ˝ 4,5 mm dĂ©lka 22 mm titan 414.822</t>
  </si>
  <si>
    <t>KI792</t>
  </si>
  <si>
    <t>Ĺˇroub kortikĂˇlnĂ­ samoĹ™eznĂ˝ 4,5mm dĂ©lka 28mm 414.828</t>
  </si>
  <si>
    <t>KL791</t>
  </si>
  <si>
    <t>Ĺˇroub kortikĂˇlnĂ­ zalamovacĂ­ 2,7 mm x 18 mm NWD117018</t>
  </si>
  <si>
    <t>KL522</t>
  </si>
  <si>
    <t>Ĺˇroub kortikĂˇlnĂ­ zalamovacĂ­ 2,7 mm x 20 mm NWD117020</t>
  </si>
  <si>
    <t>KL515</t>
  </si>
  <si>
    <t>Ĺˇroub kortikĂˇlnĂ­ zalamovacĂ­ 3,0 mm x 16 mm NWD117116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</si>
  <si>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</si>
  <si>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</si>
  <si>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</si>
  <si>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</si>
  <si>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</si>
  <si>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</si>
  <si>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</si>
  <si>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</si>
  <si>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</si>
  <si>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</si>
  <si>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KH124</t>
  </si>
  <si>
    <t>Ĺˇroub monokortikĂˇlnĂ­ NCB 5,0 mm, 12 02.03151.012</t>
  </si>
  <si>
    <t>KH125</t>
  </si>
  <si>
    <t>Ĺˇroub monokortikĂˇlnĂ­ NCB 5,0 mm, 14 02.03151.014</t>
  </si>
  <si>
    <t>KH126</t>
  </si>
  <si>
    <t>Ĺˇroub monokortikĂˇlnĂ­ NCB 5,0 mm, 16 02.03151.016</t>
  </si>
  <si>
    <t>KE529</t>
  </si>
  <si>
    <t>Ĺˇroub spin 2/14 NWD112014</t>
  </si>
  <si>
    <t>KI966</t>
  </si>
  <si>
    <t>Ĺˇroub spongiĂłznĂ­ zĂˇpust. TI D 6,5 mm L25 mm 42.19.25</t>
  </si>
  <si>
    <t>KI963</t>
  </si>
  <si>
    <t>Ĺˇroub spongiĂłznĂ­ zĂˇpust. TI D 6,5 mm L40 mm 42.19.40</t>
  </si>
  <si>
    <t>KL913</t>
  </si>
  <si>
    <t>Ĺˇroub tenodĂ©znĂ­ Quattro Bold  pr. 7,0 mm dĂ©lka 14,0 mm k operaci ramennĂ­ho kloubu CM-9507</t>
  </si>
  <si>
    <t>KH092</t>
  </si>
  <si>
    <t>Ĺˇroub zĂˇvitoĹ™eznĂ˝ NCB 5,0 mm, dĂ©lka 100 mm 02.03150.100</t>
  </si>
  <si>
    <t>KH070</t>
  </si>
  <si>
    <t>Ĺˇroub zĂˇvitoĹ™eznĂ˝ NCB 5,0 mm, dĂ©lka 26 mm 02.03150.026</t>
  </si>
  <si>
    <t>KH072</t>
  </si>
  <si>
    <t>Ĺˇroub zĂˇvitoĹ™eznĂ˝ NCB 5,0 mm, dĂ©lka 30 mm 02.03150.030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</si>
  <si>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</si>
  <si>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</si>
  <si>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</si>
  <si>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</si>
  <si>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KH079</t>
  </si>
  <si>
    <t>Ĺˇroub zĂˇvitoĹ™eznĂ˝ NCB 5,0 mm, dĂ©lka 44 mm 02.03150.044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</si>
  <si>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</si>
  <si>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</si>
  <si>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</si>
  <si>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</si>
  <si>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</si>
  <si>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</si>
  <si>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</si>
  <si>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</si>
  <si>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KH090</t>
  </si>
  <si>
    <t>Ĺˇroub zĂˇvitoĹ™eznĂ˝ NCB 5,0 mm, dĂ©lka 90 mm 02.03150.090</t>
  </si>
  <si>
    <t>KH091</t>
  </si>
  <si>
    <t>Ĺˇroub zĂˇvitoĹ™eznĂ˝ NCB 5,0 mm, dĂ©lka 95 mm 02.03150.095</t>
  </si>
  <si>
    <t>KG913</t>
  </si>
  <si>
    <t>Ĺˇroub zajiĹˇĹĄovacĂ­ 5,0 mm dĂ©lka 44 mm 412.216</t>
  </si>
  <si>
    <t>KG846</t>
  </si>
  <si>
    <t>Ĺˇroub zajiĹˇĹĄovacĂ­ 5,0 mm, dĂ©lka 46 mm 412.217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</si>
  <si>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</si>
  <si>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</si>
  <si>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</si>
  <si>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</si>
  <si>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</si>
  <si>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</si>
  <si>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</si>
  <si>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</si>
  <si>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</si>
  <si>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</si>
  <si>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</si>
  <si>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</si>
  <si>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</si>
  <si>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</si>
  <si>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</si>
  <si>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</si>
  <si>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KF572</t>
  </si>
  <si>
    <t>Ĺˇroub zajiĹˇĹĄovacĂ­ 90 NWD501090</t>
  </si>
  <si>
    <t>KF074</t>
  </si>
  <si>
    <t>Ĺˇroub zajiĹˇĹĄovacĂ­ L 25 NWD501025</t>
  </si>
  <si>
    <t>KF088</t>
  </si>
  <si>
    <t>Ĺˇroub zajiĹˇĹĄovacĂ­ L 30 NWD501030</t>
  </si>
  <si>
    <t>KF086</t>
  </si>
  <si>
    <t>Ĺˇroub zajiĹˇĹĄovacĂ­ L 70 mm NWD501070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</si>
  <si>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</si>
  <si>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</si>
  <si>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</si>
  <si>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</si>
  <si>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KG883</t>
  </si>
  <si>
    <t>Ĺˇroub zajiĹˇĹĄovacĂ­ LCP samoĹ™eznĂ˝ 5,0 mm, dĂ©lka 16 mm 412.202</t>
  </si>
  <si>
    <t>KM064</t>
  </si>
  <si>
    <t>Ĺˇroub zajiĹˇĹĄovacĂ­ LCP samoĹ™eznĂ˝ 5,0 mm, dĂ©lka 18 mm 412.203</t>
  </si>
  <si>
    <t>KH574</t>
  </si>
  <si>
    <t>Ĺˇroub zajiĹˇĹĄovacĂ­ LCP samoĹ™eznĂ˝ 5,0mm dĂ©lka 14mm 412.201</t>
  </si>
  <si>
    <t>KI843</t>
  </si>
  <si>
    <t>Ĺˇroub zajiĹˇĹĄovacĂ­ LCP samoĹ™eznĂ˝ 5,0mm dĂ©lka 28mm 412.208</t>
  </si>
  <si>
    <t>KG848</t>
  </si>
  <si>
    <t>Ĺˇroub zajiĹˇĹĄovacĂ­ LCP Stardrive pr. 5,0 mm dĂ©lka 50 mm 412.219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</si>
  <si>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</si>
  <si>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</si>
  <si>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</si>
  <si>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</si>
  <si>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</si>
  <si>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</si>
  <si>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KL918</t>
  </si>
  <si>
    <t>Ĺˇroub zamykacĂ­ k dlaze tibiĂˇlnĂ­ ke korekÄŤnĂ­ osteotomii PEEK POWER 5 x 26 mm AR-13426T</t>
  </si>
  <si>
    <t>KK388</t>
  </si>
  <si>
    <t>Ĺˇroub zamykacĂ­ k dlaze tibiĂˇlnĂ­ ke korekÄŤnĂ­ osteotomii PEEK POWER 5 x 40 mm AR-13440T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</si>
  <si>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</si>
  <si>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</si>
  <si>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</si>
  <si>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</si>
  <si>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</si>
  <si>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</si>
  <si>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</si>
  <si>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</si>
  <si>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</si>
  <si>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</si>
  <si>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</si>
  <si>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</si>
  <si>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ZT517</t>
  </si>
  <si>
    <t>NĂˇhrada kyÄŤelnĂ­ho kloubu ProSpon Z komponenta proximĂˇlnĂ­ femur 12/280N130 individuĂˇlnÄ› zhotovenĂˇ CM210019</t>
  </si>
  <si>
    <t>KH235</t>
  </si>
  <si>
    <t>pĂˇsek cerklĂˇĹľnĂ­ 270 x 7,5 mm 410000</t>
  </si>
  <si>
    <t>KL911</t>
  </si>
  <si>
    <t>systĂ©m kotvĂ­cĂ­ pro koleno TOOGGLELOC ZIP Loop nastavitelnĂˇ smyÄŤka 904755</t>
  </si>
  <si>
    <t>50115011</t>
  </si>
  <si>
    <t>IUTN - ostat.nákl.PZT (Z515)</t>
  </si>
  <si>
    <t>KJ841</t>
  </si>
  <si>
    <t>dlaha klavikulĂˇrnĂ­ Dog Bone Button AR-2270</t>
  </si>
  <si>
    <t>ZI609</t>
  </si>
  <si>
    <t>ChronOS strips   50 x 25 x 3 mm 07.801.100S</t>
  </si>
  <si>
    <t>ZM768</t>
  </si>
  <si>
    <t>ImplantĂˇt chrupavkovĂ˝ Hyalofast 2 x 2 cm 144714F</t>
  </si>
  <si>
    <t>ZS896</t>
  </si>
  <si>
    <t>ImplantĂˇt kostnĂ­ umÄ›lĂˇ nĂˇhrada defektu kosti NANOBONE vstĹ™ebatelnĂ˝ sterilnĂ­ QD.10,0 CC(ML) pevnost spongiĂłznĂ­ kosti s aplikĂˇtorem 200073</t>
  </si>
  <si>
    <t>ZT366</t>
  </si>
  <si>
    <t>ImplantĂˇt kostnĂ­ umÄ›lĂˇ nĂˇhrada defektu kosti NANOBONE vstĹ™ebatelnĂ˝ sterilnĂ­ QD.5,0 CC(ML) pevnost spongiĂłznĂ­ kosti s aplikĂˇtorem 200073</t>
  </si>
  <si>
    <t>KL211</t>
  </si>
  <si>
    <t>implantĂˇt ramennĂ­ nĂˇhrada rotĂˇtorovĂ© manĹľety Ĺˇroub kanylovanĂ˝  5,5 x 19,1 mm SutAnch, PEEK Swive Lock Closed  Eye AR2323PSLC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</si>
  <si>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</si>
  <si>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</si>
  <si>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</si>
  <si>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</si>
  <si>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</si>
  <si>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</si>
  <si>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</si>
  <si>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</si>
  <si>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KJ240</t>
  </si>
  <si>
    <t>kotva ramennĂ­ vstĹ™ebatelnĂˇ Swive Lock pro RM 4,75 x 19,1 mm AR2324 BCC</t>
  </si>
  <si>
    <t>KJ714</t>
  </si>
  <si>
    <t>kotva ramennĂ­ vstĹ™ebatelnĂˇ Swive Lock pro Tenodesis 9 X 19,5 mm AR-1662BC - 9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</si>
  <si>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</si>
  <si>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</si>
  <si>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</si>
  <si>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</si>
  <si>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</si>
  <si>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</si>
  <si>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</si>
  <si>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</si>
  <si>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ZS019</t>
  </si>
  <si>
    <t>NĂˇhrada kloubu palce ruky TMC silikonovĂˇ vel. 2 Z06120-0000-13028</t>
  </si>
  <si>
    <t>ZS299</t>
  </si>
  <si>
    <t>NĂˇhrada prstnĂ­ho kloubu silikonovĂˇ PIP vel. 2 SPIP-520-2-WW</t>
  </si>
  <si>
    <t>ZA480</t>
  </si>
  <si>
    <t>FĂłlie inciznĂ­ raucodrape 15 x 20 cm Ăˇ 10 ks 25441</t>
  </si>
  <si>
    <t>ZA465</t>
  </si>
  <si>
    <t>FĂłlie inciznĂ­ raucodrape sterilnĂ­ 45 x 50 cm 25445</t>
  </si>
  <si>
    <t>ZN103</t>
  </si>
  <si>
    <t>Kompresa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</si>
  <si>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</si>
  <si>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</si>
  <si>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</si>
  <si>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</si>
  <si>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ZA540</t>
  </si>
  <si>
    <t>NĂˇplast omnifix E 15 cm x 10 m 9006513</t>
  </si>
  <si>
    <t>ZA427</t>
  </si>
  <si>
    <t>Obinadlo hydrofilnĂ­ 14 cm x   5 m 13009</t>
  </si>
  <si>
    <t>ZA426</t>
  </si>
  <si>
    <t>Obinadlo hydrofilnĂ­ 16 cm x 10 m 13014</t>
  </si>
  <si>
    <t>ZP221</t>
  </si>
  <si>
    <t>Obvaz elastickĂ˝ sĂ­ĹĄovĂ˝ pruban Tg-fix vel. D vÄ›tĹˇĂ­ hlava, slabĹˇĂ­ trup 25 m 24253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</si>
  <si>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</si>
  <si>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</si>
  <si>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</si>
  <si>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</si>
  <si>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ZE074</t>
  </si>
  <si>
    <t>Tampon sterilnĂ­ stĂˇÄŤenĂ˝ 9 x 9 cm / 5 ks 0435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</si>
  <si>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</si>
  <si>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</si>
  <si>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</si>
  <si>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</si>
  <si>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</si>
  <si>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</si>
  <si>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</si>
  <si>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</si>
  <si>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</si>
  <si>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</si>
  <si>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ZC757</t>
  </si>
  <si>
    <t>ÄŚepelka skalpelovĂˇ 24 BB524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</si>
  <si>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</si>
  <si>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</si>
  <si>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</si>
  <si>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</si>
  <si>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</si>
  <si>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</si>
  <si>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</si>
  <si>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</si>
  <si>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</si>
  <si>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</si>
  <si>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</si>
  <si>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</si>
  <si>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ZL991</t>
  </si>
  <si>
    <t>DrĂˇt s ouĹˇkem 2,4 x 15 254728</t>
  </si>
  <si>
    <t>ZI496</t>
  </si>
  <si>
    <t>Elektroda defibrilaÄŤnĂ­ pro dospÄ›lĂ© QC 11996-000017</t>
  </si>
  <si>
    <t>ZI781</t>
  </si>
  <si>
    <t>Elektroda neutrĂˇlnĂ­ monopolĂˇrnĂ­ pro dospÄ›lĂ© Ăˇ 100 ks 2125</t>
  </si>
  <si>
    <t>KF787</t>
  </si>
  <si>
    <t>elektroda VAPR Premiere 90 DEPuy 227204</t>
  </si>
  <si>
    <t>ZP515</t>
  </si>
  <si>
    <t>FrĂ©za k miniinvazivnĂ­m operacĂ­m hlezna MICA Shannon RECTA 2,0 x 20 mm WGSMI0011(57SR0220)</t>
  </si>
  <si>
    <t>ZT060</t>
  </si>
  <si>
    <t>FrĂ©za k miniinvazivnĂ­m operacĂ­m hlezna MICA Shannon RECTA BURR 2,0 mm x 20 mm 57SR0220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</si>
  <si>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</si>
  <si>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</si>
  <si>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</si>
  <si>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</si>
  <si>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ZQ078</t>
  </si>
  <si>
    <t>HĂˇÄŤek oÄŤnĂ­ ÄŤtyĹ™zubĂ˝ ostrĂ˝ 5,0 mm 145 mm 397118380360</t>
  </si>
  <si>
    <t>ZT365</t>
  </si>
  <si>
    <t>Kamera artoskopickĂˇ Arthrex NanoScope jednorĂˇzovĂ˝ set sterilnĂ­(kamera prĹŻm. 1,9 mm, 2 ks nano kanyl prĹŻm. 2,2 mm a obturĂˇtorĹŻ, 2 ks uzavĂ­ratelnĂ˝ch ventilĹŻ) VZOREK AR-3210-0040-VZ</t>
  </si>
  <si>
    <t>ZP078</t>
  </si>
  <si>
    <t>Kontejner 25 ml PP ĹˇroubovĂ˝ sterilnĂ­ uzĂˇvÄ›r 2680/EST/SG</t>
  </si>
  <si>
    <t>ZL743</t>
  </si>
  <si>
    <t>Ĺ roub kĂłnickĂ˝ extrakÄŤnĂ­ pro Ĺˇrouby pr. 2.7, 3.5 a 4.0 mm 309.520</t>
  </si>
  <si>
    <t>ZL783</t>
  </si>
  <si>
    <t>LĂˇhev k odsĂˇvaÄŤce flovac 3l bal. Ăˇ 30 ks 000-036-002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</si>
  <si>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</si>
  <si>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</si>
  <si>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</si>
  <si>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</si>
  <si>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</si>
  <si>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</si>
  <si>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ZE658</t>
  </si>
  <si>
    <t>List pilovĂ˝ rapid 90 x 23 x 1,19 mm GE245SU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</si>
  <si>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</si>
  <si>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</si>
  <si>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</si>
  <si>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</si>
  <si>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</si>
  <si>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</si>
  <si>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</si>
  <si>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</si>
  <si>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</si>
  <si>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</si>
  <si>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ZQ867</t>
  </si>
  <si>
    <t>NĂˇstroj pro zavedenĂ­ Ĺˇipky pro fixaci defektu Osteochondral Flap Repair Single Shot Instrument bal. Ăˇ 5 ks AR-4009S</t>
  </si>
  <si>
    <t>ZQ140</t>
  </si>
  <si>
    <t>NĹŻĹľky oÄŤnĂ­ rovnĂ© 115 mm TK-AK 432-11</t>
  </si>
  <si>
    <t>ZQ141</t>
  </si>
  <si>
    <t>PeĂˇn svorka na cĂ©vy rovnĂˇ 160 mm TK-BC 060-16</t>
  </si>
  <si>
    <t>ZS691</t>
  </si>
  <si>
    <t>PodpÄ›ra pĹ™edloktĂ­ k operaÄŤnĂ­mu stolu TRIMANO 3D a TRIMANO FORTIS, sterilnĂ­ kryt, jednorĂˇzovĂˇ, bal. Ăˇ 6 ks 100252A0</t>
  </si>
  <si>
    <t>ZR365</t>
  </si>
  <si>
    <t>Pumpa FMS â€“ jednodennĂ­ set pro artroskopii k ASK vÄ›Ĺľi Johnson XION, bal. Ăˇ 24 ks 284508</t>
  </si>
  <si>
    <t>ZQ177</t>
  </si>
  <si>
    <t>Set na vakuovĂ© mĂ­chĂˇnĂ­ cementu Optivac Hip 4150</t>
  </si>
  <si>
    <t>ZE238</t>
  </si>
  <si>
    <t>Set na vakuovĂ© mĂ­chĂˇnĂ­ cementu Optivac M 4160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</si>
  <si>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</si>
  <si>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</si>
  <si>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</si>
  <si>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</si>
  <si>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ZB798</t>
  </si>
  <si>
    <t>StĹ™Ă­kaÄŤka injekÄŤnĂ­ 2-dĂ­lnĂˇ 20 ml LL Inject Solo 4606736V</t>
  </si>
  <si>
    <t>ZC941</t>
  </si>
  <si>
    <t>Vak odsĂˇvacĂ­ jednorĂˇzovĂ˝ 3000 ml bal. Ăˇ 24 ks 57187</t>
  </si>
  <si>
    <t>ZN114</t>
  </si>
  <si>
    <t>VrtĂˇk kostnĂ­ NCB mm 4,3  L 195 02.00024.002</t>
  </si>
  <si>
    <t>ZT481</t>
  </si>
  <si>
    <t>VrtĂˇk kostnĂ­ Surfix prĹŻm. 4,5 mm NWDMA009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</si>
  <si>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</si>
  <si>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</si>
  <si>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</si>
  <si>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</si>
  <si>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</si>
  <si>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</si>
  <si>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</si>
  <si>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</si>
  <si>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</si>
  <si>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</si>
  <si>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ZB979</t>
  </si>
  <si>
    <t>Ĺ itĂ­ dafilon modrĂ˝ 4/0 (1.5) bal. Ăˇ 36 ks C0932205</t>
  </si>
  <si>
    <t>ZI467</t>
  </si>
  <si>
    <t>Ĺ itĂ­ monoplus fialovĂ˝ 1 (4) bal. Ăˇ 24 ks B0024091</t>
  </si>
  <si>
    <t>ZE311</t>
  </si>
  <si>
    <t>Ĺ itĂ­ monosyn bezbarvĂ˝ 3/0 (2) bal. Ăˇ 36 ks C0023625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</si>
  <si>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</si>
  <si>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</si>
  <si>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</si>
  <si>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</si>
  <si>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</si>
  <si>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</si>
  <si>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ZB912</t>
  </si>
  <si>
    <t>Ĺ itĂ­ orthocord fialovĂ˝ bal. Ăˇ 12 ks 223104</t>
  </si>
  <si>
    <t>ZB913</t>
  </si>
  <si>
    <t>Ĺ itĂ­ orthocord modrĂ˝ bal. Ăˇ 12 ks 223111</t>
  </si>
  <si>
    <t>ZE696</t>
  </si>
  <si>
    <t>Ĺ itĂ­ premicron zelenĂ˝ 2/0 (3) bal. Ăˇ 36 ks C0120008</t>
  </si>
  <si>
    <t>ZB052</t>
  </si>
  <si>
    <t>Ĺ itĂ­ vicryl plus vi 1 bal. Ăˇ 36 ks VCP519H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</si>
  <si>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</si>
  <si>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</si>
  <si>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</si>
  <si>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</si>
  <si>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</si>
  <si>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</si>
  <si>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</si>
  <si>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</si>
  <si>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</si>
  <si>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</si>
  <si>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ZA360</t>
  </si>
  <si>
    <t>Jehla injekÄŤnĂ­ 0,5 x 25 mm oranĹľovĂˇ 9186158</t>
  </si>
  <si>
    <t>ZP299</t>
  </si>
  <si>
    <t>Jehla labrĂˇlnĂ­ do proĹˇĂ­vacĂ­ho nĂˇstroje MultiFire Scorpion pĹ™i rupturĂˇch rotĂˇtorovĂ© manĹľety v rameni AR-13995N-1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</si>
  <si>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</si>
  <si>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</si>
  <si>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</si>
  <si>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</si>
  <si>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</si>
  <si>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</si>
  <si>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</si>
  <si>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</si>
  <si>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</si>
  <si>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</si>
  <si>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ZQ676</t>
  </si>
  <si>
    <t>Rukavice operaÄŤnĂ­ latex bez pudru sterilnĂ­ ansel GAMMEX Latex Ortho, vel. 7,5 bal. Ăˇ 50 pĂˇrĹŻ 330065075</t>
  </si>
  <si>
    <t>ZQ683</t>
  </si>
  <si>
    <t>Rukavice operaÄŤnĂ­ latex bez pudru sterilnĂ­ ansel GAMMEX Latex Ortho, vel. 8,5 bal. Ăˇ 50 pĂˇrĹŻ 330065085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</si>
  <si>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</si>
  <si>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</si>
  <si>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</si>
  <si>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</si>
  <si>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</si>
  <si>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</si>
  <si>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ZB751</t>
  </si>
  <si>
    <t>Hadice PVC 8/12 Ăˇ 30 m P00468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</si>
  <si>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</si>
  <si>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</si>
  <si>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</si>
  <si>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</si>
  <si>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</si>
  <si>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</si>
  <si>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</si>
  <si>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</si>
  <si>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</si>
  <si>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</si>
  <si>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</si>
  <si>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</si>
  <si>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</si>
  <si>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</si>
  <si>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</si>
  <si>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</si>
  <si>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</si>
  <si>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</si>
  <si>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</si>
  <si>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</si>
  <si>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</si>
  <si>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</si>
  <si>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</si>
  <si>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</si>
  <si>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</si>
  <si>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</si>
  <si>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</si>
  <si>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</si>
  <si>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</si>
  <si>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</si>
  <si>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Dygrýnová Martina</t>
  </si>
  <si>
    <t>Mrňková Miroslava</t>
  </si>
  <si>
    <t>Radiměřský Karel</t>
  </si>
  <si>
    <t>Szabó Mikuláš</t>
  </si>
  <si>
    <t>Zdravotní výkony vykázané na pracovišti v rámci ambulantní péče dle lékařů *</t>
  </si>
  <si>
    <t>6F6</t>
  </si>
  <si>
    <t>1</t>
  </si>
  <si>
    <t>0000502</t>
  </si>
  <si>
    <t>V</t>
  </si>
  <si>
    <t>09233</t>
  </si>
  <si>
    <t>INJEKČNÍ OKRSKOVÁ ANESTÉZIE</t>
  </si>
  <si>
    <t>61245</t>
  </si>
  <si>
    <t>FENESTRACE ŠLACHOVÉ POCHVY</t>
  </si>
  <si>
    <t>66867</t>
  </si>
  <si>
    <t>EXCIZE A EXSTIRPACE SVALOVÉ - JEDNODUCHÉ</t>
  </si>
  <si>
    <t>66839</t>
  </si>
  <si>
    <t>EXSTIRPACE NÁDORU MĚKKÝCH TKÁNÍ - POVRCHOVĚ ULOŽEN</t>
  </si>
  <si>
    <t>66837</t>
  </si>
  <si>
    <t>EXSTIRPACE BURZY NEBO GANGLIA - POVRCHOVÁ</t>
  </si>
  <si>
    <t>51817</t>
  </si>
  <si>
    <t>OŠETŘENÍ NEHTU</t>
  </si>
  <si>
    <t>06</t>
  </si>
  <si>
    <t>606</t>
  </si>
  <si>
    <t>0002439</t>
  </si>
  <si>
    <t>0067547</t>
  </si>
  <si>
    <t>0090044</t>
  </si>
  <si>
    <t>0203637</t>
  </si>
  <si>
    <t>0059840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</si>
  <si>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</si>
  <si>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</si>
  <si>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</si>
  <si>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</si>
  <si>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</si>
  <si>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</si>
  <si>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</si>
  <si>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</si>
  <si>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</si>
  <si>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</si>
  <si>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</si>
  <si>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</si>
  <si>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</si>
  <si>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</si>
  <si>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</si>
  <si>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</si>
  <si>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</si>
  <si>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</si>
  <si>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</si>
  <si>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</si>
  <si>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</si>
  <si>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</si>
  <si>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</si>
  <si>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</si>
  <si>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</si>
  <si>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</si>
  <si>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</si>
  <si>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</si>
  <si>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</si>
  <si>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</si>
  <si>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</si>
  <si>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</si>
  <si>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</si>
  <si>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</si>
  <si>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</si>
  <si>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</si>
  <si>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</si>
  <si>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</si>
  <si>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</si>
  <si>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</si>
  <si>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</si>
  <si>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</si>
  <si>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</si>
  <si>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</si>
  <si>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</si>
  <si>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</si>
  <si>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</si>
  <si>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</si>
  <si>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</si>
  <si>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</si>
  <si>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</si>
  <si>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</si>
  <si>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</si>
  <si>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</si>
  <si>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</si>
  <si>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</si>
  <si>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</si>
  <si>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</si>
  <si>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</si>
  <si>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</si>
  <si>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</si>
  <si>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</si>
  <si>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</si>
  <si>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</si>
  <si>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</si>
  <si>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</si>
  <si>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</si>
  <si>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</si>
  <si>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</si>
  <si>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</si>
  <si>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</si>
  <si>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</si>
  <si>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</si>
  <si>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</si>
  <si>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</si>
  <si>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</si>
  <si>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</si>
  <si>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</si>
  <si>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</si>
  <si>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</si>
  <si>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</si>
  <si>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</si>
  <si>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</si>
  <si>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</si>
  <si>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</si>
  <si>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</si>
  <si>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</si>
  <si>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</si>
  <si>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09569</t>
  </si>
  <si>
    <t>ZÁKROK NA PRAVÉ STRANĚ</t>
  </si>
  <si>
    <t>66117</t>
  </si>
  <si>
    <t>SPIKA KYČELNÍ JEDNOSTRANNÁ - PROVEDENÁ LÉKAŘEM</t>
  </si>
  <si>
    <t>09509</t>
  </si>
  <si>
    <t>OŠETŘENÍ HANDICAPOVANÉHO PACIENTA</t>
  </si>
  <si>
    <t>52109</t>
  </si>
  <si>
    <t>SEJMUTÍ CIRKULÁRNÍ POLYMEROVÉ FIXACE</t>
  </si>
  <si>
    <t>09572</t>
  </si>
  <si>
    <t>VÍCEČETNÝ ZÁKROK</t>
  </si>
  <si>
    <t>09616</t>
  </si>
  <si>
    <t>(VZP) DISTANČNÍ KONZULTACE ZDRAVOTNÍHO STAVU AMBUL</t>
  </si>
  <si>
    <t>09614</t>
  </si>
  <si>
    <t>09143</t>
  </si>
  <si>
    <t>66239</t>
  </si>
  <si>
    <t>SEJMUTÍ SÁDROVÉHO KORZETU NEBO SPIKY</t>
  </si>
  <si>
    <t>3</t>
  </si>
  <si>
    <t>0020142</t>
  </si>
  <si>
    <t>DRÁT KIRSCHNER</t>
  </si>
  <si>
    <t>61123</t>
  </si>
  <si>
    <t>EXCIZE KOŽNÍ LÉZE OD 2 DO 10 CM^2, BEZ UZAVŘENÍ VZ</t>
  </si>
  <si>
    <t>61253</t>
  </si>
  <si>
    <t xml:space="preserve">PALM. APONEUREKTOMIE U DLAŇOVÉ FORMY DUPUYTRENOVY </t>
  </si>
  <si>
    <t>66423</t>
  </si>
  <si>
    <t>ODSTRANĚNÍ EXOSTÓZY DORZA RUKY</t>
  </si>
  <si>
    <t>61255</t>
  </si>
  <si>
    <t>ROZŠÍŘENÁ APONEUREKTOMIE U FORMY DUPUYTRENOVY KONT</t>
  </si>
  <si>
    <t>66731</t>
  </si>
  <si>
    <t>66821</t>
  </si>
  <si>
    <t>PERKUTÁNNÍ FIXACE K-DRÁTEM</t>
  </si>
  <si>
    <t>66881</t>
  </si>
  <si>
    <t>EXCIZE / EXSTIRPACE EXOSTÓZY</t>
  </si>
  <si>
    <t>66954</t>
  </si>
  <si>
    <t>REKONSTRUKCE DEFORMITY PRSTU NOHY</t>
  </si>
  <si>
    <t>66955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</si>
  <si>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</si>
  <si>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</si>
  <si>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</si>
  <si>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</si>
  <si>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</si>
  <si>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</si>
  <si>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</si>
  <si>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</si>
  <si>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</si>
  <si>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</si>
  <si>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</si>
  <si>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</si>
  <si>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</si>
  <si>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</si>
  <si>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</si>
  <si>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</si>
  <si>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</si>
  <si>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</si>
  <si>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</si>
  <si>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</si>
  <si>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</si>
  <si>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</si>
  <si>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</si>
  <si>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</si>
  <si>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</si>
  <si>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</si>
  <si>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</si>
  <si>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</si>
  <si>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09</t>
  </si>
  <si>
    <t>10</t>
  </si>
  <si>
    <t>0003708</t>
  </si>
  <si>
    <t>ZYVOXID</t>
  </si>
  <si>
    <t>0011592</t>
  </si>
  <si>
    <t>METRONIDAZOL B. BRAUN</t>
  </si>
  <si>
    <t>0011706</t>
  </si>
  <si>
    <t>0064831</t>
  </si>
  <si>
    <t>0072972</t>
  </si>
  <si>
    <t>AMOKSIKLAV 1,2 G</t>
  </si>
  <si>
    <t>0072973</t>
  </si>
  <si>
    <t>AMOKSIKLAV 600 MG</t>
  </si>
  <si>
    <t>0076353</t>
  </si>
  <si>
    <t>FORTUM</t>
  </si>
  <si>
    <t>0094155</t>
  </si>
  <si>
    <t>0096414</t>
  </si>
  <si>
    <t>GENTAMICIN LEK</t>
  </si>
  <si>
    <t>0138455</t>
  </si>
  <si>
    <t>ALBUNORM 20%</t>
  </si>
  <si>
    <t>0142077</t>
  </si>
  <si>
    <t>0151458</t>
  </si>
  <si>
    <t>CEFUROXIM KABI</t>
  </si>
  <si>
    <t>0156259</t>
  </si>
  <si>
    <t>VANCOMYCIN KABI</t>
  </si>
  <si>
    <t>0162187</t>
  </si>
  <si>
    <t>0164401</t>
  </si>
  <si>
    <t>0166269</t>
  </si>
  <si>
    <t>VANCOMYCIN MYLAN</t>
  </si>
  <si>
    <t>0027921</t>
  </si>
  <si>
    <t>SPRYCEL</t>
  </si>
  <si>
    <t>0164407</t>
  </si>
  <si>
    <t>0136083</t>
  </si>
  <si>
    <t>AMPICILLIN/SULBACTAM IBI</t>
  </si>
  <si>
    <t>0201030</t>
  </si>
  <si>
    <t>SEFOTAK</t>
  </si>
  <si>
    <t>0193477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</si>
  <si>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</si>
  <si>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</si>
  <si>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</si>
  <si>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</si>
  <si>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</si>
  <si>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</si>
  <si>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</si>
  <si>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</si>
  <si>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0195147</t>
  </si>
  <si>
    <t>AMIKACIN MEDOPHARM</t>
  </si>
  <si>
    <t>0183817</t>
  </si>
  <si>
    <t>ARCHIFAR</t>
  </si>
  <si>
    <t>0206566</t>
  </si>
  <si>
    <t>0209414</t>
  </si>
  <si>
    <t>ZAVICEFTA</t>
  </si>
  <si>
    <t>0158152</t>
  </si>
  <si>
    <t>0205966</t>
  </si>
  <si>
    <t>HUMAN ALBUMIN CSL BEHRING</t>
  </si>
  <si>
    <t>0230687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</si>
  <si>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</si>
  <si>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</si>
  <si>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</si>
  <si>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</si>
  <si>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</si>
  <si>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</si>
  <si>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</si>
  <si>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</si>
  <si>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</si>
  <si>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0407942</t>
  </si>
  <si>
    <t>Příplatek za ozáření</t>
  </si>
  <si>
    <t>0001627</t>
  </si>
  <si>
    <t>DLAHA MALÝ FRAGMENT OCEL</t>
  </si>
  <si>
    <t>0003574</t>
  </si>
  <si>
    <t>NÁHRADA KOLENNÍHO KLOUBU P.F.C.SIGMARP PRIMÁRNÍ CE</t>
  </si>
  <si>
    <t>0003769</t>
  </si>
  <si>
    <t>NÁHRADA KYČ.KL.CEMENTOVANÁ,DŘÍK MS-30    300029XX0</t>
  </si>
  <si>
    <t>0004596</t>
  </si>
  <si>
    <t>DLAHA LCP ROVNÁ MALÝ FRAGMENT TITAN NE/STERIL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</si>
  <si>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</si>
  <si>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</si>
  <si>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</si>
  <si>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</si>
  <si>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</si>
  <si>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</si>
  <si>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</si>
  <si>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</si>
  <si>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</si>
  <si>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</si>
  <si>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</si>
  <si>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</si>
  <si>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</si>
  <si>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</si>
  <si>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</si>
  <si>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</si>
  <si>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</si>
  <si>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</si>
  <si>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</si>
  <si>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</si>
  <si>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</si>
  <si>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</si>
  <si>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</si>
  <si>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</si>
  <si>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</si>
  <si>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</si>
  <si>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</si>
  <si>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0020168</t>
  </si>
  <si>
    <t>ŠROUB KORTIKÁLNÍ MALEOLÁRNÍ OCEL</t>
  </si>
  <si>
    <t>0020275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</si>
  <si>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</si>
  <si>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</si>
  <si>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</si>
  <si>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</si>
  <si>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</si>
  <si>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</si>
  <si>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</si>
  <si>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</si>
  <si>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</si>
  <si>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</si>
  <si>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0030454</t>
  </si>
  <si>
    <t>ŠROUB LCP SAMOŘEZNÝ MALÝ FRAGMENT TITAN NE/STERIL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</si>
  <si>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</si>
  <si>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</si>
  <si>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</si>
  <si>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</si>
  <si>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</si>
  <si>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</si>
  <si>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</si>
  <si>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</si>
  <si>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</si>
  <si>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</si>
  <si>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</si>
  <si>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</si>
  <si>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</si>
  <si>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</si>
  <si>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</si>
  <si>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</si>
  <si>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</si>
  <si>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</si>
  <si>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</si>
  <si>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</si>
  <si>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</si>
  <si>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</si>
  <si>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</si>
  <si>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</si>
  <si>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</si>
  <si>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</si>
  <si>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</si>
  <si>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</si>
  <si>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</si>
  <si>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</si>
  <si>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</si>
  <si>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</si>
  <si>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</si>
  <si>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</si>
  <si>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</si>
  <si>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</si>
  <si>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</si>
  <si>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</si>
  <si>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M.B.T. REVIZNÍ CEMENT</t>
  </si>
  <si>
    <t>0042384</t>
  </si>
  <si>
    <t>NÁHRADA KOLENNÍHO KLOUBU P.F.C.SIGMA RP REVIZNÍ NE</t>
  </si>
  <si>
    <t>0043119</t>
  </si>
  <si>
    <t>ŠTĚP ALLOGENNÍ KOSTNÍ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</si>
  <si>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</si>
  <si>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</si>
  <si>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</si>
  <si>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</si>
  <si>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</si>
  <si>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</si>
  <si>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</si>
  <si>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</si>
  <si>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</si>
  <si>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</si>
  <si>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</si>
  <si>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</si>
  <si>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</si>
  <si>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</si>
  <si>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</si>
  <si>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0071026</t>
  </si>
  <si>
    <t>NÁHRADA KOLENNÍHO KLOUBU P.F.C.SIGMA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</si>
  <si>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</si>
  <si>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</si>
  <si>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</si>
  <si>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</si>
  <si>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</si>
  <si>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</si>
  <si>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</si>
  <si>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</si>
  <si>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</si>
  <si>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</si>
  <si>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</si>
  <si>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</si>
  <si>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</si>
  <si>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</si>
  <si>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</si>
  <si>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</si>
  <si>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</si>
  <si>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</si>
  <si>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</si>
  <si>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</si>
  <si>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</si>
  <si>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</si>
  <si>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0077123</t>
  </si>
  <si>
    <t>VLOŽKA BICON PLUS KER/PE</t>
  </si>
  <si>
    <t>0077439</t>
  </si>
  <si>
    <t>ŠROUB KORTIKÁLNÍ SAMOŘEZNÝ OCEL</t>
  </si>
  <si>
    <t>0077447</t>
  </si>
  <si>
    <t>0077510</t>
  </si>
  <si>
    <t>ŠROUB SPONGIÓZNÍ NAVIKULÁRNÍ KANYLOVANÝ OCEL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</si>
  <si>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</si>
  <si>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</si>
  <si>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</si>
  <si>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</si>
  <si>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</si>
  <si>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</si>
  <si>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</si>
  <si>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</si>
  <si>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</si>
  <si>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</si>
  <si>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</si>
  <si>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</si>
  <si>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</si>
  <si>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</si>
  <si>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</si>
  <si>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</si>
  <si>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</si>
  <si>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</si>
  <si>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</si>
  <si>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</si>
  <si>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</si>
  <si>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</si>
  <si>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</si>
  <si>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</si>
  <si>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</si>
  <si>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</si>
  <si>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</si>
  <si>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</si>
  <si>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</si>
  <si>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</si>
  <si>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</si>
  <si>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</si>
  <si>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</si>
  <si>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</si>
  <si>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</si>
  <si>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</si>
  <si>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</si>
  <si>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</si>
  <si>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</si>
  <si>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</si>
  <si>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</si>
  <si>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</si>
  <si>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</si>
  <si>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</si>
  <si>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</si>
  <si>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</si>
  <si>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</si>
  <si>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</si>
  <si>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</si>
  <si>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</si>
  <si>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</si>
  <si>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</si>
  <si>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</si>
  <si>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</si>
  <si>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</si>
  <si>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</si>
  <si>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</si>
  <si>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</si>
  <si>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</si>
  <si>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</si>
  <si>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</si>
  <si>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</si>
  <si>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</si>
  <si>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0107689</t>
  </si>
  <si>
    <t>KOTVA VSTŘEBATELNÁ PRO RM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</si>
  <si>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</si>
  <si>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</si>
  <si>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</si>
  <si>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</si>
  <si>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</si>
  <si>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</si>
  <si>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</si>
  <si>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</si>
  <si>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</si>
  <si>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</si>
  <si>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</si>
  <si>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</si>
  <si>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</si>
  <si>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</si>
  <si>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</si>
  <si>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</si>
  <si>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</si>
  <si>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</si>
  <si>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</si>
  <si>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</si>
  <si>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</si>
  <si>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</si>
  <si>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</si>
  <si>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</si>
  <si>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</si>
  <si>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</si>
  <si>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</si>
  <si>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</si>
  <si>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</si>
  <si>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</si>
  <si>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</si>
  <si>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0072164</t>
  </si>
  <si>
    <t>NÁHRADA KOLENNÍHO KLOUBU NEXGEN 59800.70.</t>
  </si>
  <si>
    <t>0018958</t>
  </si>
  <si>
    <t>NÁHRADA KYČELNÍHO KLOUBU,CENTRAMENT</t>
  </si>
  <si>
    <t>0109184</t>
  </si>
  <si>
    <t>0063338</t>
  </si>
  <si>
    <t>NÁHRADA KOLENNÍHO KLOUBU P.F.C NECEMENT.</t>
  </si>
  <si>
    <t>0031779</t>
  </si>
  <si>
    <t>NÁHRADA KYČELNÍ SYSTÉM PINNACLE 1219XX038-466,1220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</si>
  <si>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</si>
  <si>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</si>
  <si>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</si>
  <si>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</si>
  <si>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</si>
  <si>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</si>
  <si>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</si>
  <si>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</si>
  <si>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</si>
  <si>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</si>
  <si>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</si>
  <si>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</si>
  <si>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</si>
  <si>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0105722</t>
  </si>
  <si>
    <t>NÁHRADA KOLENNÍHO KLOUBU PFC SIGMA NECEMENTOVANÁ</t>
  </si>
  <si>
    <t>0098792</t>
  </si>
  <si>
    <t>NÁHRADA KOLENNÍHO KLOUBU SIGMA XLK PRIM/REV CEMENT</t>
  </si>
  <si>
    <t>0082141</t>
  </si>
  <si>
    <t>NPWT-RENASYS F PŘEVAZOVÝ SET MALÝ S</t>
  </si>
  <si>
    <t>0020399</t>
  </si>
  <si>
    <t>0030819</t>
  </si>
  <si>
    <t>NÁHRADA KOLENNÍHO KLOUBU NEXGEN</t>
  </si>
  <si>
    <t>0113410</t>
  </si>
  <si>
    <t>NÁHRADA KYČELNÍHO KLOUBU ALLOFIT IT, TRILOGY IT</t>
  </si>
  <si>
    <t>0106812</t>
  </si>
  <si>
    <t>NÁHRADA RAMENNÍ SMR GLENOID NECEMENTOVANÝ VEL. S-R</t>
  </si>
  <si>
    <t>0193653</t>
  </si>
  <si>
    <t>0077124</t>
  </si>
  <si>
    <t>JAMKA BICON PLUS POROSE</t>
  </si>
  <si>
    <t>0019099</t>
  </si>
  <si>
    <t>ŠROUB KOMPRESNÍ OCEL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</si>
  <si>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</si>
  <si>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</si>
  <si>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</si>
  <si>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</si>
  <si>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</si>
  <si>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</si>
  <si>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</si>
  <si>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</si>
  <si>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</si>
  <si>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</si>
  <si>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</si>
  <si>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</si>
  <si>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</si>
  <si>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</si>
  <si>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</si>
  <si>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</si>
  <si>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0107228</t>
  </si>
  <si>
    <t>ŠROUB SKLUZNÝ TELESKOPICKÝ TITANOVÝ TARGON FN</t>
  </si>
  <si>
    <t>0107930</t>
  </si>
  <si>
    <t>ŠROUB CHARLOTTE FIXACE NOHY</t>
  </si>
  <si>
    <t>0042383</t>
  </si>
  <si>
    <t>NÁHRADA KOLENNÍHO KLOUBU P.F.C.SIGMA RP REVIZNÍ CE</t>
  </si>
  <si>
    <t>0107227</t>
  </si>
  <si>
    <t>DLAHA FEMORÁLNÍ TITANOVÁ TARGON FN</t>
  </si>
  <si>
    <t>0042254</t>
  </si>
  <si>
    <t>NÁHRADA KYČELNÍHO KLOUBU REVIZNÍ SYSTÉM TMARS</t>
  </si>
  <si>
    <t>0107927</t>
  </si>
  <si>
    <t>ŠROUB KANUL, DARCO FIXACE NOHY</t>
  </si>
  <si>
    <t>0006814</t>
  </si>
  <si>
    <t>DLAHA KYČELNÍ OCEL</t>
  </si>
  <si>
    <t>0019091</t>
  </si>
  <si>
    <t>ŠROUB KRČKOVÝ OCEL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</si>
  <si>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</si>
  <si>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</si>
  <si>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</si>
  <si>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</si>
  <si>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</si>
  <si>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</si>
  <si>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</si>
  <si>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</si>
  <si>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</si>
  <si>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</si>
  <si>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</si>
  <si>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</si>
  <si>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</si>
  <si>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</si>
  <si>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</si>
  <si>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</si>
  <si>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</si>
  <si>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</si>
  <si>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</si>
  <si>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</si>
  <si>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</si>
  <si>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</si>
  <si>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</si>
  <si>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</si>
  <si>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</si>
  <si>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</si>
  <si>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</si>
  <si>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</si>
  <si>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</si>
  <si>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</si>
  <si>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</si>
  <si>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</si>
  <si>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</si>
  <si>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0112516</t>
  </si>
  <si>
    <t>DLAHA KLAVIKULÁRNÍ</t>
  </si>
  <si>
    <t>0097490</t>
  </si>
  <si>
    <t>CEMENT KOSTNÍ REFOBACIN BONE CEMENT R GENTAMICIN 1</t>
  </si>
  <si>
    <t>0020241</t>
  </si>
  <si>
    <t>ŠROUB KORTIKÁLNÍ OCEL</t>
  </si>
  <si>
    <t>0083192</t>
  </si>
  <si>
    <t>PÁSEK CERKLÁŽ</t>
  </si>
  <si>
    <t>0107896</t>
  </si>
  <si>
    <t>FIXACE ZKŘÍŽENÉHO KOLENNÍHO VAZU FEMORÁLNÍ SE ZAVÁ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</si>
  <si>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</si>
  <si>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</si>
  <si>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</si>
  <si>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</si>
  <si>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</si>
  <si>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</si>
  <si>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0114434</t>
  </si>
  <si>
    <t>PODLOŽKA PRO ŠROUB</t>
  </si>
  <si>
    <t>0114776</t>
  </si>
  <si>
    <t>SYSTÉM KOTVÍCÍ PRO KOLENO TIGHTROPE ACL</t>
  </si>
  <si>
    <t>0142041</t>
  </si>
  <si>
    <t>0108108</t>
  </si>
  <si>
    <t>KOTVA VSTŘEBATELNÁ PRO RAMENO SWIVELOCK</t>
  </si>
  <si>
    <t>0083738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</si>
  <si>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</si>
  <si>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</si>
  <si>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</si>
  <si>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</si>
  <si>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</si>
  <si>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HTO, TI</t>
  </si>
  <si>
    <t>0142034</t>
  </si>
  <si>
    <t>0107934</t>
  </si>
  <si>
    <t>SVORKA CHARLOTTE FIXACE NOHY</t>
  </si>
  <si>
    <t>0070620</t>
  </si>
  <si>
    <t>CEMENT KOSTNÍ PALACOS LV - 40 1X40G</t>
  </si>
  <si>
    <t>0042262</t>
  </si>
  <si>
    <t>NÁHRADA KOLEN.KLOUBU SYSTÉM NEXGEN LPS-FLEX CEMENT</t>
  </si>
  <si>
    <t>0114456</t>
  </si>
  <si>
    <t>IMPL.SPINÁL. STABIL.SYSTÉM VIRAGE OCT OKCIPITÁL.KR</t>
  </si>
  <si>
    <t>0200399</t>
  </si>
  <si>
    <t>KOTVA MENISKOVÁ, SOUPRAVA TRUESPAN</t>
  </si>
  <si>
    <t>0083825</t>
  </si>
  <si>
    <t>ŠROUB ZAJIŠŤOVACÍ 4.9MM, TI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</si>
  <si>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</si>
  <si>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</si>
  <si>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</si>
  <si>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</si>
  <si>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</si>
  <si>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</si>
  <si>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</si>
  <si>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</si>
  <si>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</si>
  <si>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</si>
  <si>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</si>
  <si>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</si>
  <si>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</si>
  <si>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</si>
  <si>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0108531</t>
  </si>
  <si>
    <t>NÁHRADA PRSTNÍHO KLOUBU - SILIKONOVÁ</t>
  </si>
  <si>
    <t>0031394</t>
  </si>
  <si>
    <t>NÁHRADA KOLENNÍHO KLOUBU SYSTÉM NEXGEN NECEMENT.</t>
  </si>
  <si>
    <t>0108079</t>
  </si>
  <si>
    <t>KOTVA VSTŘEBATELNÁ PRO RAMENO PUSHLOCK</t>
  </si>
  <si>
    <t>0030705</t>
  </si>
  <si>
    <t>0113525</t>
  </si>
  <si>
    <t>NÁHRADA KYČELNÍHO KLOUBU CONTINUUM</t>
  </si>
  <si>
    <t>0115413</t>
  </si>
  <si>
    <t>MATRICE VYZTUŽOVACÍ ARTHREX DX, HYDRATOVANÁ</t>
  </si>
  <si>
    <t>0113524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</si>
  <si>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</si>
  <si>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</si>
  <si>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</si>
  <si>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</si>
  <si>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</si>
  <si>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</si>
  <si>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</si>
  <si>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</si>
  <si>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</si>
  <si>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</si>
  <si>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</si>
  <si>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</si>
  <si>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</si>
  <si>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</si>
  <si>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</si>
  <si>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</si>
  <si>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</si>
  <si>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</si>
  <si>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</si>
  <si>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</si>
  <si>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</si>
  <si>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</si>
  <si>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</si>
  <si>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</si>
  <si>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</si>
  <si>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</si>
  <si>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</si>
  <si>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</si>
  <si>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</si>
  <si>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</si>
  <si>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</si>
  <si>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</si>
  <si>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</si>
  <si>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</si>
  <si>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</si>
  <si>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</si>
  <si>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</si>
  <si>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</si>
  <si>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</si>
  <si>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</si>
  <si>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</si>
  <si>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</si>
  <si>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</si>
  <si>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</si>
  <si>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</si>
  <si>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</si>
  <si>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</si>
  <si>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</si>
  <si>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</si>
  <si>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</si>
  <si>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</si>
  <si>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</si>
  <si>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</si>
  <si>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VÝPLŇ DUTINY - BONALIVE GRANULES BIOAKTIVNÍ - 10CC</t>
  </si>
  <si>
    <t>0030494</t>
  </si>
  <si>
    <t>0030488</t>
  </si>
  <si>
    <t>0042259</t>
  </si>
  <si>
    <t>0083740</t>
  </si>
  <si>
    <t>DLAHA FEMORÁLNÍ DISTÁLNÍ</t>
  </si>
  <si>
    <t>0112480</t>
  </si>
  <si>
    <t>DLAHA TOMOFIX FEMORÁLNÍ, MEDIÁLNÍ, DISTÁL</t>
  </si>
  <si>
    <t>0031498</t>
  </si>
  <si>
    <t>DLAHA LCP TIBIE PROXIMÁLNÍ OSTEOTOMICKÁ STERILNÍ T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</si>
  <si>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</si>
  <si>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</si>
  <si>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</si>
  <si>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</si>
  <si>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</si>
  <si>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</si>
  <si>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0142574</t>
  </si>
  <si>
    <t>KOTVA BEZUZLÍCÍ NEVSTŘEBATELNÁ QUATTRO LINK PRO RA</t>
  </si>
  <si>
    <t>0107115</t>
  </si>
  <si>
    <t>ŠROUB KANYLOVANÝ KOMPRESNÍ TITAN</t>
  </si>
  <si>
    <t>0106409</t>
  </si>
  <si>
    <t>NÁHRADA KYČELNÍHO KLOUBU TAPERLOC MICROPLASTY</t>
  </si>
  <si>
    <t>0114739</t>
  </si>
  <si>
    <t>ŠROUB KOMPRESNÍ K HTO, TI</t>
  </si>
  <si>
    <t>0114589</t>
  </si>
  <si>
    <t>NÁHRADA KLOUBU PALCE RUKY - TMCJ -TYP T/III</t>
  </si>
  <si>
    <t>0114588</t>
  </si>
  <si>
    <t>NÁHRADA KLOUBU PALCE RUKY - TMCJ - TYP T/III</t>
  </si>
  <si>
    <t>0110587</t>
  </si>
  <si>
    <t>NÁHRADA KYČELNÍHO KLOUBU METHA, DŘÍK MONOBLOK</t>
  </si>
  <si>
    <t>0031245</t>
  </si>
  <si>
    <t>NÁHRADA CMC KLOUBU PALCE RUKY - SILIKONOVÁ</t>
  </si>
  <si>
    <t>0105450</t>
  </si>
  <si>
    <t>NÁHRADA KYČELNÍ VLOŽKA ACETABULÁRNÍ VEL. 28,32 MM</t>
  </si>
  <si>
    <t>0077495</t>
  </si>
  <si>
    <t>ŠROUB SPONGIÓZNÍ SAMOŘEZNÝ OCEL</t>
  </si>
  <si>
    <t>0113270</t>
  </si>
  <si>
    <t>NÁHRADA KLOUBU PALCE RUKY -TMCJ  - TYP T</t>
  </si>
  <si>
    <t>0031888</t>
  </si>
  <si>
    <t>ŠROUB SPONGIÓZNÍ OCEL</t>
  </si>
  <si>
    <t>0084869</t>
  </si>
  <si>
    <t>KOTVIČKA VSTŘEBATELNÁ MINILOK PRO CHIRURGII RUKY</t>
  </si>
  <si>
    <t>0072166</t>
  </si>
  <si>
    <t>0027749</t>
  </si>
  <si>
    <t>DLAHA LCP ROVNÁ VELKÝ FRAGMENT OCEL TITAN NE/STERI</t>
  </si>
  <si>
    <t>0113275</t>
  </si>
  <si>
    <t xml:space="preserve">NÁHRADA KLOUBU PALCE RUKY -TMCJ - KRČEK TEP - TYP </t>
  </si>
  <si>
    <t>0042256</t>
  </si>
  <si>
    <t>0084884</t>
  </si>
  <si>
    <t>NÁHRADA KYČELNÍHO KLOUBU TAPERLOC</t>
  </si>
  <si>
    <t>0004631</t>
  </si>
  <si>
    <t>DLAHA LCP MALÝ FRAGMENT TITAN NE/STERIL</t>
  </si>
  <si>
    <t>0114587</t>
  </si>
  <si>
    <t>NÁHRADA KLOUBU PALCE RUKY - TMCJ -TYP T/II</t>
  </si>
  <si>
    <t>0004630</t>
  </si>
  <si>
    <t>0113274</t>
  </si>
  <si>
    <t>0112871</t>
  </si>
  <si>
    <t>DLAHA DORZÁL./VOLÁR. PRO RSL ARTROD. ZÁP. APTUS WR</t>
  </si>
  <si>
    <t>0020288</t>
  </si>
  <si>
    <t>0087840</t>
  </si>
  <si>
    <t>CEMENT KOSTNÍ BIOMET BONE CEMENT R 1X40G</t>
  </si>
  <si>
    <t>0083735</t>
  </si>
  <si>
    <t>DLAHA ÚHLOVĚ STABILNÍ</t>
  </si>
  <si>
    <t>0097788</t>
  </si>
  <si>
    <t>DLAHA LCP HUMERUS DISTÁLNÍ MALÉ FRAGMENT OCEL TITA</t>
  </si>
  <si>
    <t>09227</t>
  </si>
  <si>
    <t>I. V. APLIKACE KRVE NEBO KREVNÍCH DERIVÁTŮ</t>
  </si>
  <si>
    <t>51819</t>
  </si>
  <si>
    <t>OŠETŘENÍ A OBVAZ ROZSÁHLÉ RÁNY V CELKOVÉ ANESTEZII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</si>
  <si>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</si>
  <si>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</si>
  <si>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</si>
  <si>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</si>
  <si>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</si>
  <si>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</si>
  <si>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61139</t>
  </si>
  <si>
    <t>ODBĚR ŠLACHOVÉHO ŠTĚPU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</si>
  <si>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</si>
  <si>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</si>
  <si>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</si>
  <si>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</si>
  <si>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</si>
  <si>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</si>
  <si>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</si>
  <si>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</si>
  <si>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</si>
  <si>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</si>
  <si>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</si>
  <si>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</si>
  <si>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</si>
  <si>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</si>
  <si>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</si>
  <si>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</si>
  <si>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</si>
  <si>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</si>
  <si>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</si>
  <si>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</si>
  <si>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</si>
  <si>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</si>
  <si>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</si>
  <si>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</si>
  <si>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</si>
  <si>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</si>
  <si>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</si>
  <si>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</si>
  <si>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</si>
  <si>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</si>
  <si>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66689</t>
  </si>
  <si>
    <t>66713</t>
  </si>
  <si>
    <t>66723</t>
  </si>
  <si>
    <t>REKONSTRUKCE PAKLOUBU V OBLASTI HLEZNA NEBO NOHY</t>
  </si>
  <si>
    <t>66729</t>
  </si>
  <si>
    <t>66733</t>
  </si>
  <si>
    <t>66739</t>
  </si>
  <si>
    <t>66749</t>
  </si>
  <si>
    <t>REKONSTRUKCE VAZŮ TC KLOUBU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</si>
  <si>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</si>
  <si>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</si>
  <si>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</si>
  <si>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</si>
  <si>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</si>
  <si>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</si>
  <si>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</si>
  <si>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</si>
  <si>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</si>
  <si>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</si>
  <si>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</si>
  <si>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</si>
  <si>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</si>
  <si>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</si>
  <si>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</si>
  <si>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</si>
  <si>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</si>
  <si>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</si>
  <si>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</si>
  <si>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</si>
  <si>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</si>
  <si>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</si>
  <si>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</si>
  <si>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</si>
  <si>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</si>
  <si>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</si>
  <si>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</si>
  <si>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</si>
  <si>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</si>
  <si>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</si>
  <si>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</si>
  <si>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</si>
  <si>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</si>
  <si>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</si>
  <si>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</si>
  <si>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</si>
  <si>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</si>
  <si>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</si>
  <si>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</si>
  <si>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</si>
  <si>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</si>
  <si>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</si>
  <si>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</si>
  <si>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</si>
  <si>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</si>
  <si>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</si>
  <si>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</si>
  <si>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</si>
  <si>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</si>
  <si>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</si>
  <si>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</si>
  <si>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</si>
  <si>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</si>
  <si>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</si>
  <si>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</si>
  <si>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</si>
  <si>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</si>
  <si>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</si>
  <si>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51850</t>
  </si>
  <si>
    <t>PŘEVAZ RÁNY METODOU NPWT ZALOŽENÉ NA KONTROLOVANÉM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</si>
  <si>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</si>
  <si>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</si>
  <si>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</si>
  <si>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</si>
  <si>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</si>
  <si>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</si>
  <si>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66817</t>
  </si>
  <si>
    <t>VÝPLŇ DUTINY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</si>
  <si>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</si>
  <si>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</si>
  <si>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</si>
  <si>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</si>
  <si>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</si>
  <si>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</si>
  <si>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</si>
  <si>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</si>
  <si>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</si>
  <si>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</si>
  <si>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</si>
  <si>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</si>
  <si>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</si>
  <si>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</si>
  <si>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</si>
  <si>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</si>
  <si>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</si>
  <si>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</si>
  <si>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66847</t>
  </si>
  <si>
    <t>TRANSPOZICE / TRANSPLANTACE ŠLACHY</t>
  </si>
  <si>
    <t>66417</t>
  </si>
  <si>
    <t>ARTRODÉZA MALÝCH KLOUBŮ RUKY A NOHY - JEDNOHO</t>
  </si>
  <si>
    <t>66737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</si>
  <si>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</si>
  <si>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</si>
  <si>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</si>
  <si>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</si>
  <si>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</si>
  <si>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</si>
  <si>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</si>
  <si>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</si>
  <si>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</si>
  <si>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</si>
  <si>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</si>
  <si>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</si>
  <si>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</si>
  <si>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</si>
  <si>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</si>
  <si>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</si>
  <si>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</si>
  <si>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</si>
  <si>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</si>
  <si>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</si>
  <si>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</si>
  <si>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</si>
  <si>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</si>
  <si>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</si>
  <si>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</si>
  <si>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</si>
  <si>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</si>
  <si>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</si>
  <si>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</si>
  <si>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</si>
  <si>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</si>
  <si>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66741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</si>
  <si>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</si>
  <si>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</si>
  <si>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</si>
  <si>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</si>
  <si>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</si>
  <si>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</si>
  <si>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</si>
  <si>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</si>
  <si>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</si>
  <si>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</si>
  <si>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</si>
  <si>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</si>
  <si>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66725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</si>
  <si>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</si>
  <si>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</si>
  <si>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</si>
  <si>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</si>
  <si>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</si>
  <si>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</si>
  <si>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</si>
  <si>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>66687</t>
  </si>
  <si>
    <t>TEP TALOKRURÁLNÍHO KLOUBU</t>
  </si>
  <si>
    <t>66885</t>
  </si>
  <si>
    <t>EXCIZE / EXSTIRPACE TUMORU KOSTI - RESEKCE ROZSÁHL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</si>
  <si>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</si>
  <si>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</si>
  <si>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</si>
  <si>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</si>
  <si>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</si>
  <si>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</si>
  <si>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</si>
  <si>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</si>
  <si>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66517</t>
  </si>
  <si>
    <t>SPRENGLOVA DEFORMITA - SKAPULOPEXE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</si>
  <si>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</si>
  <si>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</si>
  <si>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</si>
  <si>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</si>
  <si>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</si>
  <si>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</si>
  <si>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</si>
  <si>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</si>
  <si>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</si>
  <si>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</si>
  <si>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</si>
  <si>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</si>
  <si>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</si>
  <si>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67225</t>
  </si>
  <si>
    <t>ARTRODÉZA NA HK</t>
  </si>
  <si>
    <t>66923</t>
  </si>
  <si>
    <t>PRODLOUŽENÍ, ZKRÁCENÍ DLOUHÉ KOSTI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</si>
  <si>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</si>
  <si>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</si>
  <si>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</si>
  <si>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</si>
  <si>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</si>
  <si>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</si>
  <si>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</si>
  <si>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</si>
  <si>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</si>
  <si>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</si>
  <si>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</si>
  <si>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</si>
  <si>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</si>
  <si>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</si>
  <si>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</si>
  <si>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</si>
  <si>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</si>
  <si>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</si>
  <si>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</si>
  <si>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</si>
  <si>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</si>
  <si>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</si>
  <si>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</si>
  <si>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</si>
  <si>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</si>
  <si>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</si>
  <si>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</si>
  <si>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</si>
  <si>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</si>
  <si>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</si>
  <si>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</si>
  <si>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</si>
  <si>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</si>
  <si>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91834</t>
  </si>
  <si>
    <t>(DRG) REVERZNÍ ENDOPROTÉZA RAMENE</t>
  </si>
  <si>
    <t>66959</t>
  </si>
  <si>
    <t>KOMPLEXNÍ REKONSTRUKCE NOHY</t>
  </si>
  <si>
    <t>91833</t>
  </si>
  <si>
    <t>(DRG) TYP VÝKONU - REVIZE BEZ VÝKONU NA PROTÉZE</t>
  </si>
  <si>
    <t>91831</t>
  </si>
  <si>
    <t>(DRG) TYP VÝKONU - EXTRAKCE</t>
  </si>
  <si>
    <t>91816</t>
  </si>
  <si>
    <t>(DRG) LOKALIZACE ENDOPROTÉZY - ZÁPĚSTNÍ KLOUB</t>
  </si>
  <si>
    <t>90947</t>
  </si>
  <si>
    <t>(DRG) TEP MTP KLOUBU PALCE NOHY A CMC KLOUBU PALCE</t>
  </si>
  <si>
    <t>91812</t>
  </si>
  <si>
    <t>(DRG) LOKALIZACE ENDOPROTÉZY - HLEZENNÍ KLOUB</t>
  </si>
  <si>
    <t>91837</t>
  </si>
  <si>
    <t>(DRG) ARTROSKOPICKÁ STABILIZACE RAMENE NEBO REKONS</t>
  </si>
  <si>
    <t>91836</t>
  </si>
  <si>
    <t>(DRG) JINÁ NEŽ SILIKONOVÁ ENDOPROTÉZA PRSTNÍHO KLO</t>
  </si>
  <si>
    <t>66957</t>
  </si>
  <si>
    <t>REKONSTRUKCE/OSTEOTOMIE TARZÁLNÍCH KOSTÍ</t>
  </si>
  <si>
    <t>91835</t>
  </si>
  <si>
    <t>(DRG) SILIKONOVÁ ENDOPROTÉZA PRSTNÍHO KLOUBU</t>
  </si>
  <si>
    <t>66956</t>
  </si>
  <si>
    <t>EXCIZE/EXSTIRPACE TARZÁLNÍCH KOSTÍ</t>
  </si>
  <si>
    <t>66519</t>
  </si>
  <si>
    <t>TRANSPLANTACE M. PEKTORALIS MAJOR</t>
  </si>
  <si>
    <t>6T6</t>
  </si>
  <si>
    <t>0058092</t>
  </si>
  <si>
    <t>0064835</t>
  </si>
  <si>
    <t>0007963</t>
  </si>
  <si>
    <t>Erytrocyty z aferézy</t>
  </si>
  <si>
    <t>0001018</t>
  </si>
  <si>
    <t>ŠROUB SAMOŘEZNÝ KORTIKÁLNÍ MALÝ FRAGMENTY OCEL NE/</t>
  </si>
  <si>
    <t>0004073</t>
  </si>
  <si>
    <t>ŠROUB LCP A VA-LCP SAMOŘEZNÝ MALÝ FRAGMENT OCEL TI</t>
  </si>
  <si>
    <t>0004080</t>
  </si>
  <si>
    <t>0030409</t>
  </si>
  <si>
    <t>ŠROUB LCP SAMOŘEZNÝ VELKÝ FRAGMENT OCEL</t>
  </si>
  <si>
    <t>NÁHR. KYČ.KL., VLOŽKA CHIRUL.PŘEVÝŠ.JAMKY SFÉR.</t>
  </si>
  <si>
    <t>0083228</t>
  </si>
  <si>
    <t>DLAHA LCP TIBIE DISTÁLNÍ MEDIÁLNÍ MALÝ FRAGMENT OC</t>
  </si>
  <si>
    <t>0111175</t>
  </si>
  <si>
    <t>DLAHA PERIPROTETICKÁ - FEMORÁLNÍ - PROXIMÁLNÍ, UZA</t>
  </si>
  <si>
    <t>0098830</t>
  </si>
  <si>
    <t>NÁHRADA KYČELNÍHO KLOUBU SYSTÉM CLS</t>
  </si>
  <si>
    <t>00658</t>
  </si>
  <si>
    <t>OD TYPU 58 - PRO NEMOCNICE TYPU 3, (KATEGORIE 6) -</t>
  </si>
  <si>
    <t>12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</si>
  <si>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</si>
  <si>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</si>
  <si>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</si>
  <si>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</si>
  <si>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</si>
  <si>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</si>
  <si>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</si>
  <si>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</si>
  <si>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</si>
  <si>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</si>
  <si>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</si>
  <si>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</si>
  <si>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</si>
  <si>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</si>
  <si>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</si>
  <si>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</si>
  <si>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</si>
  <si>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</si>
  <si>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</si>
  <si>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</si>
  <si>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</si>
  <si>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</si>
  <si>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</si>
  <si>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</si>
  <si>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</si>
  <si>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</si>
  <si>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</si>
  <si>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</si>
  <si>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</si>
  <si>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</si>
  <si>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</si>
  <si>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</si>
  <si>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</si>
  <si>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</si>
  <si>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</si>
  <si>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</si>
  <si>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</si>
  <si>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</si>
  <si>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</si>
  <si>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</si>
  <si>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</si>
  <si>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</si>
  <si>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</si>
  <si>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</si>
  <si>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</si>
  <si>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</si>
  <si>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</si>
  <si>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</si>
  <si>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</si>
  <si>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</si>
  <si>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</si>
  <si>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</si>
  <si>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</si>
  <si>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</si>
  <si>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</si>
  <si>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</si>
  <si>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</si>
  <si>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</si>
  <si>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</si>
  <si>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</si>
  <si>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</si>
  <si>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</si>
  <si>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</si>
  <si>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</si>
  <si>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</si>
  <si>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</si>
  <si>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</si>
  <si>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</si>
  <si>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</si>
  <si>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</si>
  <si>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</si>
  <si>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</si>
  <si>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</si>
  <si>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</si>
  <si>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</si>
  <si>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</si>
  <si>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</si>
  <si>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</si>
  <si>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</si>
  <si>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</si>
  <si>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</si>
  <si>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</si>
  <si>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</si>
  <si>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</si>
  <si>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</si>
  <si>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</si>
  <si>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</si>
  <si>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</si>
  <si>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</si>
  <si>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</si>
  <si>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</si>
  <si>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</si>
  <si>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</si>
  <si>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</si>
  <si>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</si>
  <si>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</si>
  <si>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</si>
  <si>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</si>
  <si>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</si>
  <si>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</si>
  <si>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</si>
  <si>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</si>
  <si>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</si>
  <si>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</si>
  <si>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</si>
  <si>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</si>
  <si>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</si>
  <si>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</si>
  <si>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</si>
  <si>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</si>
  <si>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</si>
  <si>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</si>
  <si>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</si>
  <si>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</si>
  <si>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</si>
  <si>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</si>
  <si>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</si>
  <si>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</si>
  <si>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0002087</t>
  </si>
  <si>
    <t>18F-FDG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</si>
  <si>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</si>
  <si>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</si>
  <si>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</si>
  <si>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</si>
  <si>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</si>
  <si>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</si>
  <si>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</si>
  <si>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</si>
  <si>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</si>
  <si>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</si>
  <si>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</si>
  <si>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</si>
  <si>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</si>
  <si>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</si>
  <si>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</si>
  <si>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</si>
  <si>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</si>
  <si>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</si>
  <si>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</si>
  <si>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</si>
  <si>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</si>
  <si>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</si>
  <si>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</si>
  <si>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</si>
  <si>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</si>
  <si>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</si>
  <si>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</si>
  <si>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</si>
  <si>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</si>
  <si>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</si>
  <si>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</si>
  <si>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</si>
  <si>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</si>
  <si>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</si>
  <si>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</si>
  <si>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</si>
  <si>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</si>
  <si>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</si>
  <si>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</si>
  <si>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</si>
  <si>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</si>
  <si>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</si>
  <si>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</si>
  <si>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</si>
  <si>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</si>
  <si>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</si>
  <si>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</si>
  <si>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</si>
  <si>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</si>
  <si>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</si>
  <si>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</si>
  <si>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</si>
  <si>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</si>
  <si>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</si>
  <si>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</si>
  <si>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</si>
  <si>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</si>
  <si>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</si>
  <si>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</si>
  <si>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</si>
  <si>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</si>
  <si>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</si>
  <si>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</si>
  <si>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</si>
  <si>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</si>
  <si>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</si>
  <si>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</si>
  <si>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</si>
  <si>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</si>
  <si>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</si>
  <si>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</si>
  <si>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</si>
  <si>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</si>
  <si>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</si>
  <si>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</si>
  <si>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</si>
  <si>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</si>
  <si>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</si>
  <si>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</si>
  <si>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</si>
  <si>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</si>
  <si>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</si>
  <si>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</si>
  <si>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</si>
  <si>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</si>
  <si>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</si>
  <si>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</si>
  <si>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</si>
  <si>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</si>
  <si>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</si>
  <si>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</si>
  <si>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</si>
  <si>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</si>
  <si>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</si>
  <si>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</si>
  <si>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</si>
  <si>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</si>
  <si>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</si>
  <si>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</si>
  <si>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</si>
  <si>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</si>
  <si>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</si>
  <si>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</si>
  <si>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</si>
  <si>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</si>
  <si>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</si>
  <si>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</si>
  <si>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</si>
  <si>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</si>
  <si>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</si>
  <si>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</si>
  <si>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</si>
  <si>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</si>
  <si>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</si>
  <si>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</si>
  <si>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</si>
  <si>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</si>
  <si>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</si>
  <si>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</si>
  <si>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</si>
  <si>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</si>
  <si>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</si>
  <si>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</si>
  <si>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</si>
  <si>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</si>
  <si>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</si>
  <si>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</si>
  <si>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</si>
  <si>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</si>
  <si>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</si>
  <si>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</si>
  <si>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</si>
  <si>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</si>
  <si>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</si>
  <si>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</si>
  <si>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</si>
  <si>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</si>
  <si>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</si>
  <si>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</si>
  <si>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</si>
  <si>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</si>
  <si>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</si>
  <si>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</si>
  <si>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</si>
  <si>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</si>
  <si>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</si>
  <si>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</si>
  <si>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</si>
  <si>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</si>
  <si>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</si>
  <si>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</si>
  <si>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</si>
  <si>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</si>
  <si>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</si>
  <si>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</si>
  <si>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</si>
  <si>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</si>
  <si>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</si>
  <si>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</si>
  <si>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</si>
  <si>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</si>
  <si>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</si>
  <si>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</si>
  <si>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</si>
  <si>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</si>
  <si>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</si>
  <si>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</si>
  <si>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</si>
  <si>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</si>
  <si>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</si>
  <si>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</si>
  <si>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</si>
  <si>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</si>
  <si>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</si>
  <si>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</si>
  <si>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</si>
  <si>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</si>
  <si>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</si>
  <si>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</si>
  <si>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</si>
  <si>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</si>
  <si>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91133</t>
  </si>
  <si>
    <t>STANOVENÍ IgM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</si>
  <si>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</si>
  <si>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</si>
  <si>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</si>
  <si>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</si>
  <si>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</si>
  <si>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</si>
  <si>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</si>
  <si>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</si>
  <si>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</si>
  <si>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</si>
  <si>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</si>
  <si>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</si>
  <si>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</si>
  <si>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</si>
  <si>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</si>
  <si>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</si>
  <si>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</si>
  <si>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</si>
  <si>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</si>
  <si>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</si>
  <si>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</si>
  <si>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</si>
  <si>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</si>
  <si>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</si>
  <si>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</si>
  <si>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</si>
  <si>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</si>
  <si>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</si>
  <si>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</si>
  <si>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</si>
  <si>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</si>
  <si>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</si>
  <si>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</si>
  <si>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</si>
  <si>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</si>
  <si>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</si>
  <si>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VISIPAQUE</t>
  </si>
  <si>
    <t>0065978</t>
  </si>
  <si>
    <t>DOTAREM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</si>
  <si>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</si>
  <si>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</si>
  <si>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</si>
  <si>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</si>
  <si>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</si>
  <si>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</si>
  <si>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</si>
  <si>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</si>
  <si>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</si>
  <si>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</si>
  <si>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</si>
  <si>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</si>
  <si>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</si>
  <si>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</si>
  <si>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</si>
  <si>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</si>
  <si>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</si>
  <si>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</si>
  <si>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</si>
  <si>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</si>
  <si>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</si>
  <si>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</si>
  <si>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</si>
  <si>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</si>
  <si>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</si>
  <si>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</si>
  <si>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</si>
  <si>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</si>
  <si>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</si>
  <si>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</si>
  <si>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</si>
  <si>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</si>
  <si>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</si>
  <si>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</si>
  <si>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</si>
  <si>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</si>
  <si>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</si>
  <si>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</si>
  <si>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</si>
  <si>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</si>
  <si>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</si>
  <si>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</si>
  <si>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</si>
  <si>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</si>
  <si>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</si>
  <si>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</si>
  <si>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</si>
  <si>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89141</t>
  </si>
  <si>
    <t>VYŠETŘENÍ DOLNÍCH KONČETIN VCELKU JEDNÍM RENTGENOV</t>
  </si>
  <si>
    <t>07638</t>
  </si>
  <si>
    <t>(DRG) BIOPSIE KOSTI NEBO KLOUBU,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</si>
  <si>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</si>
  <si>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</si>
  <si>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</si>
  <si>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</si>
  <si>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</si>
  <si>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</si>
  <si>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</si>
  <si>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</si>
  <si>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</si>
  <si>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</si>
  <si>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</si>
  <si>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</si>
  <si>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</si>
  <si>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</si>
  <si>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</si>
  <si>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</si>
  <si>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</si>
  <si>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</si>
  <si>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</si>
  <si>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</si>
  <si>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</si>
  <si>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</si>
  <si>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</si>
  <si>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</si>
  <si>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</si>
  <si>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</si>
  <si>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</si>
  <si>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</si>
  <si>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</si>
  <si>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</si>
  <si>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</si>
  <si>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</si>
  <si>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</si>
  <si>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</si>
  <si>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</si>
  <si>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</si>
  <si>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</si>
  <si>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</si>
  <si>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</si>
  <si>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</si>
  <si>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</si>
  <si>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</si>
  <si>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</si>
  <si>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</si>
  <si>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</si>
  <si>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</si>
  <si>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</si>
  <si>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</si>
  <si>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</si>
  <si>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</si>
  <si>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</si>
  <si>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</si>
  <si>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</si>
  <si>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</si>
  <si>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</si>
  <si>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</si>
  <si>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</si>
  <si>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</si>
  <si>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</si>
  <si>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</si>
  <si>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</si>
  <si>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</si>
  <si>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</si>
  <si>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</si>
  <si>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</si>
  <si>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</si>
  <si>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</si>
  <si>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</si>
  <si>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</si>
  <si>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</si>
  <si>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</si>
  <si>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</si>
  <si>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</si>
  <si>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</si>
  <si>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</si>
  <si>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</si>
  <si>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</si>
  <si>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</si>
  <si>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</si>
  <si>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</si>
  <si>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</si>
  <si>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</si>
  <si>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</si>
  <si>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</si>
  <si>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</si>
  <si>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</si>
  <si>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</si>
  <si>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</si>
  <si>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</si>
  <si>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</si>
  <si>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</si>
  <si>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</si>
  <si>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</si>
  <si>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</si>
  <si>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</si>
  <si>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</si>
  <si>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94235</t>
  </si>
  <si>
    <t>IZOLACE NUKLEOVÝCH KYSELIN (DNA, RNA) Z MALÉHO MNO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</si>
  <si>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</si>
  <si>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</si>
  <si>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</si>
  <si>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</si>
  <si>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</si>
  <si>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</si>
  <si>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</si>
  <si>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</si>
  <si>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</si>
  <si>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</si>
  <si>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</si>
  <si>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</si>
  <si>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</si>
  <si>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</si>
  <si>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</si>
  <si>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</si>
  <si>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</si>
  <si>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</si>
  <si>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</si>
  <si>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</si>
  <si>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</si>
  <si>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</si>
  <si>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</si>
  <si>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</si>
  <si>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</si>
  <si>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</si>
  <si>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</si>
  <si>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</si>
  <si>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</si>
  <si>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</si>
  <si>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</si>
  <si>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</si>
  <si>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</si>
  <si>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</si>
  <si>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</si>
  <si>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</si>
  <si>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</si>
  <si>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</si>
  <si>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</si>
  <si>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</si>
  <si>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</si>
  <si>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</si>
  <si>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</si>
  <si>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</si>
  <si>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</si>
  <si>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</si>
  <si>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</si>
  <si>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</si>
  <si>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</si>
  <si>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</si>
  <si>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</si>
  <si>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</si>
  <si>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82241</t>
  </si>
  <si>
    <t>DETEKCE IN VITRO STIMULACE T LYMFOCYTŮ SPECIFICKÝM</t>
  </si>
  <si>
    <t>86217</t>
  </si>
  <si>
    <t>URČOVÁNÍ HLA-B 27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</si>
  <si>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</si>
  <si>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</si>
  <si>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</si>
  <si>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</si>
  <si>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</si>
  <si>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</si>
  <si>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</si>
  <si>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</si>
  <si>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</si>
  <si>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</si>
  <si>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</si>
  <si>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</si>
  <si>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</si>
  <si>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</si>
  <si>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</si>
  <si>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</si>
  <si>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22321</t>
  </si>
  <si>
    <t>URČENÍ SPECIFITY TROMBOCYTÁRNÍ PROTILÁTKY</t>
  </si>
  <si>
    <t>91289</t>
  </si>
  <si>
    <t>STANOVENÍ REVMATOIDNÍHO FAKTORU IgA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</si>
  <si>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</si>
  <si>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</si>
  <si>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</si>
  <si>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</si>
  <si>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00632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</si>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</sst>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0.32397184894378339</c:v>
                </c:pt>
                <c:pt idx="1">
                  <c:v>0.53903740642618991</c:v>
                </c:pt>
                <c:pt idx="2">
                  <c:v>0.58447683928109728</c:v>
                </c:pt>
                <c:pt idx="3">
                  <c:v>0.42041261204230207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0.82098765432098764</c:v>
                </c:pt>
                <c:pt idx="1">
                  <c:v>0.93764988009592332</c:v>
                </c:pt>
                <c:pt idx="2">
                  <c:v>0.91560752414844937</c:v>
                </c:pt>
                <c:pt idx="3">
                  <c:v>0.8966094600251151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5" totalsRowShown="0">
  <autoFilter ref="C3:S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1373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2518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2519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2560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3932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3952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3962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4109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4110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5046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5136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5605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796E492-5F59-47A6-B1BA-8794D31DE91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44763.616429999995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889.69341999999995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0.89584546544961896</v>
      </c>
      <c r="E8" s="285">
        <f t="shared" si="0"/>
        <v>0.99538385049957656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0.20614828209764918</v>
      </c>
      <c r="E9" s="285">
        <f>IF(C9=0,0,D9/C9)</f>
        <v>0.68716094032549735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0.72484723129622075</v>
      </c>
      <c r="E11" s="285">
        <f t="shared" si="0"/>
        <v>1.2080787188270345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0.98655393563815941</v>
      </c>
      <c r="E12" s="285">
        <f t="shared" si="0"/>
        <v>1.2331924195476991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11567.976290000001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24829.105219999998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19553.000169999996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3184.0101699999991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1.2854326033912151</v>
      </c>
      <c r="E20" s="285">
        <f t="shared" si="1"/>
        <v>1.2854326033912151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0.58905319848176996</v>
      </c>
      <c r="E23" s="285">
        <f t="shared" si="1"/>
        <v>0.69300376291972943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16368.989999999998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0.55267238820861297</v>
      </c>
      <c r="E25" s="285">
        <f t="shared" si="1"/>
        <v>0.55267238820861297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0.55267238820861297</v>
      </c>
      <c r="E26" s="285">
        <f t="shared" si="1"/>
        <v>0.55267238820861297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0.64440734557595991</v>
      </c>
      <c r="E29" s="285">
        <f t="shared" si="1"/>
        <v>0.67832352165890519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0.8966094600251151</v>
      </c>
      <c r="E30" s="285">
        <f t="shared" si="1"/>
        <v>0.8966094600251151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5.5344776417225905E-2</v>
      </c>
      <c r="D31" s="289">
        <f>IF(ISERROR(VLOOKUP("Celkem:",'ZV Vyžád.'!$A:$M,7,0)),"",VLOOKUP("Celkem:",'ZV Vyžád.'!$A:$M,7,0))</f>
        <v>0.76147281583278692</v>
      </c>
      <c r="E31" s="285">
        <f t="shared" si="1"/>
        <v>13.75871157365053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4DCB514-225E-4E91-B954-654BBC65759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1206.0940800000001</v>
      </c>
      <c r="C5" s="33">
        <v>742.40175000000011</v>
      </c>
      <c r="D5" s="12"/>
      <c r="E5" s="226">
        <v>889.69341999999995</v>
      </c>
      <c r="F5" s="32">
        <v>0</v>
      </c>
      <c r="G5" s="225">
        <f>E5-F5</f>
        <v>889.69341999999995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18029.663999999997</v>
      </c>
      <c r="C6" s="35">
        <v>7948.9468100000013</v>
      </c>
      <c r="D6" s="12"/>
      <c r="E6" s="227">
        <v>11567.976290000001</v>
      </c>
      <c r="F6" s="34">
        <v>0</v>
      </c>
      <c r="G6" s="228">
        <f>E6-F6</f>
        <v>11567.976290000001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24930.33973</v>
      </c>
      <c r="C7" s="35">
        <v>31058.65223</v>
      </c>
      <c r="D7" s="12"/>
      <c r="E7" s="227">
        <v>24829.105219999998</v>
      </c>
      <c r="F7" s="34">
        <v>0</v>
      </c>
      <c r="G7" s="228">
        <f>E7-F7</f>
        <v>24829.105219999998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7656.7422600000027</v>
      </c>
      <c r="C8" s="37">
        <v>6759.0712499999972</v>
      </c>
      <c r="D8" s="12"/>
      <c r="E8" s="229">
        <v>7476.8414999999968</v>
      </c>
      <c r="F8" s="36">
        <v>0</v>
      </c>
      <c r="G8" s="230">
        <f>E8-F8</f>
        <v>7476.8414999999968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51822.840069999991</v>
      </c>
      <c r="C9" s="39">
        <v>46509.072039999999</v>
      </c>
      <c r="D9" s="12"/>
      <c r="E9" s="3">
        <v>44763.616429999995</v>
      </c>
      <c r="F9" s="38">
        <v>0</v>
      </c>
      <c r="G9" s="38">
        <f>E9-F9</f>
        <v>44763.616429999995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3424.8343599999994</v>
      </c>
      <c r="C11" s="33">
        <f>IF(ISERROR(VLOOKUP("Celkem:",'ZV Vykáz.-A'!A:H,5,0)),0,VLOOKUP("Celkem:",'ZV Vykáz.-A'!A:H,5,0)/1000)</f>
        <v>2476.9950299999982</v>
      </c>
      <c r="D11" s="12"/>
      <c r="E11" s="226">
        <f>IF(ISERROR(VLOOKUP("Celkem:",'ZV Vykáz.-A'!A:H,8,0)),0,VLOOKUP("Celkem:",'ZV Vykáz.-A'!A:H,8,0)/1000)</f>
        <v>3184.0101699999991</v>
      </c>
      <c r="F11" s="32"/>
      <c r="G11" s="225">
        <f>E11-F11</f>
        <v>3184.0101699999991</v>
      </c>
      <c r="H11" s="231" t="str">
        <f>IF(F11&lt;0.00000001,"",E11/F11)</f>
        <v/>
      </c>
      <c r="I11" s="225">
        <f>E11-B11</f>
        <v>-240.82419000000027</v>
      </c>
      <c r="J11" s="231">
        <f>IF(B11&lt;0.00000001,"",E11/B11)</f>
        <v>0.92968296720779209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43676.280000000013</v>
      </c>
      <c r="C12" s="37">
        <f>IF(ISERROR(VLOOKUP("Celkem",CaseMix!A:D,3,0)),0,VLOOKUP("Celkem",CaseMix!A:D,3,0)*30)</f>
        <v>29617.89</v>
      </c>
      <c r="D12" s="12"/>
      <c r="E12" s="229">
        <f>IF(ISERROR(VLOOKUP("Celkem",CaseMix!A:D,4,0)),0,VLOOKUP("Celkem",CaseMix!A:D,4,0)*30)</f>
        <v>16368.989999999998</v>
      </c>
      <c r="F12" s="36"/>
      <c r="G12" s="230">
        <f>E12-F12</f>
        <v>16368.989999999998</v>
      </c>
      <c r="H12" s="233" t="str">
        <f>IF(F12&lt;0.00000001,"",E12/F12)</f>
        <v/>
      </c>
      <c r="I12" s="230">
        <f>E12-B12</f>
        <v>-27307.290000000015</v>
      </c>
      <c r="J12" s="233">
        <f>IF(B12&lt;0.00000001,"",E12/B12)</f>
        <v>0.37477985762523713</v>
      </c>
    </row>
    <row r="13" spans="1:10" ht="14.45" customHeight="1" thickBot="1" x14ac:dyDescent="0.25">
      <c r="A13" s="4" t="s">
        <v>100</v>
      </c>
      <c r="B13" s="9">
        <f>SUM(B11:B12)</f>
        <v>47101.114360000014</v>
      </c>
      <c r="C13" s="41">
        <f>SUM(C11:C12)</f>
        <v>32094.885029999998</v>
      </c>
      <c r="D13" s="12"/>
      <c r="E13" s="9">
        <f>SUM(E11:E12)</f>
        <v>19553.000169999996</v>
      </c>
      <c r="F13" s="40"/>
      <c r="G13" s="40">
        <f>E13-F13</f>
        <v>19553.000169999996</v>
      </c>
      <c r="H13" s="235" t="str">
        <f>IF(F13&lt;0.00000001,"",E13/F13)</f>
        <v/>
      </c>
      <c r="I13" s="40">
        <f>SUM(I11:I12)</f>
        <v>-27548.114190000015</v>
      </c>
      <c r="J13" s="235">
        <f>IF(B13&lt;0.00000001,"",E13/B13)</f>
        <v>0.41512818615189956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0.90888716821343485</v>
      </c>
      <c r="C15" s="43">
        <f>IF(C9=0,"",C13/C9)</f>
        <v>0.69007794871497075</v>
      </c>
      <c r="D15" s="12"/>
      <c r="E15" s="10">
        <f>IF(E9=0,"",E13/E9)</f>
        <v>0.43680564104056235</v>
      </c>
      <c r="F15" s="42"/>
      <c r="G15" s="42">
        <f>IF(ISERROR(F15-E15),"",E15-F15)</f>
        <v>0.43680564104056235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B11D92C-C3BB-42AB-BE0F-9BE61493191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0.32397184894378339</v>
      </c>
      <c r="C4" s="322">
        <f t="shared" ref="C4:M4" si="0">(C10+C8)/C6</f>
        <v>0.53903740642618991</v>
      </c>
      <c r="D4" s="322">
        <f t="shared" si="0"/>
        <v>0.58447683928109728</v>
      </c>
      <c r="E4" s="322">
        <f t="shared" si="0"/>
        <v>0.42041261204230207</v>
      </c>
      <c r="F4" s="322">
        <f t="shared" si="0"/>
        <v>6.8459986844321447E-2</v>
      </c>
      <c r="G4" s="322">
        <f t="shared" si="0"/>
        <v>6.8459986844321447E-2</v>
      </c>
      <c r="H4" s="322">
        <f t="shared" si="0"/>
        <v>6.8459986844321447E-2</v>
      </c>
      <c r="I4" s="322">
        <f t="shared" si="0"/>
        <v>6.8459986844321447E-2</v>
      </c>
      <c r="J4" s="322">
        <f t="shared" si="0"/>
        <v>6.8459986844321447E-2</v>
      </c>
      <c r="K4" s="322">
        <f t="shared" si="0"/>
        <v>6.8459986844321447E-2</v>
      </c>
      <c r="L4" s="322">
        <f t="shared" si="0"/>
        <v>6.8459986844321447E-2</v>
      </c>
      <c r="M4" s="322">
        <f t="shared" si="0"/>
        <v>6.8459986844321447E-2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8889.3829800000003</v>
      </c>
      <c r="C5" s="322">
        <f>IF(ISERROR(VLOOKUP($A5,'Man Tab'!$A:$Q,COLUMN()+2,0)),0,VLOOKUP($A5,'Man Tab'!$A:$Q,COLUMN()+2,0))</f>
        <v>9777.3545599999998</v>
      </c>
      <c r="D5" s="322">
        <f>IF(ISERROR(VLOOKUP($A5,'Man Tab'!$A:$Q,COLUMN()+2,0)),0,VLOOKUP($A5,'Man Tab'!$A:$Q,COLUMN()+2,0))</f>
        <v>8685.6934299999994</v>
      </c>
      <c r="E5" s="322">
        <f>IF(ISERROR(VLOOKUP($A5,'Man Tab'!$A:$Q,COLUMN()+2,0)),0,VLOOKUP($A5,'Man Tab'!$A:$Q,COLUMN()+2,0))</f>
        <v>19156.641070000001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8889.3829800000003</v>
      </c>
      <c r="C6" s="324">
        <f t="shared" ref="C6:M6" si="1">C5+B6</f>
        <v>18666.737540000002</v>
      </c>
      <c r="D6" s="324">
        <f t="shared" si="1"/>
        <v>27352.430970000001</v>
      </c>
      <c r="E6" s="324">
        <f t="shared" si="1"/>
        <v>46509.072039999999</v>
      </c>
      <c r="F6" s="324">
        <f t="shared" si="1"/>
        <v>46509.072039999999</v>
      </c>
      <c r="G6" s="324">
        <f t="shared" si="1"/>
        <v>46509.072039999999</v>
      </c>
      <c r="H6" s="324">
        <f t="shared" si="1"/>
        <v>46509.072039999999</v>
      </c>
      <c r="I6" s="324">
        <f t="shared" si="1"/>
        <v>46509.072039999999</v>
      </c>
      <c r="J6" s="324">
        <f t="shared" si="1"/>
        <v>46509.072039999999</v>
      </c>
      <c r="K6" s="324">
        <f t="shared" si="1"/>
        <v>46509.072039999999</v>
      </c>
      <c r="L6" s="324">
        <f t="shared" si="1"/>
        <v>46509.072039999999</v>
      </c>
      <c r="M6" s="324">
        <f t="shared" si="1"/>
        <v>46509.072039999999</v>
      </c>
    </row>
    <row r="7" spans="1:13" ht="14.45" customHeight="1" x14ac:dyDescent="0.2">
      <c r="A7" s="323" t="s">
        <v>125</v>
      </c>
      <c r="B7" s="323">
        <v>66.825000000000003</v>
      </c>
      <c r="C7" s="323">
        <v>281.52</v>
      </c>
      <c r="D7" s="323">
        <v>451.774</v>
      </c>
      <c r="E7" s="323">
        <v>545.63300000000004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2004.75</v>
      </c>
      <c r="C8" s="324">
        <f t="shared" ref="C8:M8" si="2">C7*30</f>
        <v>8445.5999999999985</v>
      </c>
      <c r="D8" s="324">
        <f t="shared" si="2"/>
        <v>13553.22</v>
      </c>
      <c r="E8" s="324">
        <f t="shared" si="2"/>
        <v>16368.990000000002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875159.83999999962</v>
      </c>
      <c r="C9" s="323">
        <v>741309.94999999972</v>
      </c>
      <c r="D9" s="323">
        <v>817172.60999999987</v>
      </c>
      <c r="E9" s="323">
        <v>750368.05999999982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875.15983999999958</v>
      </c>
      <c r="C10" s="324">
        <f t="shared" ref="C10:M10" si="3">C9/1000+B10</f>
        <v>1616.4697899999992</v>
      </c>
      <c r="D10" s="324">
        <f t="shared" si="3"/>
        <v>2433.6423999999988</v>
      </c>
      <c r="E10" s="324">
        <f t="shared" si="3"/>
        <v>3184.0104599999986</v>
      </c>
      <c r="F10" s="324">
        <f t="shared" si="3"/>
        <v>3184.0104599999986</v>
      </c>
      <c r="G10" s="324">
        <f t="shared" si="3"/>
        <v>3184.0104599999986</v>
      </c>
      <c r="H10" s="324">
        <f t="shared" si="3"/>
        <v>3184.0104599999986</v>
      </c>
      <c r="I10" s="324">
        <f t="shared" si="3"/>
        <v>3184.0104599999986</v>
      </c>
      <c r="J10" s="324">
        <f t="shared" si="3"/>
        <v>3184.0104599999986</v>
      </c>
      <c r="K10" s="324">
        <f t="shared" si="3"/>
        <v>3184.0104599999986</v>
      </c>
      <c r="L10" s="324">
        <f t="shared" si="3"/>
        <v>3184.0104599999986</v>
      </c>
      <c r="M10" s="324">
        <f t="shared" si="3"/>
        <v>3184.0104599999986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CFDB1C7-8698-4270-AF40-8C678860916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42.512999999999998</v>
      </c>
      <c r="F6" s="53">
        <v>48.08</v>
      </c>
      <c r="G6" s="53">
        <v>-3.78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86.812999999999988</v>
      </c>
      <c r="Q6" s="184" t="s">
        <v>329</v>
      </c>
    </row>
    <row r="7" spans="1:17" ht="14.45" customHeight="1" x14ac:dyDescent="0.2">
      <c r="A7" s="19" t="s">
        <v>35</v>
      </c>
      <c r="B7" s="55">
        <v>3799.9999999000001</v>
      </c>
      <c r="C7" s="56">
        <v>316.66666665833333</v>
      </c>
      <c r="D7" s="56">
        <v>139.16163</v>
      </c>
      <c r="E7" s="56">
        <v>206.41845999999998</v>
      </c>
      <c r="F7" s="56">
        <v>162.09554</v>
      </c>
      <c r="G7" s="56">
        <v>234.72612000000001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742.40174999999999</v>
      </c>
      <c r="Q7" s="185">
        <v>0.58610664475226593</v>
      </c>
    </row>
    <row r="8" spans="1:17" ht="14.45" customHeight="1" x14ac:dyDescent="0.2">
      <c r="A8" s="19" t="s">
        <v>36</v>
      </c>
      <c r="B8" s="55">
        <v>1778.2577257999999</v>
      </c>
      <c r="C8" s="56">
        <v>148.18814381666667</v>
      </c>
      <c r="D8" s="56">
        <v>92.44</v>
      </c>
      <c r="E8" s="56">
        <v>71.83</v>
      </c>
      <c r="F8" s="56">
        <v>100.82</v>
      </c>
      <c r="G8" s="56">
        <v>174.6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439.68999999999994</v>
      </c>
      <c r="Q8" s="185">
        <v>0.74177661700110342</v>
      </c>
    </row>
    <row r="9" spans="1:17" ht="14.45" customHeight="1" x14ac:dyDescent="0.2">
      <c r="A9" s="19" t="s">
        <v>37</v>
      </c>
      <c r="B9" s="55">
        <v>47170</v>
      </c>
      <c r="C9" s="56">
        <v>3930.8333333333335</v>
      </c>
      <c r="D9" s="56">
        <v>1684.1913100000002</v>
      </c>
      <c r="E9" s="56">
        <v>2207.4198799999999</v>
      </c>
      <c r="F9" s="56">
        <v>1804.2819500000001</v>
      </c>
      <c r="G9" s="56">
        <v>2253.0536699999998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7948.9468099999995</v>
      </c>
      <c r="Q9" s="185">
        <v>0.50555099491202027</v>
      </c>
    </row>
    <row r="10" spans="1:17" ht="14.45" customHeight="1" x14ac:dyDescent="0.2">
      <c r="A10" s="19" t="s">
        <v>38</v>
      </c>
      <c r="B10" s="55">
        <v>1073.2527424000002</v>
      </c>
      <c r="C10" s="56">
        <v>89.437728533333356</v>
      </c>
      <c r="D10" s="56">
        <v>44.998940000000005</v>
      </c>
      <c r="E10" s="56">
        <v>47.597449999999995</v>
      </c>
      <c r="F10" s="56">
        <v>40.173970000000004</v>
      </c>
      <c r="G10" s="56">
        <v>35.653169999999996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168.42353</v>
      </c>
      <c r="Q10" s="185">
        <v>0.47078434560541393</v>
      </c>
    </row>
    <row r="11" spans="1:17" ht="14.45" customHeight="1" x14ac:dyDescent="0.2">
      <c r="A11" s="19" t="s">
        <v>39</v>
      </c>
      <c r="B11" s="55">
        <v>1154.6640249000002</v>
      </c>
      <c r="C11" s="56">
        <v>96.22200207500002</v>
      </c>
      <c r="D11" s="56">
        <v>57.781400000000005</v>
      </c>
      <c r="E11" s="56">
        <v>57.793730000000004</v>
      </c>
      <c r="F11" s="56">
        <v>70.572469999999996</v>
      </c>
      <c r="G11" s="56">
        <v>53.974440000000001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240.12204000000003</v>
      </c>
      <c r="Q11" s="185">
        <v>0.62387508787449009</v>
      </c>
    </row>
    <row r="12" spans="1:17" ht="14.45" customHeight="1" x14ac:dyDescent="0.2">
      <c r="A12" s="19" t="s">
        <v>40</v>
      </c>
      <c r="B12" s="55">
        <v>356.52606479999997</v>
      </c>
      <c r="C12" s="56">
        <v>29.710505399999999</v>
      </c>
      <c r="D12" s="56">
        <v>0.28348000000000001</v>
      </c>
      <c r="E12" s="56">
        <v>35.570349999999998</v>
      </c>
      <c r="F12" s="56">
        <v>19.173189999999998</v>
      </c>
      <c r="G12" s="56">
        <v>4.1775099999999998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59.204529999999991</v>
      </c>
      <c r="Q12" s="185">
        <v>0.4981784153695345</v>
      </c>
    </row>
    <row r="13" spans="1:17" ht="14.45" customHeight="1" x14ac:dyDescent="0.2">
      <c r="A13" s="19" t="s">
        <v>41</v>
      </c>
      <c r="B13" s="55">
        <v>3789.0000005000002</v>
      </c>
      <c r="C13" s="56">
        <v>315.75000004166668</v>
      </c>
      <c r="D13" s="56">
        <v>283.47646000000003</v>
      </c>
      <c r="E13" s="56">
        <v>268.49921000000001</v>
      </c>
      <c r="F13" s="56">
        <v>210.75308999999999</v>
      </c>
      <c r="G13" s="56">
        <v>205.36557999999999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968.09433999999999</v>
      </c>
      <c r="Q13" s="185">
        <v>0.76650383204453632</v>
      </c>
    </row>
    <row r="14" spans="1:17" ht="14.45" customHeight="1" x14ac:dyDescent="0.2">
      <c r="A14" s="19" t="s">
        <v>42</v>
      </c>
      <c r="B14" s="55">
        <v>2513.9900421000002</v>
      </c>
      <c r="C14" s="56">
        <v>209.49917017500002</v>
      </c>
      <c r="D14" s="56">
        <v>285.07938999999999</v>
      </c>
      <c r="E14" s="56">
        <v>264.38026000000002</v>
      </c>
      <c r="F14" s="56">
        <v>250.57300000000001</v>
      </c>
      <c r="G14" s="56">
        <v>197.74206000000001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997.77471000000003</v>
      </c>
      <c r="Q14" s="185">
        <v>1.1906666613124688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4354.1570544999995</v>
      </c>
      <c r="C17" s="56">
        <v>362.84642120833331</v>
      </c>
      <c r="D17" s="56">
        <v>84.710619999999992</v>
      </c>
      <c r="E17" s="56">
        <v>243.10676999999998</v>
      </c>
      <c r="F17" s="56">
        <v>161.97507999999999</v>
      </c>
      <c r="G17" s="56">
        <v>144.59774999999999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634.39022</v>
      </c>
      <c r="Q17" s="185">
        <v>0.4370927911369395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4701.6709868999997</v>
      </c>
      <c r="C19" s="56">
        <v>391.80591557499997</v>
      </c>
      <c r="D19" s="56">
        <v>333.78987000000001</v>
      </c>
      <c r="E19" s="56">
        <v>401.62589000000003</v>
      </c>
      <c r="F19" s="56">
        <v>340.64193999999998</v>
      </c>
      <c r="G19" s="56">
        <v>656.32321000000002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1732.3809100000001</v>
      </c>
      <c r="Q19" s="185">
        <v>1.1053820534189878</v>
      </c>
    </row>
    <row r="20" spans="1:17" ht="14.45" customHeight="1" x14ac:dyDescent="0.2">
      <c r="A20" s="19" t="s">
        <v>48</v>
      </c>
      <c r="B20" s="55">
        <v>96282.115429299913</v>
      </c>
      <c r="C20" s="56">
        <v>8023.5096191083258</v>
      </c>
      <c r="D20" s="56">
        <v>5560.5280899999998</v>
      </c>
      <c r="E20" s="56">
        <v>5605.0634199999995</v>
      </c>
      <c r="F20" s="56">
        <v>5074.3067099999998</v>
      </c>
      <c r="G20" s="56">
        <v>14818.754010000001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31058.65223</v>
      </c>
      <c r="Q20" s="185">
        <v>0.96773898531985658</v>
      </c>
    </row>
    <row r="21" spans="1:17" ht="14.45" customHeight="1" x14ac:dyDescent="0.2">
      <c r="A21" s="20" t="s">
        <v>49</v>
      </c>
      <c r="B21" s="55">
        <v>3526.5444984000001</v>
      </c>
      <c r="C21" s="56">
        <v>293.87870820000001</v>
      </c>
      <c r="D21" s="56">
        <v>322.94155000000001</v>
      </c>
      <c r="E21" s="56">
        <v>324.4796</v>
      </c>
      <c r="F21" s="56">
        <v>320.23059999999998</v>
      </c>
      <c r="G21" s="56">
        <v>317.69259999999997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1285.3443499999998</v>
      </c>
      <c r="Q21" s="185">
        <v>1.0934309922218446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47.350989999999996</v>
      </c>
      <c r="G22" s="56">
        <v>9.0749999999999993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56.425989999999999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2.4000000121304765E-4</v>
      </c>
      <c r="E24" s="56">
        <v>1.0565399999995861</v>
      </c>
      <c r="F24" s="56">
        <v>34.664899999997942</v>
      </c>
      <c r="G24" s="56">
        <v>54.685950000002777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90.407630000001518</v>
      </c>
      <c r="Q24" s="185" t="s">
        <v>329</v>
      </c>
    </row>
    <row r="25" spans="1:17" ht="14.45" customHeight="1" x14ac:dyDescent="0.2">
      <c r="A25" s="21" t="s">
        <v>53</v>
      </c>
      <c r="B25" s="58">
        <v>170500.17856949999</v>
      </c>
      <c r="C25" s="59">
        <v>14208.348214124999</v>
      </c>
      <c r="D25" s="59">
        <v>8889.3829800000003</v>
      </c>
      <c r="E25" s="59">
        <v>9777.3545599999998</v>
      </c>
      <c r="F25" s="59">
        <v>8685.6934299999994</v>
      </c>
      <c r="G25" s="59">
        <v>19156.641070000001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46509.072039999999</v>
      </c>
      <c r="Q25" s="186">
        <v>0.81834058644768715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846.44429000000002</v>
      </c>
      <c r="E26" s="56">
        <v>717.71908999999994</v>
      </c>
      <c r="F26" s="56">
        <v>748.83080000000007</v>
      </c>
      <c r="G26" s="56">
        <v>1182.6301699999999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3495.62435</v>
      </c>
      <c r="Q26" s="185" t="s">
        <v>329</v>
      </c>
    </row>
    <row r="27" spans="1:17" ht="14.45" customHeight="1" x14ac:dyDescent="0.2">
      <c r="A27" s="22" t="s">
        <v>55</v>
      </c>
      <c r="B27" s="58">
        <v>170500.17856949999</v>
      </c>
      <c r="C27" s="59">
        <v>14208.348214124999</v>
      </c>
      <c r="D27" s="59">
        <v>9735.8272699999998</v>
      </c>
      <c r="E27" s="59">
        <v>10495.07365</v>
      </c>
      <c r="F27" s="59">
        <v>9434.5242299999991</v>
      </c>
      <c r="G27" s="59">
        <v>20339.271240000002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50004.696389999997</v>
      </c>
      <c r="Q27" s="186">
        <v>0.87984710883367567</v>
      </c>
    </row>
    <row r="28" spans="1:17" ht="14.45" customHeight="1" x14ac:dyDescent="0.2">
      <c r="A28" s="20" t="s">
        <v>56</v>
      </c>
      <c r="B28" s="55">
        <v>346.61554810000001</v>
      </c>
      <c r="C28" s="56">
        <v>28.884629008333334</v>
      </c>
      <c r="D28" s="56">
        <v>1.5336099999999999</v>
      </c>
      <c r="E28" s="56">
        <v>15.202489999999999</v>
      </c>
      <c r="F28" s="56">
        <v>19.110679999999999</v>
      </c>
      <c r="G28" s="56">
        <v>5.7758500000000002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41.622629999999994</v>
      </c>
      <c r="Q28" s="185">
        <v>0.36024895791453382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F0AF9BA-7933-4E55-9421-FE324CF28F5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-159923.73345210002</v>
      </c>
      <c r="C6" s="707">
        <v>-61724.024329999796</v>
      </c>
      <c r="D6" s="707">
        <v>98199.709122100219</v>
      </c>
      <c r="E6" s="708">
        <v>0.38595912562588613</v>
      </c>
      <c r="F6" s="706">
        <v>-16045.3850458</v>
      </c>
      <c r="G6" s="707">
        <v>-5348.4616819333332</v>
      </c>
      <c r="H6" s="707">
        <v>-7209.4508599999999</v>
      </c>
      <c r="I6" s="707">
        <v>-18866.912940000002</v>
      </c>
      <c r="J6" s="707">
        <v>-13518.451258066669</v>
      </c>
      <c r="K6" s="709">
        <v>1.175846692749736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160543.9560375</v>
      </c>
      <c r="C7" s="707">
        <v>161735.69059000001</v>
      </c>
      <c r="D7" s="707">
        <v>1191.7345525000128</v>
      </c>
      <c r="E7" s="708">
        <v>1.0074231044376509</v>
      </c>
      <c r="F7" s="706">
        <v>170500.17856949999</v>
      </c>
      <c r="G7" s="707">
        <v>56833.392856499995</v>
      </c>
      <c r="H7" s="707">
        <v>19156.641070000001</v>
      </c>
      <c r="I7" s="707">
        <v>46509.072039999999</v>
      </c>
      <c r="J7" s="707">
        <v>-10324.320816499996</v>
      </c>
      <c r="K7" s="709">
        <v>0.27278019548256238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62262.165007200005</v>
      </c>
      <c r="C8" s="707">
        <v>51346.602899999998</v>
      </c>
      <c r="D8" s="707">
        <v>-10915.562107200007</v>
      </c>
      <c r="E8" s="708">
        <v>0.82468386529864923</v>
      </c>
      <c r="F8" s="706">
        <v>61635.690600399896</v>
      </c>
      <c r="G8" s="707">
        <v>20545.230200133297</v>
      </c>
      <c r="H8" s="707">
        <v>3155.51325</v>
      </c>
      <c r="I8" s="707">
        <v>11652.5288</v>
      </c>
      <c r="J8" s="707">
        <v>-8892.7014001332973</v>
      </c>
      <c r="K8" s="709">
        <v>0.18905489151644872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59769.027568099998</v>
      </c>
      <c r="C9" s="707">
        <v>48877.050280000003</v>
      </c>
      <c r="D9" s="707">
        <v>-10891.977288099995</v>
      </c>
      <c r="E9" s="708">
        <v>0.81776552620519338</v>
      </c>
      <c r="F9" s="706">
        <v>59121.700558300006</v>
      </c>
      <c r="G9" s="707">
        <v>19707.233519433335</v>
      </c>
      <c r="H9" s="707">
        <v>2957.7711899999999</v>
      </c>
      <c r="I9" s="707">
        <v>10654.75409</v>
      </c>
      <c r="J9" s="707">
        <v>-9052.4794294333351</v>
      </c>
      <c r="K9" s="709">
        <v>0.18021731427520982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7.2500000000000004E-3</v>
      </c>
      <c r="D10" s="707">
        <v>7.2500000000000004E-3</v>
      </c>
      <c r="E10" s="708">
        <v>0</v>
      </c>
      <c r="F10" s="706">
        <v>0</v>
      </c>
      <c r="G10" s="707">
        <v>0</v>
      </c>
      <c r="H10" s="707">
        <v>6.9999999999999999E-4</v>
      </c>
      <c r="I10" s="707">
        <v>2.0899999999999998E-3</v>
      </c>
      <c r="J10" s="707">
        <v>2.0899999999999998E-3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7.2500000000000004E-3</v>
      </c>
      <c r="D11" s="707">
        <v>7.2500000000000004E-3</v>
      </c>
      <c r="E11" s="708">
        <v>0</v>
      </c>
      <c r="F11" s="706">
        <v>0</v>
      </c>
      <c r="G11" s="707">
        <v>0</v>
      </c>
      <c r="H11" s="707">
        <v>6.9999999999999999E-4</v>
      </c>
      <c r="I11" s="707">
        <v>2.0899999999999998E-3</v>
      </c>
      <c r="J11" s="707">
        <v>2.0899999999999998E-3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536.14385089999996</v>
      </c>
      <c r="C12" s="707">
        <v>367.15800000000002</v>
      </c>
      <c r="D12" s="707">
        <v>-168.98585089999995</v>
      </c>
      <c r="E12" s="708">
        <v>0.68481247967997549</v>
      </c>
      <c r="F12" s="706">
        <v>0</v>
      </c>
      <c r="G12" s="707">
        <v>0</v>
      </c>
      <c r="H12" s="707">
        <v>-3.78</v>
      </c>
      <c r="I12" s="707">
        <v>86.813000000000002</v>
      </c>
      <c r="J12" s="707">
        <v>86.813000000000002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536.14385089999996</v>
      </c>
      <c r="C13" s="707">
        <v>367.15800000000002</v>
      </c>
      <c r="D13" s="707">
        <v>-168.98585089999995</v>
      </c>
      <c r="E13" s="708">
        <v>0.68481247967997549</v>
      </c>
      <c r="F13" s="706">
        <v>0</v>
      </c>
      <c r="G13" s="707">
        <v>0</v>
      </c>
      <c r="H13" s="707">
        <v>-3.78</v>
      </c>
      <c r="I13" s="707">
        <v>86.813000000000002</v>
      </c>
      <c r="J13" s="707">
        <v>86.813000000000002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3799.9999997</v>
      </c>
      <c r="C14" s="707">
        <v>3247.58817</v>
      </c>
      <c r="D14" s="707">
        <v>-552.4118297</v>
      </c>
      <c r="E14" s="708">
        <v>0.8546284658569443</v>
      </c>
      <c r="F14" s="706">
        <v>3799.9999999000001</v>
      </c>
      <c r="G14" s="707">
        <v>1266.6666666333333</v>
      </c>
      <c r="H14" s="707">
        <v>234.72612000000001</v>
      </c>
      <c r="I14" s="707">
        <v>742.40174999999999</v>
      </c>
      <c r="J14" s="707">
        <v>-524.26491663333331</v>
      </c>
      <c r="K14" s="709">
        <v>0.19536888158408863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2624.9999997999998</v>
      </c>
      <c r="C15" s="707">
        <v>2106.7857100000001</v>
      </c>
      <c r="D15" s="707">
        <v>-518.21428979999973</v>
      </c>
      <c r="E15" s="708">
        <v>0.80258503244210178</v>
      </c>
      <c r="F15" s="706">
        <v>2624.9999997999998</v>
      </c>
      <c r="G15" s="707">
        <v>874.99999993333324</v>
      </c>
      <c r="H15" s="707">
        <v>115.71752000000001</v>
      </c>
      <c r="I15" s="707">
        <v>391.52765000000005</v>
      </c>
      <c r="J15" s="707">
        <v>-483.47234993333319</v>
      </c>
      <c r="K15" s="709">
        <v>0.14915339048755458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9.9999999000000006</v>
      </c>
      <c r="C16" s="707">
        <v>2.5137399999999999</v>
      </c>
      <c r="D16" s="707">
        <v>-7.4862599000000003</v>
      </c>
      <c r="E16" s="708">
        <v>0.25137400251373998</v>
      </c>
      <c r="F16" s="706">
        <v>9.9999999000000006</v>
      </c>
      <c r="G16" s="707">
        <v>3.3333333000000001</v>
      </c>
      <c r="H16" s="707">
        <v>7.6729399999999996</v>
      </c>
      <c r="I16" s="707">
        <v>7.6729399999999996</v>
      </c>
      <c r="J16" s="707">
        <v>4.3396066999999992</v>
      </c>
      <c r="K16" s="709">
        <v>0.76729400767293998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54.999999900000006</v>
      </c>
      <c r="C17" s="707">
        <v>59.958570000000002</v>
      </c>
      <c r="D17" s="707">
        <v>4.9585700999999958</v>
      </c>
      <c r="E17" s="708">
        <v>1.0901558201639197</v>
      </c>
      <c r="F17" s="706">
        <v>64.999999900000006</v>
      </c>
      <c r="G17" s="707">
        <v>21.666666633333335</v>
      </c>
      <c r="H17" s="707">
        <v>3.9439699999999998</v>
      </c>
      <c r="I17" s="707">
        <v>9.2888500000000001</v>
      </c>
      <c r="J17" s="707">
        <v>-12.377816633333335</v>
      </c>
      <c r="K17" s="709">
        <v>0.14290538483523904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</v>
      </c>
      <c r="C18" s="707">
        <v>8.6107999999999993</v>
      </c>
      <c r="D18" s="707">
        <v>-91.389200000000002</v>
      </c>
      <c r="E18" s="708">
        <v>8.610799999999999E-2</v>
      </c>
      <c r="F18" s="706">
        <v>30</v>
      </c>
      <c r="G18" s="707">
        <v>10</v>
      </c>
      <c r="H18" s="707">
        <v>40.220399999999998</v>
      </c>
      <c r="I18" s="707">
        <v>41.133389999999999</v>
      </c>
      <c r="J18" s="707">
        <v>31.133389999999999</v>
      </c>
      <c r="K18" s="709">
        <v>1.371113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93.873519999999999</v>
      </c>
      <c r="D19" s="707">
        <v>93.873519999999999</v>
      </c>
      <c r="E19" s="708">
        <v>0</v>
      </c>
      <c r="F19" s="706">
        <v>50.000000099999994</v>
      </c>
      <c r="G19" s="707">
        <v>16.666666699999997</v>
      </c>
      <c r="H19" s="707">
        <v>13.51347</v>
      </c>
      <c r="I19" s="707">
        <v>18.991409999999998</v>
      </c>
      <c r="J19" s="707">
        <v>2.3247433000000015</v>
      </c>
      <c r="K19" s="709">
        <v>0.37982819924034361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800.00000020000004</v>
      </c>
      <c r="C20" s="707">
        <v>748.79412000000002</v>
      </c>
      <c r="D20" s="707">
        <v>-51.205880200000024</v>
      </c>
      <c r="E20" s="708">
        <v>0.93599264976600183</v>
      </c>
      <c r="F20" s="706">
        <v>800.00000020000004</v>
      </c>
      <c r="G20" s="707">
        <v>266.66666673333333</v>
      </c>
      <c r="H20" s="707">
        <v>24.4452</v>
      </c>
      <c r="I20" s="707">
        <v>142.03129999999999</v>
      </c>
      <c r="J20" s="707">
        <v>-124.63536673333334</v>
      </c>
      <c r="K20" s="709">
        <v>0.17753912495561519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</v>
      </c>
      <c r="C21" s="707">
        <v>14.020350000000001</v>
      </c>
      <c r="D21" s="707">
        <v>-5.9796499999999995</v>
      </c>
      <c r="E21" s="708">
        <v>0.70101750000000007</v>
      </c>
      <c r="F21" s="706">
        <v>20</v>
      </c>
      <c r="G21" s="707">
        <v>6.666666666666667</v>
      </c>
      <c r="H21" s="707">
        <v>0</v>
      </c>
      <c r="I21" s="707">
        <v>0.79092999999999991</v>
      </c>
      <c r="J21" s="707">
        <v>-5.8757366666666666</v>
      </c>
      <c r="K21" s="709">
        <v>3.9546499999999998E-2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189.99999990000001</v>
      </c>
      <c r="C22" s="707">
        <v>213.03135999999998</v>
      </c>
      <c r="D22" s="707">
        <v>23.031360099999972</v>
      </c>
      <c r="E22" s="708">
        <v>1.1212176848006408</v>
      </c>
      <c r="F22" s="706">
        <v>200</v>
      </c>
      <c r="G22" s="707">
        <v>66.666666666666671</v>
      </c>
      <c r="H22" s="707">
        <v>29.212619999999998</v>
      </c>
      <c r="I22" s="707">
        <v>130.96528000000001</v>
      </c>
      <c r="J22" s="707">
        <v>64.298613333333336</v>
      </c>
      <c r="K22" s="709">
        <v>0.65482640000000003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1884.2665646</v>
      </c>
      <c r="C23" s="707">
        <v>1336.84</v>
      </c>
      <c r="D23" s="707">
        <v>-547.42656460000012</v>
      </c>
      <c r="E23" s="708">
        <v>0.70947498889775706</v>
      </c>
      <c r="F23" s="706">
        <v>1778.2577257999999</v>
      </c>
      <c r="G23" s="707">
        <v>592.75257526666667</v>
      </c>
      <c r="H23" s="707">
        <v>174.6</v>
      </c>
      <c r="I23" s="707">
        <v>439.69</v>
      </c>
      <c r="J23" s="707">
        <v>-153.06257526666667</v>
      </c>
      <c r="K23" s="709">
        <v>0.2472588723337012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1805.5575517</v>
      </c>
      <c r="C24" s="707">
        <v>1271.58</v>
      </c>
      <c r="D24" s="707">
        <v>-533.97755170000005</v>
      </c>
      <c r="E24" s="708">
        <v>0.70425891370937455</v>
      </c>
      <c r="F24" s="706">
        <v>1707.7615211</v>
      </c>
      <c r="G24" s="707">
        <v>569.25384036666662</v>
      </c>
      <c r="H24" s="707">
        <v>164.99</v>
      </c>
      <c r="I24" s="707">
        <v>421</v>
      </c>
      <c r="J24" s="707">
        <v>-148.25384036666662</v>
      </c>
      <c r="K24" s="709">
        <v>0.24652153992135056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78.709012900000005</v>
      </c>
      <c r="C25" s="707">
        <v>65.260000000000005</v>
      </c>
      <c r="D25" s="707">
        <v>-13.4490129</v>
      </c>
      <c r="E25" s="708">
        <v>0.82912995088520547</v>
      </c>
      <c r="F25" s="706">
        <v>70.496204700000007</v>
      </c>
      <c r="G25" s="707">
        <v>23.498734900000002</v>
      </c>
      <c r="H25" s="707">
        <v>9.61</v>
      </c>
      <c r="I25" s="707">
        <v>18.690000000000001</v>
      </c>
      <c r="J25" s="707">
        <v>-4.808734900000001</v>
      </c>
      <c r="K25" s="709">
        <v>0.26512065549537306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46706.999999799998</v>
      </c>
      <c r="C26" s="707">
        <v>36508.908619999995</v>
      </c>
      <c r="D26" s="707">
        <v>-10198.091379800004</v>
      </c>
      <c r="E26" s="708">
        <v>0.78165818014765087</v>
      </c>
      <c r="F26" s="706">
        <v>47170</v>
      </c>
      <c r="G26" s="707">
        <v>15723.333333333334</v>
      </c>
      <c r="H26" s="707">
        <v>2253.0536699999998</v>
      </c>
      <c r="I26" s="707">
        <v>7948.9468099999995</v>
      </c>
      <c r="J26" s="707">
        <v>-7774.3865233333345</v>
      </c>
      <c r="K26" s="709">
        <v>0.16851699830400677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</v>
      </c>
      <c r="C27" s="707">
        <v>17508.297140000002</v>
      </c>
      <c r="D27" s="707">
        <v>-7841.7028599999976</v>
      </c>
      <c r="E27" s="708">
        <v>0.69066260907297838</v>
      </c>
      <c r="F27" s="706">
        <v>25350</v>
      </c>
      <c r="G27" s="707">
        <v>8450</v>
      </c>
      <c r="H27" s="707">
        <v>1544.83878</v>
      </c>
      <c r="I27" s="707">
        <v>4277.9108200000001</v>
      </c>
      <c r="J27" s="707">
        <v>-4172.0891799999999</v>
      </c>
      <c r="K27" s="709">
        <v>0.16875387850098619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8040</v>
      </c>
      <c r="C28" s="707">
        <v>6893.2442799999999</v>
      </c>
      <c r="D28" s="707">
        <v>-1146.7557200000001</v>
      </c>
      <c r="E28" s="708">
        <v>0.85736869154228856</v>
      </c>
      <c r="F28" s="706">
        <v>8040</v>
      </c>
      <c r="G28" s="707">
        <v>2680</v>
      </c>
      <c r="H28" s="707">
        <v>186.32153</v>
      </c>
      <c r="I28" s="707">
        <v>1444.7239199999999</v>
      </c>
      <c r="J28" s="707">
        <v>-1235.2760800000001</v>
      </c>
      <c r="K28" s="709">
        <v>0.17969202985074625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2599.9999999000001</v>
      </c>
      <c r="C29" s="707">
        <v>1627.2050900000002</v>
      </c>
      <c r="D29" s="707">
        <v>-972.79490989999999</v>
      </c>
      <c r="E29" s="708">
        <v>0.62584811156253262</v>
      </c>
      <c r="F29" s="706">
        <v>1800</v>
      </c>
      <c r="G29" s="707">
        <v>600</v>
      </c>
      <c r="H29" s="707">
        <v>51.75</v>
      </c>
      <c r="I29" s="707">
        <v>427.98552000000001</v>
      </c>
      <c r="J29" s="707">
        <v>-172.01447999999999</v>
      </c>
      <c r="K29" s="709">
        <v>0.23776973333333334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49.760829999999999</v>
      </c>
      <c r="D30" s="707">
        <v>49.760829999999999</v>
      </c>
      <c r="E30" s="708">
        <v>0</v>
      </c>
      <c r="F30" s="706">
        <v>0</v>
      </c>
      <c r="G30" s="707">
        <v>0</v>
      </c>
      <c r="H30" s="707">
        <v>0</v>
      </c>
      <c r="I30" s="707">
        <v>18.324999999999999</v>
      </c>
      <c r="J30" s="707">
        <v>18.324999999999999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3.3555999999999999</v>
      </c>
      <c r="D31" s="707">
        <v>3.3555999999999999</v>
      </c>
      <c r="E31" s="708">
        <v>0</v>
      </c>
      <c r="F31" s="706">
        <v>0</v>
      </c>
      <c r="G31" s="707">
        <v>0</v>
      </c>
      <c r="H31" s="707">
        <v>0</v>
      </c>
      <c r="I31" s="707">
        <v>0.67112000000000005</v>
      </c>
      <c r="J31" s="707">
        <v>0.67112000000000005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</v>
      </c>
      <c r="C32" s="707">
        <v>5.8806000000000003</v>
      </c>
      <c r="D32" s="707">
        <v>5.8806000000000003</v>
      </c>
      <c r="E32" s="708">
        <v>0</v>
      </c>
      <c r="F32" s="706">
        <v>0</v>
      </c>
      <c r="G32" s="707">
        <v>0</v>
      </c>
      <c r="H32" s="707">
        <v>0</v>
      </c>
      <c r="I32" s="707">
        <v>5.8806000000000003</v>
      </c>
      <c r="J32" s="707">
        <v>5.8806000000000003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1410.0000003</v>
      </c>
      <c r="C33" s="707">
        <v>1614.6646599999999</v>
      </c>
      <c r="D33" s="707">
        <v>204.6646596999999</v>
      </c>
      <c r="E33" s="708">
        <v>1.1451522408911023</v>
      </c>
      <c r="F33" s="706">
        <v>1610.0000001999999</v>
      </c>
      <c r="G33" s="707">
        <v>536.66666673333327</v>
      </c>
      <c r="H33" s="707">
        <v>78.340890000000002</v>
      </c>
      <c r="I33" s="707">
        <v>359.95337999999998</v>
      </c>
      <c r="J33" s="707">
        <v>-176.71328673333329</v>
      </c>
      <c r="K33" s="709">
        <v>0.22357352792253746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6400.0000004000003</v>
      </c>
      <c r="C34" s="707">
        <v>5613.7671399999999</v>
      </c>
      <c r="D34" s="707">
        <v>-786.23286040000039</v>
      </c>
      <c r="E34" s="708">
        <v>0.877151115570178</v>
      </c>
      <c r="F34" s="706">
        <v>7257.0000000999999</v>
      </c>
      <c r="G34" s="707">
        <v>2419.0000000333334</v>
      </c>
      <c r="H34" s="707">
        <v>280.87634000000003</v>
      </c>
      <c r="I34" s="707">
        <v>826.44670999999994</v>
      </c>
      <c r="J34" s="707">
        <v>-1592.5532900333335</v>
      </c>
      <c r="K34" s="709">
        <v>0.11388269394909903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599.99999979999996</v>
      </c>
      <c r="C35" s="707">
        <v>417.65199999999999</v>
      </c>
      <c r="D35" s="707">
        <v>-182.34799979999997</v>
      </c>
      <c r="E35" s="708">
        <v>0.69608666689869558</v>
      </c>
      <c r="F35" s="706">
        <v>550.00000009999997</v>
      </c>
      <c r="G35" s="707">
        <v>183.33333336666666</v>
      </c>
      <c r="H35" s="707">
        <v>10.276200000000001</v>
      </c>
      <c r="I35" s="707">
        <v>65.605220000000003</v>
      </c>
      <c r="J35" s="707">
        <v>-117.72811336666666</v>
      </c>
      <c r="K35" s="709">
        <v>0.11928221816013052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999.99999990000003</v>
      </c>
      <c r="C36" s="707">
        <v>1021.34077</v>
      </c>
      <c r="D36" s="707">
        <v>21.340770099999986</v>
      </c>
      <c r="E36" s="708">
        <v>1.021340770102134</v>
      </c>
      <c r="F36" s="706">
        <v>1049.9999998999999</v>
      </c>
      <c r="G36" s="707">
        <v>349.99999996666662</v>
      </c>
      <c r="H36" s="707">
        <v>43.360879999999995</v>
      </c>
      <c r="I36" s="707">
        <v>165.22868</v>
      </c>
      <c r="J36" s="707">
        <v>-184.77131996666662</v>
      </c>
      <c r="K36" s="709">
        <v>0.15736064763403435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506.99999980000001</v>
      </c>
      <c r="C37" s="707">
        <v>509.28471999999999</v>
      </c>
      <c r="D37" s="707">
        <v>2.2847201999999811</v>
      </c>
      <c r="E37" s="708">
        <v>1.0045063514810675</v>
      </c>
      <c r="F37" s="706">
        <v>513</v>
      </c>
      <c r="G37" s="707">
        <v>171</v>
      </c>
      <c r="H37" s="707">
        <v>1.9590000000000001</v>
      </c>
      <c r="I37" s="707">
        <v>90.387619999999998</v>
      </c>
      <c r="J37" s="707">
        <v>-80.612380000000002</v>
      </c>
      <c r="K37" s="709">
        <v>0.17619419103313841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449.99999989999998</v>
      </c>
      <c r="C38" s="707">
        <v>554.12469999999996</v>
      </c>
      <c r="D38" s="707">
        <v>104.12470009999998</v>
      </c>
      <c r="E38" s="708">
        <v>1.2313882224958641</v>
      </c>
      <c r="F38" s="706">
        <v>449.99999989999998</v>
      </c>
      <c r="G38" s="707">
        <v>149.99999996666665</v>
      </c>
      <c r="H38" s="707">
        <v>32.86</v>
      </c>
      <c r="I38" s="707">
        <v>178.90767000000002</v>
      </c>
      <c r="J38" s="707">
        <v>28.907670033333375</v>
      </c>
      <c r="K38" s="709">
        <v>0.39757260008834955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54.999999900000006</v>
      </c>
      <c r="C39" s="707">
        <v>26.093900000000001</v>
      </c>
      <c r="D39" s="707">
        <v>-28.906099900000005</v>
      </c>
      <c r="E39" s="708">
        <v>0.4744345463171537</v>
      </c>
      <c r="F39" s="706">
        <v>54.999999900000006</v>
      </c>
      <c r="G39" s="707">
        <v>18.333333300000003</v>
      </c>
      <c r="H39" s="707">
        <v>5.6083500000000006</v>
      </c>
      <c r="I39" s="707">
        <v>5.6083500000000006</v>
      </c>
      <c r="J39" s="707">
        <v>-12.724983300000002</v>
      </c>
      <c r="K39" s="709">
        <v>0.10197000018540001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35</v>
      </c>
      <c r="C40" s="707">
        <v>35.322189999999999</v>
      </c>
      <c r="D40" s="707">
        <v>0.32218999999999909</v>
      </c>
      <c r="E40" s="708">
        <v>1.0092054285714285</v>
      </c>
      <c r="F40" s="706">
        <v>35</v>
      </c>
      <c r="G40" s="707">
        <v>11.666666666666666</v>
      </c>
      <c r="H40" s="707">
        <v>5.0617000000000001</v>
      </c>
      <c r="I40" s="707">
        <v>10.065200000000001</v>
      </c>
      <c r="J40" s="707">
        <v>-1.6014666666666653</v>
      </c>
      <c r="K40" s="709">
        <v>0.28757714285714286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259.99999989999998</v>
      </c>
      <c r="C41" s="707">
        <v>625.09180000000003</v>
      </c>
      <c r="D41" s="707">
        <v>365.09180010000006</v>
      </c>
      <c r="E41" s="708">
        <v>2.4041992316939229</v>
      </c>
      <c r="F41" s="706">
        <v>459.99999989999998</v>
      </c>
      <c r="G41" s="707">
        <v>153.33333329999999</v>
      </c>
      <c r="H41" s="707">
        <v>0</v>
      </c>
      <c r="I41" s="707">
        <v>49.247</v>
      </c>
      <c r="J41" s="707">
        <v>-104.08633329999999</v>
      </c>
      <c r="K41" s="709">
        <v>0.10705869567544755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3.8231999999999999</v>
      </c>
      <c r="D42" s="707">
        <v>3.8231999999999999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11.8</v>
      </c>
      <c r="I43" s="707">
        <v>22</v>
      </c>
      <c r="J43" s="707">
        <v>22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1017.8345965</v>
      </c>
      <c r="C44" s="707">
        <v>816.16779000000008</v>
      </c>
      <c r="D44" s="707">
        <v>-201.66680649999989</v>
      </c>
      <c r="E44" s="708">
        <v>0.80186681883926325</v>
      </c>
      <c r="F44" s="706">
        <v>1073.2527424000002</v>
      </c>
      <c r="G44" s="707">
        <v>357.75091413333342</v>
      </c>
      <c r="H44" s="707">
        <v>35.653169999999996</v>
      </c>
      <c r="I44" s="707">
        <v>168.42353</v>
      </c>
      <c r="J44" s="707">
        <v>-189.32738413333342</v>
      </c>
      <c r="K44" s="709">
        <v>0.15692811520180464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880.21422510000002</v>
      </c>
      <c r="C45" s="707">
        <v>697.35587999999996</v>
      </c>
      <c r="D45" s="707">
        <v>-182.85834510000007</v>
      </c>
      <c r="E45" s="708">
        <v>0.79225699848326614</v>
      </c>
      <c r="F45" s="706">
        <v>928.05630020000001</v>
      </c>
      <c r="G45" s="707">
        <v>309.35210006666665</v>
      </c>
      <c r="H45" s="707">
        <v>32.609029999999997</v>
      </c>
      <c r="I45" s="707">
        <v>146.4588</v>
      </c>
      <c r="J45" s="707">
        <v>-162.89330006666665</v>
      </c>
      <c r="K45" s="709">
        <v>0.15781240854508236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137.62037140000001</v>
      </c>
      <c r="C46" s="707">
        <v>118.81191</v>
      </c>
      <c r="D46" s="707">
        <v>-18.808461400000013</v>
      </c>
      <c r="E46" s="708">
        <v>0.86333083388263543</v>
      </c>
      <c r="F46" s="706">
        <v>145.19644219999998</v>
      </c>
      <c r="G46" s="707">
        <v>48.39881406666666</v>
      </c>
      <c r="H46" s="707">
        <v>3.0441400000000001</v>
      </c>
      <c r="I46" s="707">
        <v>21.964729999999999</v>
      </c>
      <c r="J46" s="707">
        <v>-26.43408406666666</v>
      </c>
      <c r="K46" s="709">
        <v>0.15127595185662202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982.44308519999993</v>
      </c>
      <c r="C47" s="707">
        <v>1134.7001599999999</v>
      </c>
      <c r="D47" s="707">
        <v>152.25707479999994</v>
      </c>
      <c r="E47" s="708">
        <v>1.1549780105266905</v>
      </c>
      <c r="F47" s="706">
        <v>1154.6640249000002</v>
      </c>
      <c r="G47" s="707">
        <v>384.88800830000008</v>
      </c>
      <c r="H47" s="707">
        <v>53.974440000000001</v>
      </c>
      <c r="I47" s="707">
        <v>240.12204</v>
      </c>
      <c r="J47" s="707">
        <v>-144.76596830000008</v>
      </c>
      <c r="K47" s="709">
        <v>0.20795836262483003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104.67003</v>
      </c>
      <c r="D48" s="707">
        <v>104.67003</v>
      </c>
      <c r="E48" s="708">
        <v>0</v>
      </c>
      <c r="F48" s="706">
        <v>0</v>
      </c>
      <c r="G48" s="707">
        <v>0</v>
      </c>
      <c r="H48" s="707">
        <v>0</v>
      </c>
      <c r="I48" s="707">
        <v>1.19669</v>
      </c>
      <c r="J48" s="707">
        <v>1.19669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36.000000099999994</v>
      </c>
      <c r="C49" s="707">
        <v>45.81673</v>
      </c>
      <c r="D49" s="707">
        <v>9.8167299000000057</v>
      </c>
      <c r="E49" s="708">
        <v>1.2726869409092032</v>
      </c>
      <c r="F49" s="706">
        <v>36.000000099999994</v>
      </c>
      <c r="G49" s="707">
        <v>12.000000033333331</v>
      </c>
      <c r="H49" s="707">
        <v>3.7041900000000001</v>
      </c>
      <c r="I49" s="707">
        <v>12.664200000000001</v>
      </c>
      <c r="J49" s="707">
        <v>0.66419996666667025</v>
      </c>
      <c r="K49" s="709">
        <v>0.3517833323561575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499.99999959999997</v>
      </c>
      <c r="C50" s="707">
        <v>461.39287000000002</v>
      </c>
      <c r="D50" s="707">
        <v>-38.607129599999951</v>
      </c>
      <c r="E50" s="708">
        <v>0.92278574073822872</v>
      </c>
      <c r="F50" s="706">
        <v>649.99999990000003</v>
      </c>
      <c r="G50" s="707">
        <v>216.66666663333334</v>
      </c>
      <c r="H50" s="707">
        <v>17.361219999999999</v>
      </c>
      <c r="I50" s="707">
        <v>101.40375999999999</v>
      </c>
      <c r="J50" s="707">
        <v>-115.26290663333334</v>
      </c>
      <c r="K50" s="709">
        <v>0.1560057846393855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164.99999979999998</v>
      </c>
      <c r="C51" s="707">
        <v>167.1532</v>
      </c>
      <c r="D51" s="707">
        <v>2.1532002000000148</v>
      </c>
      <c r="E51" s="708">
        <v>1.013049698197636</v>
      </c>
      <c r="F51" s="706">
        <v>164.99999979999998</v>
      </c>
      <c r="G51" s="707">
        <v>54.999999933333328</v>
      </c>
      <c r="H51" s="707">
        <v>9.7517499999999995</v>
      </c>
      <c r="I51" s="707">
        <v>46.0214</v>
      </c>
      <c r="J51" s="707">
        <v>-8.978599933333328</v>
      </c>
      <c r="K51" s="709">
        <v>0.2789175760956577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43.238845599999998</v>
      </c>
      <c r="C52" s="707">
        <v>28.201090000000001</v>
      </c>
      <c r="D52" s="707">
        <v>-15.037755599999997</v>
      </c>
      <c r="E52" s="708">
        <v>0.65221653373650668</v>
      </c>
      <c r="F52" s="706">
        <v>47.766026100000005</v>
      </c>
      <c r="G52" s="707">
        <v>15.922008700000001</v>
      </c>
      <c r="H52" s="707">
        <v>1.5536400000000001</v>
      </c>
      <c r="I52" s="707">
        <v>6.0697200000000002</v>
      </c>
      <c r="J52" s="707">
        <v>-9.8522887000000008</v>
      </c>
      <c r="K52" s="709">
        <v>0.12707190644858773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4.9630000000000001</v>
      </c>
      <c r="D53" s="707">
        <v>4.9630000000000001</v>
      </c>
      <c r="E53" s="708">
        <v>0</v>
      </c>
      <c r="F53" s="706">
        <v>0</v>
      </c>
      <c r="G53" s="707">
        <v>0</v>
      </c>
      <c r="H53" s="707">
        <v>0</v>
      </c>
      <c r="I53" s="707">
        <v>0.11434999999999999</v>
      </c>
      <c r="J53" s="707">
        <v>0.11434999999999999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18.080279999999998</v>
      </c>
      <c r="D54" s="707">
        <v>18.080279999999998</v>
      </c>
      <c r="E54" s="708">
        <v>0</v>
      </c>
      <c r="F54" s="706">
        <v>0</v>
      </c>
      <c r="G54" s="707">
        <v>0</v>
      </c>
      <c r="H54" s="707">
        <v>2.2300300000000002</v>
      </c>
      <c r="I54" s="707">
        <v>4.3426899999999993</v>
      </c>
      <c r="J54" s="707">
        <v>4.3426899999999993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10.88415</v>
      </c>
      <c r="D55" s="707">
        <v>10.88415</v>
      </c>
      <c r="E55" s="708">
        <v>0</v>
      </c>
      <c r="F55" s="706">
        <v>0</v>
      </c>
      <c r="G55" s="707">
        <v>0</v>
      </c>
      <c r="H55" s="707">
        <v>4.9000000000000007E-3</v>
      </c>
      <c r="I55" s="707">
        <v>0.11447</v>
      </c>
      <c r="J55" s="707">
        <v>0.11447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38.204240400000003</v>
      </c>
      <c r="C56" s="707">
        <v>37.966889999999999</v>
      </c>
      <c r="D56" s="707">
        <v>-0.23735040000000396</v>
      </c>
      <c r="E56" s="708">
        <v>0.99378732838253203</v>
      </c>
      <c r="F56" s="706">
        <v>55.897999300000002</v>
      </c>
      <c r="G56" s="707">
        <v>18.632666433333334</v>
      </c>
      <c r="H56" s="707">
        <v>1.1495</v>
      </c>
      <c r="I56" s="707">
        <v>8.391350000000001</v>
      </c>
      <c r="J56" s="707">
        <v>-10.241316433333333</v>
      </c>
      <c r="K56" s="709">
        <v>0.15011896856923823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4.1391400000000003</v>
      </c>
      <c r="D57" s="707">
        <v>4.1391400000000003</v>
      </c>
      <c r="E57" s="708">
        <v>0</v>
      </c>
      <c r="F57" s="706">
        <v>0</v>
      </c>
      <c r="G57" s="707">
        <v>0</v>
      </c>
      <c r="H57" s="707">
        <v>5.8083999999999998</v>
      </c>
      <c r="I57" s="707">
        <v>5.8083999999999998</v>
      </c>
      <c r="J57" s="707">
        <v>5.8083999999999998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199.99999969999999</v>
      </c>
      <c r="C58" s="707">
        <v>250.72493</v>
      </c>
      <c r="D58" s="707">
        <v>50.724930300000011</v>
      </c>
      <c r="E58" s="708">
        <v>1.253624651880437</v>
      </c>
      <c r="F58" s="706">
        <v>199.99999969999999</v>
      </c>
      <c r="G58" s="707">
        <v>66.666666566666663</v>
      </c>
      <c r="H58" s="707">
        <v>12.41081</v>
      </c>
      <c r="I58" s="707">
        <v>53.995010000000001</v>
      </c>
      <c r="J58" s="707">
        <v>-12.671656566666663</v>
      </c>
      <c r="K58" s="709">
        <v>0.26997505040496261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0.70784999999999998</v>
      </c>
      <c r="D59" s="707">
        <v>0.70784999999999998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361.33947120000005</v>
      </c>
      <c r="C60" s="707">
        <v>136.53557999999998</v>
      </c>
      <c r="D60" s="707">
        <v>-224.80389120000007</v>
      </c>
      <c r="E60" s="708">
        <v>0.37785957771667866</v>
      </c>
      <c r="F60" s="706">
        <v>356.52606479999997</v>
      </c>
      <c r="G60" s="707">
        <v>118.8420216</v>
      </c>
      <c r="H60" s="707">
        <v>4.1775099999999998</v>
      </c>
      <c r="I60" s="707">
        <v>59.204529999999998</v>
      </c>
      <c r="J60" s="707">
        <v>-59.637491599999997</v>
      </c>
      <c r="K60" s="709">
        <v>0.16605947178984487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9.0856000000000012</v>
      </c>
      <c r="D61" s="707">
        <v>9.0856000000000012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1.7652677000000001</v>
      </c>
      <c r="C62" s="707">
        <v>2.1141399999999999</v>
      </c>
      <c r="D62" s="707">
        <v>0.3488722999999998</v>
      </c>
      <c r="E62" s="708">
        <v>1.197631384746914</v>
      </c>
      <c r="F62" s="706">
        <v>1.7652677000000001</v>
      </c>
      <c r="G62" s="707">
        <v>0.5884225666666667</v>
      </c>
      <c r="H62" s="707">
        <v>0</v>
      </c>
      <c r="I62" s="707">
        <v>0.14905000000000002</v>
      </c>
      <c r="J62" s="707">
        <v>-0.43937256666666669</v>
      </c>
      <c r="K62" s="709">
        <v>8.4434785726833383E-2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1.6474704999999998</v>
      </c>
      <c r="C63" s="707">
        <v>0</v>
      </c>
      <c r="D63" s="707">
        <v>-1.6474704999999998</v>
      </c>
      <c r="E63" s="708">
        <v>0</v>
      </c>
      <c r="F63" s="706">
        <v>4.1186761999999995</v>
      </c>
      <c r="G63" s="707">
        <v>1.3728920666666664</v>
      </c>
      <c r="H63" s="707">
        <v>0</v>
      </c>
      <c r="I63" s="707">
        <v>6.6595399999999998</v>
      </c>
      <c r="J63" s="707">
        <v>5.2866479333333336</v>
      </c>
      <c r="K63" s="709">
        <v>1.6169127352133195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301.7769692</v>
      </c>
      <c r="C64" s="707">
        <v>106.84679</v>
      </c>
      <c r="D64" s="707">
        <v>-194.9301792</v>
      </c>
      <c r="E64" s="708">
        <v>0.35405879475576629</v>
      </c>
      <c r="F64" s="706">
        <v>333.54296600000004</v>
      </c>
      <c r="G64" s="707">
        <v>111.18098866666668</v>
      </c>
      <c r="H64" s="707">
        <v>3.2034799999999999</v>
      </c>
      <c r="I64" s="707">
        <v>46.323889999999999</v>
      </c>
      <c r="J64" s="707">
        <v>-64.857098666666673</v>
      </c>
      <c r="K64" s="709">
        <v>0.13888432592519429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10.1497636</v>
      </c>
      <c r="C65" s="707">
        <v>6.8304499999999999</v>
      </c>
      <c r="D65" s="707">
        <v>-3.3193136000000001</v>
      </c>
      <c r="E65" s="708">
        <v>0.67296641273497249</v>
      </c>
      <c r="F65" s="706">
        <v>8.364089400000001</v>
      </c>
      <c r="G65" s="707">
        <v>2.7880298000000003</v>
      </c>
      <c r="H65" s="707">
        <v>0</v>
      </c>
      <c r="I65" s="707">
        <v>3.2669999999999999</v>
      </c>
      <c r="J65" s="707">
        <v>0.47897019999999957</v>
      </c>
      <c r="K65" s="709">
        <v>0.3905984075206082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10.999999799999999</v>
      </c>
      <c r="C66" s="707">
        <v>8.2193100000000001</v>
      </c>
      <c r="D66" s="707">
        <v>-2.7806897999999993</v>
      </c>
      <c r="E66" s="708">
        <v>0.74721001358563666</v>
      </c>
      <c r="F66" s="706">
        <v>8.735065500000001</v>
      </c>
      <c r="G66" s="707">
        <v>2.9116885000000003</v>
      </c>
      <c r="H66" s="707">
        <v>0.97402999999999995</v>
      </c>
      <c r="I66" s="707">
        <v>2.6900500000000003</v>
      </c>
      <c r="J66" s="707">
        <v>-0.22163850000000007</v>
      </c>
      <c r="K66" s="709">
        <v>0.30795991169156084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35.000000399999998</v>
      </c>
      <c r="C67" s="707">
        <v>3.4392900000000002</v>
      </c>
      <c r="D67" s="707">
        <v>-31.560710399999998</v>
      </c>
      <c r="E67" s="708">
        <v>9.8265427448395129E-2</v>
      </c>
      <c r="F67" s="706">
        <v>0</v>
      </c>
      <c r="G67" s="707">
        <v>0</v>
      </c>
      <c r="H67" s="707">
        <v>0</v>
      </c>
      <c r="I67" s="707">
        <v>0.115</v>
      </c>
      <c r="J67" s="707">
        <v>0.115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4480.0000001999997</v>
      </c>
      <c r="C68" s="707">
        <v>5328.08871</v>
      </c>
      <c r="D68" s="707">
        <v>848.08870980000029</v>
      </c>
      <c r="E68" s="708">
        <v>1.1893055155719061</v>
      </c>
      <c r="F68" s="706">
        <v>3789.0000005000002</v>
      </c>
      <c r="G68" s="707">
        <v>1263.0000001666667</v>
      </c>
      <c r="H68" s="707">
        <v>205.36557999999999</v>
      </c>
      <c r="I68" s="707">
        <v>968.09433999999999</v>
      </c>
      <c r="J68" s="707">
        <v>-294.90566016666673</v>
      </c>
      <c r="K68" s="709">
        <v>0.25550127734817873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1.2705</v>
      </c>
      <c r="D69" s="707">
        <v>1.2705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487.97859999999997</v>
      </c>
      <c r="D70" s="707">
        <v>487.97859999999997</v>
      </c>
      <c r="E70" s="708">
        <v>0</v>
      </c>
      <c r="F70" s="706">
        <v>0</v>
      </c>
      <c r="G70" s="707">
        <v>0</v>
      </c>
      <c r="H70" s="707">
        <v>0.31218000000000001</v>
      </c>
      <c r="I70" s="707">
        <v>4.0175999999999998</v>
      </c>
      <c r="J70" s="707">
        <v>4.0175999999999998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14.126580000000001</v>
      </c>
      <c r="D71" s="707">
        <v>14.126580000000001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579.99999979999996</v>
      </c>
      <c r="C72" s="707">
        <v>1527.83781</v>
      </c>
      <c r="D72" s="707">
        <v>947.83781020000004</v>
      </c>
      <c r="E72" s="708">
        <v>2.6342031215980013</v>
      </c>
      <c r="F72" s="706">
        <v>740.00000030000001</v>
      </c>
      <c r="G72" s="707">
        <v>246.66666676666668</v>
      </c>
      <c r="H72" s="707">
        <v>44.702919999999999</v>
      </c>
      <c r="I72" s="707">
        <v>220.26575</v>
      </c>
      <c r="J72" s="707">
        <v>-26.400916766666683</v>
      </c>
      <c r="K72" s="709">
        <v>0.29765641879824739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3550</v>
      </c>
      <c r="C73" s="707">
        <v>2643.2163399999999</v>
      </c>
      <c r="D73" s="707">
        <v>-906.78366000000005</v>
      </c>
      <c r="E73" s="708">
        <v>0.74456798309859151</v>
      </c>
      <c r="F73" s="706">
        <v>2704</v>
      </c>
      <c r="G73" s="707">
        <v>901.33333333333337</v>
      </c>
      <c r="H73" s="707">
        <v>138.8039</v>
      </c>
      <c r="I73" s="707">
        <v>660.60381999999993</v>
      </c>
      <c r="J73" s="707">
        <v>-240.72951333333344</v>
      </c>
      <c r="K73" s="709">
        <v>0.24430614644970411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350.00000040000003</v>
      </c>
      <c r="C74" s="707">
        <v>376.16497999999996</v>
      </c>
      <c r="D74" s="707">
        <v>26.164979599999924</v>
      </c>
      <c r="E74" s="708">
        <v>1.0747570844859917</v>
      </c>
      <c r="F74" s="706">
        <v>345.00000019999999</v>
      </c>
      <c r="G74" s="707">
        <v>115.00000006666666</v>
      </c>
      <c r="H74" s="707">
        <v>21.546580000000002</v>
      </c>
      <c r="I74" s="707">
        <v>83.207170000000005</v>
      </c>
      <c r="J74" s="707">
        <v>-31.792830066666653</v>
      </c>
      <c r="K74" s="709">
        <v>0.24118020275873614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15.6</v>
      </c>
      <c r="D75" s="707">
        <v>15.6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96.267600000000002</v>
      </c>
      <c r="D76" s="707">
        <v>96.267600000000002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26.043800000000001</v>
      </c>
      <c r="D77" s="707">
        <v>26.043800000000001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135.71250000000001</v>
      </c>
      <c r="D78" s="707">
        <v>135.71250000000001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3.87</v>
      </c>
      <c r="D79" s="707">
        <v>3.87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1.056</v>
      </c>
      <c r="D80" s="707">
        <v>1.056</v>
      </c>
      <c r="E80" s="708">
        <v>0</v>
      </c>
      <c r="F80" s="706">
        <v>0</v>
      </c>
      <c r="G80" s="707">
        <v>0</v>
      </c>
      <c r="H80" s="707">
        <v>0</v>
      </c>
      <c r="I80" s="707">
        <v>1.056</v>
      </c>
      <c r="J80" s="707">
        <v>1.056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1.056</v>
      </c>
      <c r="D81" s="707">
        <v>1.056</v>
      </c>
      <c r="E81" s="708">
        <v>0</v>
      </c>
      <c r="F81" s="706">
        <v>0</v>
      </c>
      <c r="G81" s="707">
        <v>0</v>
      </c>
      <c r="H81" s="707">
        <v>0</v>
      </c>
      <c r="I81" s="707">
        <v>1.056</v>
      </c>
      <c r="J81" s="707">
        <v>1.056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2493.1374390999999</v>
      </c>
      <c r="C82" s="707">
        <v>2469.5526199999999</v>
      </c>
      <c r="D82" s="707">
        <v>-23.584819100000004</v>
      </c>
      <c r="E82" s="708">
        <v>0.99054010471700515</v>
      </c>
      <c r="F82" s="706">
        <v>2513.9900421000002</v>
      </c>
      <c r="G82" s="707">
        <v>837.99668070000007</v>
      </c>
      <c r="H82" s="707">
        <v>197.74206000000001</v>
      </c>
      <c r="I82" s="707">
        <v>997.77470999999991</v>
      </c>
      <c r="J82" s="707">
        <v>159.77802929999984</v>
      </c>
      <c r="K82" s="709">
        <v>0.39688888710415621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2493.1374390999999</v>
      </c>
      <c r="C83" s="707">
        <v>2469.5526199999999</v>
      </c>
      <c r="D83" s="707">
        <v>-23.584819100000004</v>
      </c>
      <c r="E83" s="708">
        <v>0.99054010471700515</v>
      </c>
      <c r="F83" s="706">
        <v>2513.9900421000002</v>
      </c>
      <c r="G83" s="707">
        <v>837.99668070000007</v>
      </c>
      <c r="H83" s="707">
        <v>197.74206000000001</v>
      </c>
      <c r="I83" s="707">
        <v>997.77470999999991</v>
      </c>
      <c r="J83" s="707">
        <v>159.77802929999984</v>
      </c>
      <c r="K83" s="709">
        <v>0.39688888710415621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871.73333889999992</v>
      </c>
      <c r="C84" s="707">
        <v>866.98361999999997</v>
      </c>
      <c r="D84" s="707">
        <v>-4.749718899999948</v>
      </c>
      <c r="E84" s="708">
        <v>0.9945514084547995</v>
      </c>
      <c r="F84" s="706">
        <v>841.12445849999995</v>
      </c>
      <c r="G84" s="707">
        <v>280.3748195</v>
      </c>
      <c r="H84" s="707">
        <v>46.264060000000001</v>
      </c>
      <c r="I84" s="707">
        <v>213.06370999999999</v>
      </c>
      <c r="J84" s="707">
        <v>-67.311109500000015</v>
      </c>
      <c r="K84" s="709">
        <v>0.25330818506926106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227.4724334</v>
      </c>
      <c r="C85" s="707">
        <v>201.185</v>
      </c>
      <c r="D85" s="707">
        <v>-26.287433399999998</v>
      </c>
      <c r="E85" s="708">
        <v>0.88443683919372007</v>
      </c>
      <c r="F85" s="706">
        <v>232.98401229999999</v>
      </c>
      <c r="G85" s="707">
        <v>77.66133743333333</v>
      </c>
      <c r="H85" s="707">
        <v>17.617999999999999</v>
      </c>
      <c r="I85" s="707">
        <v>77.075000000000003</v>
      </c>
      <c r="J85" s="707">
        <v>-0.58633743333332689</v>
      </c>
      <c r="K85" s="709">
        <v>0.33081669097858524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1393.9316667999999</v>
      </c>
      <c r="C86" s="707">
        <v>1401.384</v>
      </c>
      <c r="D86" s="707">
        <v>7.4523332000001119</v>
      </c>
      <c r="E86" s="708">
        <v>1.0053462686711954</v>
      </c>
      <c r="F86" s="706">
        <v>1439.8815712999999</v>
      </c>
      <c r="G86" s="707">
        <v>479.96052376666665</v>
      </c>
      <c r="H86" s="707">
        <v>133.86000000000001</v>
      </c>
      <c r="I86" s="707">
        <v>707.63599999999997</v>
      </c>
      <c r="J86" s="707">
        <v>227.67547623333331</v>
      </c>
      <c r="K86" s="709">
        <v>0.49145430714910077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7695.6608846000008</v>
      </c>
      <c r="C87" s="707">
        <v>8574.0809900000095</v>
      </c>
      <c r="D87" s="707">
        <v>878.42010540000865</v>
      </c>
      <c r="E87" s="708">
        <v>1.1141448562472185</v>
      </c>
      <c r="F87" s="706">
        <v>9055.8280414000001</v>
      </c>
      <c r="G87" s="707">
        <v>3018.6093471333334</v>
      </c>
      <c r="H87" s="707">
        <v>800.92095999999992</v>
      </c>
      <c r="I87" s="707">
        <v>2366.7711300000001</v>
      </c>
      <c r="J87" s="707">
        <v>-651.83821713333327</v>
      </c>
      <c r="K87" s="709">
        <v>0.2613533648364314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3398.9263116000002</v>
      </c>
      <c r="C88" s="707">
        <v>3847.5035099999996</v>
      </c>
      <c r="D88" s="707">
        <v>448.57719839999936</v>
      </c>
      <c r="E88" s="708">
        <v>1.1319761469582545</v>
      </c>
      <c r="F88" s="706">
        <v>4354.1570544999995</v>
      </c>
      <c r="G88" s="707">
        <v>1451.3856848333332</v>
      </c>
      <c r="H88" s="707">
        <v>144.59774999999999</v>
      </c>
      <c r="I88" s="707">
        <v>634.39022</v>
      </c>
      <c r="J88" s="707">
        <v>-816.99546483333324</v>
      </c>
      <c r="K88" s="709">
        <v>0.1456975970456465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3398.9263116000002</v>
      </c>
      <c r="C89" s="707">
        <v>3847.5035099999996</v>
      </c>
      <c r="D89" s="707">
        <v>448.57719839999936</v>
      </c>
      <c r="E89" s="708">
        <v>1.1319761469582545</v>
      </c>
      <c r="F89" s="706">
        <v>4354.1570544999995</v>
      </c>
      <c r="G89" s="707">
        <v>1451.3856848333332</v>
      </c>
      <c r="H89" s="707">
        <v>144.59774999999999</v>
      </c>
      <c r="I89" s="707">
        <v>634.39022</v>
      </c>
      <c r="J89" s="707">
        <v>-816.99546483333324</v>
      </c>
      <c r="K89" s="709">
        <v>0.1456975970456465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1340.1893861000001</v>
      </c>
      <c r="C90" s="707">
        <v>787.22711000000004</v>
      </c>
      <c r="D90" s="707">
        <v>-552.96227610000005</v>
      </c>
      <c r="E90" s="708">
        <v>0.58739989897312916</v>
      </c>
      <c r="F90" s="706">
        <v>1340.1893863999999</v>
      </c>
      <c r="G90" s="707">
        <v>446.72979546666664</v>
      </c>
      <c r="H90" s="707">
        <v>28.633700000000001</v>
      </c>
      <c r="I90" s="707">
        <v>333.67144999999999</v>
      </c>
      <c r="J90" s="707">
        <v>-113.05834546666665</v>
      </c>
      <c r="K90" s="709">
        <v>0.24897335659126812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18.346897500000001</v>
      </c>
      <c r="C91" s="707">
        <v>7.5629999999999997</v>
      </c>
      <c r="D91" s="707">
        <v>-10.783897500000002</v>
      </c>
      <c r="E91" s="708">
        <v>0.41222228444891018</v>
      </c>
      <c r="F91" s="706">
        <v>18.3468971</v>
      </c>
      <c r="G91" s="707">
        <v>6.1156323666666665</v>
      </c>
      <c r="H91" s="707">
        <v>0</v>
      </c>
      <c r="I91" s="707">
        <v>0</v>
      </c>
      <c r="J91" s="707">
        <v>-6.1156323666666665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11.310443300000001</v>
      </c>
      <c r="C92" s="707">
        <v>14.11402</v>
      </c>
      <c r="D92" s="707">
        <v>2.8035766999999989</v>
      </c>
      <c r="E92" s="708">
        <v>1.2478750501317661</v>
      </c>
      <c r="F92" s="706">
        <v>22.334852399999999</v>
      </c>
      <c r="G92" s="707">
        <v>7.4449508</v>
      </c>
      <c r="H92" s="707">
        <v>1.034</v>
      </c>
      <c r="I92" s="707">
        <v>2.7810000000000001</v>
      </c>
      <c r="J92" s="707">
        <v>-4.6639508000000003</v>
      </c>
      <c r="K92" s="709">
        <v>0.12451391888311741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164</v>
      </c>
      <c r="C93" s="707">
        <v>117.33007000000001</v>
      </c>
      <c r="D93" s="707">
        <v>-46.669929999999994</v>
      </c>
      <c r="E93" s="708">
        <v>0.71542725609756097</v>
      </c>
      <c r="F93" s="706">
        <v>582.75589400000001</v>
      </c>
      <c r="G93" s="707">
        <v>194.25196466666668</v>
      </c>
      <c r="H93" s="707">
        <v>0</v>
      </c>
      <c r="I93" s="707">
        <v>0</v>
      </c>
      <c r="J93" s="707">
        <v>-194.25196466666668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1215.0795843000001</v>
      </c>
      <c r="C94" s="707">
        <v>172.79179999999999</v>
      </c>
      <c r="D94" s="707">
        <v>-1042.2877843000001</v>
      </c>
      <c r="E94" s="708">
        <v>0.14220615853696883</v>
      </c>
      <c r="F94" s="706">
        <v>1439.6125488</v>
      </c>
      <c r="G94" s="707">
        <v>479.87084959999999</v>
      </c>
      <c r="H94" s="707">
        <v>17.021049999999999</v>
      </c>
      <c r="I94" s="707">
        <v>54.370370000000001</v>
      </c>
      <c r="J94" s="707">
        <v>-425.50047960000001</v>
      </c>
      <c r="K94" s="709">
        <v>3.7767363201523102E-2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82.981800000000007</v>
      </c>
      <c r="D95" s="707">
        <v>82.981800000000007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3.9143499999999998</v>
      </c>
      <c r="D96" s="707">
        <v>3.9143499999999998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650.00000039999998</v>
      </c>
      <c r="C97" s="707">
        <v>2534.9978500000002</v>
      </c>
      <c r="D97" s="707">
        <v>1884.9978496000003</v>
      </c>
      <c r="E97" s="708">
        <v>3.8999966899076948</v>
      </c>
      <c r="F97" s="706">
        <v>950.91747580000003</v>
      </c>
      <c r="G97" s="707">
        <v>316.97249193333334</v>
      </c>
      <c r="H97" s="707">
        <v>21.721119999999999</v>
      </c>
      <c r="I97" s="707">
        <v>59.771029999999996</v>
      </c>
      <c r="J97" s="707">
        <v>-257.20146193333335</v>
      </c>
      <c r="K97" s="709">
        <v>6.2856169458569533E-2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126.58350999999999</v>
      </c>
      <c r="D98" s="707">
        <v>126.58350999999999</v>
      </c>
      <c r="E98" s="708">
        <v>0</v>
      </c>
      <c r="F98" s="706">
        <v>0</v>
      </c>
      <c r="G98" s="707">
        <v>0</v>
      </c>
      <c r="H98" s="707">
        <v>76.187880000000007</v>
      </c>
      <c r="I98" s="707">
        <v>183.79637</v>
      </c>
      <c r="J98" s="707">
        <v>183.79637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69.534000000000006</v>
      </c>
      <c r="D99" s="707">
        <v>69.534000000000006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60.709000000000003</v>
      </c>
      <c r="D100" s="707">
        <v>60.709000000000003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55.609000000000002</v>
      </c>
      <c r="D101" s="707">
        <v>55.609000000000002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5.0999999999999996</v>
      </c>
      <c r="D102" s="707">
        <v>5.0999999999999996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8.8249999999999993</v>
      </c>
      <c r="D103" s="707">
        <v>8.8249999999999993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8.8249999999999993</v>
      </c>
      <c r="D104" s="707">
        <v>8.8249999999999993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4296.7345729999897</v>
      </c>
      <c r="C105" s="707">
        <v>4657.0434800000003</v>
      </c>
      <c r="D105" s="707">
        <v>360.30890700001055</v>
      </c>
      <c r="E105" s="708">
        <v>1.0838564497942544</v>
      </c>
      <c r="F105" s="706">
        <v>4701.6709868999997</v>
      </c>
      <c r="G105" s="707">
        <v>1567.2236622999999</v>
      </c>
      <c r="H105" s="707">
        <v>656.32321000000002</v>
      </c>
      <c r="I105" s="707">
        <v>1732.3809099999999</v>
      </c>
      <c r="J105" s="707">
        <v>165.15724769999997</v>
      </c>
      <c r="K105" s="709">
        <v>0.36846068447299585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63.347511700000005</v>
      </c>
      <c r="C106" s="707">
        <v>59.841080000000005</v>
      </c>
      <c r="D106" s="707">
        <v>-3.5064317000000003</v>
      </c>
      <c r="E106" s="708">
        <v>0.94464768061284399</v>
      </c>
      <c r="F106" s="706">
        <v>47.465644599999997</v>
      </c>
      <c r="G106" s="707">
        <v>15.821881533333332</v>
      </c>
      <c r="H106" s="707">
        <v>3.3086500000000001</v>
      </c>
      <c r="I106" s="707">
        <v>22.24072</v>
      </c>
      <c r="J106" s="707">
        <v>6.4188384666666671</v>
      </c>
      <c r="K106" s="709">
        <v>0.4685645836567866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19.594883200000002</v>
      </c>
      <c r="C107" s="707">
        <v>11.8009</v>
      </c>
      <c r="D107" s="707">
        <v>-7.7939832000000013</v>
      </c>
      <c r="E107" s="708">
        <v>0.60224395723879587</v>
      </c>
      <c r="F107" s="706">
        <v>0</v>
      </c>
      <c r="G107" s="707">
        <v>0</v>
      </c>
      <c r="H107" s="707">
        <v>0.60760000000000003</v>
      </c>
      <c r="I107" s="707">
        <v>2.3051999999999997</v>
      </c>
      <c r="J107" s="707">
        <v>2.3051999999999997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43.7526285</v>
      </c>
      <c r="C108" s="707">
        <v>48.040179999999999</v>
      </c>
      <c r="D108" s="707">
        <v>4.2875514999999993</v>
      </c>
      <c r="E108" s="708">
        <v>1.0979952895858589</v>
      </c>
      <c r="F108" s="706">
        <v>47.465644599999997</v>
      </c>
      <c r="G108" s="707">
        <v>15.821881533333332</v>
      </c>
      <c r="H108" s="707">
        <v>2.7010500000000004</v>
      </c>
      <c r="I108" s="707">
        <v>19.93552</v>
      </c>
      <c r="J108" s="707">
        <v>4.1136384666666679</v>
      </c>
      <c r="K108" s="709">
        <v>0.41999893118485115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75.769665799999999</v>
      </c>
      <c r="C109" s="707">
        <v>70.612499999999997</v>
      </c>
      <c r="D109" s="707">
        <v>-5.1571658000000014</v>
      </c>
      <c r="E109" s="708">
        <v>0.93193627363207932</v>
      </c>
      <c r="F109" s="706">
        <v>70.956167000000008</v>
      </c>
      <c r="G109" s="707">
        <v>23.652055666666669</v>
      </c>
      <c r="H109" s="707">
        <v>8.91</v>
      </c>
      <c r="I109" s="707">
        <v>40.689</v>
      </c>
      <c r="J109" s="707">
        <v>17.036944333333331</v>
      </c>
      <c r="K109" s="709">
        <v>0.57343852860597722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40.5</v>
      </c>
      <c r="C110" s="707">
        <v>36.450000000000003</v>
      </c>
      <c r="D110" s="707">
        <v>-4.0499999999999972</v>
      </c>
      <c r="E110" s="708">
        <v>0.9</v>
      </c>
      <c r="F110" s="706">
        <v>35.64</v>
      </c>
      <c r="G110" s="707">
        <v>11.88</v>
      </c>
      <c r="H110" s="707">
        <v>8.91</v>
      </c>
      <c r="I110" s="707">
        <v>17.82</v>
      </c>
      <c r="J110" s="707">
        <v>5.9399999999999995</v>
      </c>
      <c r="K110" s="709">
        <v>0.5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35.269665800000006</v>
      </c>
      <c r="C111" s="707">
        <v>31.762499999999999</v>
      </c>
      <c r="D111" s="707">
        <v>-3.5071658000000063</v>
      </c>
      <c r="E111" s="708">
        <v>0.90056141104688303</v>
      </c>
      <c r="F111" s="706">
        <v>35.316167</v>
      </c>
      <c r="G111" s="707">
        <v>11.772055666666667</v>
      </c>
      <c r="H111" s="707">
        <v>0</v>
      </c>
      <c r="I111" s="707">
        <v>22.869</v>
      </c>
      <c r="J111" s="707">
        <v>11.096944333333333</v>
      </c>
      <c r="K111" s="709">
        <v>0.64755045472516881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2.4</v>
      </c>
      <c r="D112" s="707">
        <v>2.4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3804.4294358000002</v>
      </c>
      <c r="C113" s="707">
        <v>3605.3027200000001</v>
      </c>
      <c r="D113" s="707">
        <v>-199.12671580000006</v>
      </c>
      <c r="E113" s="708">
        <v>0.94765924321628858</v>
      </c>
      <c r="F113" s="706">
        <v>4098.3543811</v>
      </c>
      <c r="G113" s="707">
        <v>1366.1181270333334</v>
      </c>
      <c r="H113" s="707">
        <v>295.65559000000002</v>
      </c>
      <c r="I113" s="707">
        <v>1147.2197200000001</v>
      </c>
      <c r="J113" s="707">
        <v>-218.89840703333334</v>
      </c>
      <c r="K113" s="709">
        <v>0.27992204024389072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2131.7807192999999</v>
      </c>
      <c r="C114" s="707">
        <v>1770.28406</v>
      </c>
      <c r="D114" s="707">
        <v>-361.49665929999992</v>
      </c>
      <c r="E114" s="708">
        <v>0.83042502635134896</v>
      </c>
      <c r="F114" s="706">
        <v>2223.3555787999999</v>
      </c>
      <c r="G114" s="707">
        <v>741.11852626666666</v>
      </c>
      <c r="H114" s="707">
        <v>167.40589000000003</v>
      </c>
      <c r="I114" s="707">
        <v>684.03106000000002</v>
      </c>
      <c r="J114" s="707">
        <v>-57.087466266666638</v>
      </c>
      <c r="K114" s="709">
        <v>0.30765706867688186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74.481223299999996</v>
      </c>
      <c r="C115" s="707">
        <v>126.25587</v>
      </c>
      <c r="D115" s="707">
        <v>51.774646700000005</v>
      </c>
      <c r="E115" s="708">
        <v>1.6951369003629135</v>
      </c>
      <c r="F115" s="706">
        <v>94.870296499999995</v>
      </c>
      <c r="G115" s="707">
        <v>31.623432166666664</v>
      </c>
      <c r="H115" s="707">
        <v>0.71389999999999998</v>
      </c>
      <c r="I115" s="707">
        <v>8.2990899999999996</v>
      </c>
      <c r="J115" s="707">
        <v>-23.324342166666664</v>
      </c>
      <c r="K115" s="709">
        <v>8.7478276195753227E-2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0.95654879999999998</v>
      </c>
      <c r="C116" s="707">
        <v>0.96799999999999997</v>
      </c>
      <c r="D116" s="707">
        <v>1.1451199999999995E-2</v>
      </c>
      <c r="E116" s="708">
        <v>1.0119713704099571</v>
      </c>
      <c r="F116" s="706">
        <v>1.1889079999999999</v>
      </c>
      <c r="G116" s="707">
        <v>0.39630266666666664</v>
      </c>
      <c r="H116" s="707">
        <v>0</v>
      </c>
      <c r="I116" s="707">
        <v>0.48399999999999999</v>
      </c>
      <c r="J116" s="707">
        <v>8.7697333333333349E-2</v>
      </c>
      <c r="K116" s="709">
        <v>0.40709625976105807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431.57894439999995</v>
      </c>
      <c r="C117" s="707">
        <v>430.31354999999996</v>
      </c>
      <c r="D117" s="707">
        <v>-1.265394399999991</v>
      </c>
      <c r="E117" s="708">
        <v>0.9970679885651994</v>
      </c>
      <c r="F117" s="706">
        <v>457.11963639999999</v>
      </c>
      <c r="G117" s="707">
        <v>152.37321213333334</v>
      </c>
      <c r="H117" s="707">
        <v>45.274809999999995</v>
      </c>
      <c r="I117" s="707">
        <v>162.93228999999999</v>
      </c>
      <c r="J117" s="707">
        <v>10.559077866666655</v>
      </c>
      <c r="K117" s="709">
        <v>0.35643248949696615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1165.6320000000001</v>
      </c>
      <c r="C118" s="707">
        <v>1277.4812400000001</v>
      </c>
      <c r="D118" s="707">
        <v>111.84924000000001</v>
      </c>
      <c r="E118" s="708">
        <v>1.0959558762971504</v>
      </c>
      <c r="F118" s="706">
        <v>1321.8199614</v>
      </c>
      <c r="G118" s="707">
        <v>440.6066538</v>
      </c>
      <c r="H118" s="707">
        <v>82.260990000000007</v>
      </c>
      <c r="I118" s="707">
        <v>291.47328000000005</v>
      </c>
      <c r="J118" s="707">
        <v>-149.13337379999996</v>
      </c>
      <c r="K118" s="709">
        <v>0.22050906213527549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328.82002620000003</v>
      </c>
      <c r="C119" s="707">
        <v>912.83915000000002</v>
      </c>
      <c r="D119" s="707">
        <v>584.01912379999999</v>
      </c>
      <c r="E119" s="708">
        <v>2.7761057030169409</v>
      </c>
      <c r="F119" s="706">
        <v>458.87880320000005</v>
      </c>
      <c r="G119" s="707">
        <v>152.95960106666669</v>
      </c>
      <c r="H119" s="707">
        <v>348.44896999999997</v>
      </c>
      <c r="I119" s="707">
        <v>522.23146999999994</v>
      </c>
      <c r="J119" s="707">
        <v>369.27186893333328</v>
      </c>
      <c r="K119" s="709">
        <v>1.1380596932309988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85.671999999999997</v>
      </c>
      <c r="D120" s="707">
        <v>85.671999999999997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252.0664262</v>
      </c>
      <c r="C121" s="707">
        <v>288.72765999999996</v>
      </c>
      <c r="D121" s="707">
        <v>36.661233799999962</v>
      </c>
      <c r="E121" s="708">
        <v>1.1454427483766181</v>
      </c>
      <c r="F121" s="706">
        <v>270.07842290000002</v>
      </c>
      <c r="G121" s="707">
        <v>90.026140966666674</v>
      </c>
      <c r="H121" s="707">
        <v>38.023919999999997</v>
      </c>
      <c r="I121" s="707">
        <v>159.40307999999999</v>
      </c>
      <c r="J121" s="707">
        <v>69.376939033333315</v>
      </c>
      <c r="K121" s="709">
        <v>0.59021034812181572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14</v>
      </c>
      <c r="C122" s="707">
        <v>14.017749999999999</v>
      </c>
      <c r="D122" s="707">
        <v>1.7749999999999488E-2</v>
      </c>
      <c r="E122" s="708">
        <v>1.001267857142857</v>
      </c>
      <c r="F122" s="706">
        <v>16</v>
      </c>
      <c r="G122" s="707">
        <v>5.333333333333333</v>
      </c>
      <c r="H122" s="707">
        <v>0</v>
      </c>
      <c r="I122" s="707">
        <v>0</v>
      </c>
      <c r="J122" s="707">
        <v>-5.333333333333333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22.572652399999999</v>
      </c>
      <c r="C123" s="707">
        <v>34.639960000000002</v>
      </c>
      <c r="D123" s="707">
        <v>12.067307600000003</v>
      </c>
      <c r="E123" s="708">
        <v>1.5345985658291537</v>
      </c>
      <c r="F123" s="706">
        <v>23.993308799999998</v>
      </c>
      <c r="G123" s="707">
        <v>7.9977695999999989</v>
      </c>
      <c r="H123" s="707">
        <v>2.4289999999999998</v>
      </c>
      <c r="I123" s="707">
        <v>5.2</v>
      </c>
      <c r="J123" s="707">
        <v>-2.7977695999999987</v>
      </c>
      <c r="K123" s="709">
        <v>0.21672709017940872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199.57542000000001</v>
      </c>
      <c r="D124" s="707">
        <v>199.57542000000001</v>
      </c>
      <c r="E124" s="708">
        <v>0</v>
      </c>
      <c r="F124" s="706">
        <v>139.50366990000001</v>
      </c>
      <c r="G124" s="707">
        <v>46.501223299999999</v>
      </c>
      <c r="H124" s="707">
        <v>13.5486</v>
      </c>
      <c r="I124" s="707">
        <v>51.72204</v>
      </c>
      <c r="J124" s="707">
        <v>5.2208167000000003</v>
      </c>
      <c r="K124" s="709">
        <v>0.37075755811353028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0.18094679999999999</v>
      </c>
      <c r="C125" s="707">
        <v>0</v>
      </c>
      <c r="D125" s="707">
        <v>-0.18094679999999999</v>
      </c>
      <c r="E125" s="708">
        <v>0</v>
      </c>
      <c r="F125" s="706">
        <v>8.8707800000000003E-2</v>
      </c>
      <c r="G125" s="707">
        <v>2.9569266666666667E-2</v>
      </c>
      <c r="H125" s="707">
        <v>0</v>
      </c>
      <c r="I125" s="707">
        <v>0.75</v>
      </c>
      <c r="J125" s="707">
        <v>0.7204307333333333</v>
      </c>
      <c r="K125" s="709">
        <v>8.4547243872579401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216.3117</v>
      </c>
      <c r="D126" s="707">
        <v>216.3117</v>
      </c>
      <c r="E126" s="708">
        <v>0</v>
      </c>
      <c r="F126" s="706">
        <v>0</v>
      </c>
      <c r="G126" s="707">
        <v>0</v>
      </c>
      <c r="H126" s="707">
        <v>294.33855</v>
      </c>
      <c r="I126" s="707">
        <v>294.33855</v>
      </c>
      <c r="J126" s="707">
        <v>294.33855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40.000000800000002</v>
      </c>
      <c r="C127" s="707">
        <v>73.894660000000002</v>
      </c>
      <c r="D127" s="707">
        <v>33.8946592</v>
      </c>
      <c r="E127" s="708">
        <v>1.8473664630526707</v>
      </c>
      <c r="F127" s="706">
        <v>9.2146937999999992</v>
      </c>
      <c r="G127" s="707">
        <v>3.0715645999999999</v>
      </c>
      <c r="H127" s="707">
        <v>0.10890000000000001</v>
      </c>
      <c r="I127" s="707">
        <v>10.8178</v>
      </c>
      <c r="J127" s="707">
        <v>7.7462353999999998</v>
      </c>
      <c r="K127" s="709">
        <v>1.1739728128567877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24.367933499999999</v>
      </c>
      <c r="C128" s="707">
        <v>8.448030000000001</v>
      </c>
      <c r="D128" s="707">
        <v>-15.919903499999998</v>
      </c>
      <c r="E128" s="708">
        <v>0.3466863531944554</v>
      </c>
      <c r="F128" s="706">
        <v>26.015991000000003</v>
      </c>
      <c r="G128" s="707">
        <v>8.6719970000000011</v>
      </c>
      <c r="H128" s="707">
        <v>0</v>
      </c>
      <c r="I128" s="707">
        <v>0</v>
      </c>
      <c r="J128" s="707">
        <v>-8.6719970000000011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24.367933499999999</v>
      </c>
      <c r="C129" s="707">
        <v>8.448030000000001</v>
      </c>
      <c r="D129" s="707">
        <v>-15.919903499999998</v>
      </c>
      <c r="E129" s="708">
        <v>0.3466863531944554</v>
      </c>
      <c r="F129" s="706">
        <v>26.015991000000003</v>
      </c>
      <c r="G129" s="707">
        <v>8.6719970000000011</v>
      </c>
      <c r="H129" s="707">
        <v>0</v>
      </c>
      <c r="I129" s="707">
        <v>0</v>
      </c>
      <c r="J129" s="707">
        <v>-8.6719970000000011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86700.61315360009</v>
      </c>
      <c r="C130" s="707">
        <v>95789.98954000001</v>
      </c>
      <c r="D130" s="707">
        <v>9089.3763863999193</v>
      </c>
      <c r="E130" s="708">
        <v>1.1048363564660961</v>
      </c>
      <c r="F130" s="706">
        <v>96282.115429299913</v>
      </c>
      <c r="G130" s="707">
        <v>32094.038476433303</v>
      </c>
      <c r="H130" s="707">
        <v>14818.754010000001</v>
      </c>
      <c r="I130" s="707">
        <v>31058.65223</v>
      </c>
      <c r="J130" s="707">
        <v>-1035.3862464333033</v>
      </c>
      <c r="K130" s="709">
        <v>0.32257966177328551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63739.938309400095</v>
      </c>
      <c r="C131" s="707">
        <v>70870.250159999996</v>
      </c>
      <c r="D131" s="707">
        <v>7130.3118505999009</v>
      </c>
      <c r="E131" s="708">
        <v>1.1118656848393647</v>
      </c>
      <c r="F131" s="706">
        <v>71056.586954500002</v>
      </c>
      <c r="G131" s="707">
        <v>23685.528984833334</v>
      </c>
      <c r="H131" s="707">
        <v>11016.358</v>
      </c>
      <c r="I131" s="707">
        <v>23006.705999999998</v>
      </c>
      <c r="J131" s="707">
        <v>-678.82298483333579</v>
      </c>
      <c r="K131" s="709">
        <v>0.32378006017558919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63337.521473499997</v>
      </c>
      <c r="C132" s="707">
        <v>65308.618000000002</v>
      </c>
      <c r="D132" s="707">
        <v>1971.096526500005</v>
      </c>
      <c r="E132" s="708">
        <v>1.0311205187800836</v>
      </c>
      <c r="F132" s="706">
        <v>70332.489561399998</v>
      </c>
      <c r="G132" s="707">
        <v>23444.163187133334</v>
      </c>
      <c r="H132" s="707">
        <v>4572.3590000000004</v>
      </c>
      <c r="I132" s="707">
        <v>16401.365000000002</v>
      </c>
      <c r="J132" s="707">
        <v>-7042.7981871333322</v>
      </c>
      <c r="K132" s="709">
        <v>0.23319756064772415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63337.521473499997</v>
      </c>
      <c r="C133" s="707">
        <v>65308.618000000002</v>
      </c>
      <c r="D133" s="707">
        <v>1971.096526500005</v>
      </c>
      <c r="E133" s="708">
        <v>1.0311205187800836</v>
      </c>
      <c r="F133" s="706">
        <v>70332.489561399998</v>
      </c>
      <c r="G133" s="707">
        <v>23444.163187133334</v>
      </c>
      <c r="H133" s="707">
        <v>4572.3590000000004</v>
      </c>
      <c r="I133" s="707">
        <v>16401.365000000002</v>
      </c>
      <c r="J133" s="707">
        <v>-7042.7981871333322</v>
      </c>
      <c r="K133" s="709">
        <v>0.23319756064772415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-0.98284000000000005</v>
      </c>
      <c r="D134" s="707">
        <v>-0.98284000000000005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-0.98284000000000005</v>
      </c>
      <c r="D135" s="707">
        <v>-0.98284000000000005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52.404000000000003</v>
      </c>
      <c r="C136" s="707">
        <v>206.71899999999999</v>
      </c>
      <c r="D136" s="707">
        <v>154.315</v>
      </c>
      <c r="E136" s="708">
        <v>3.9447179604610332</v>
      </c>
      <c r="F136" s="706">
        <v>73.757460500000008</v>
      </c>
      <c r="G136" s="707">
        <v>24.585820166666668</v>
      </c>
      <c r="H136" s="707">
        <v>2.6</v>
      </c>
      <c r="I136" s="707">
        <v>16.2</v>
      </c>
      <c r="J136" s="707">
        <v>-8.3858201666666687</v>
      </c>
      <c r="K136" s="709">
        <v>0.21963879843721026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52.404000000000003</v>
      </c>
      <c r="C137" s="707">
        <v>206.71899999999999</v>
      </c>
      <c r="D137" s="707">
        <v>154.315</v>
      </c>
      <c r="E137" s="708">
        <v>3.9447179604610332</v>
      </c>
      <c r="F137" s="706">
        <v>73.757460500000008</v>
      </c>
      <c r="G137" s="707">
        <v>24.585820166666668</v>
      </c>
      <c r="H137" s="707">
        <v>2.6</v>
      </c>
      <c r="I137" s="707">
        <v>16.2</v>
      </c>
      <c r="J137" s="707">
        <v>-8.3858201666666687</v>
      </c>
      <c r="K137" s="709">
        <v>0.21963879843721026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193.58453309999999</v>
      </c>
      <c r="C138" s="707">
        <v>516.15200000000004</v>
      </c>
      <c r="D138" s="707">
        <v>322.56746690000006</v>
      </c>
      <c r="E138" s="708">
        <v>2.6662873925644224</v>
      </c>
      <c r="F138" s="706">
        <v>650.3399326</v>
      </c>
      <c r="G138" s="707">
        <v>216.77997753333332</v>
      </c>
      <c r="H138" s="707">
        <v>34.186</v>
      </c>
      <c r="I138" s="707">
        <v>166.428</v>
      </c>
      <c r="J138" s="707">
        <v>-50.351977533333326</v>
      </c>
      <c r="K138" s="709">
        <v>0.25590924323935632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193.58453309999999</v>
      </c>
      <c r="C139" s="707">
        <v>516.15200000000004</v>
      </c>
      <c r="D139" s="707">
        <v>322.56746690000006</v>
      </c>
      <c r="E139" s="708">
        <v>2.6662873925644224</v>
      </c>
      <c r="F139" s="706">
        <v>650.3399326</v>
      </c>
      <c r="G139" s="707">
        <v>216.77997753333332</v>
      </c>
      <c r="H139" s="707">
        <v>34.186</v>
      </c>
      <c r="I139" s="707">
        <v>166.428</v>
      </c>
      <c r="J139" s="707">
        <v>-50.351977533333326</v>
      </c>
      <c r="K139" s="709">
        <v>0.25590924323935632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156.42830280000001</v>
      </c>
      <c r="C140" s="707">
        <v>35.75</v>
      </c>
      <c r="D140" s="707">
        <v>-120.67830280000001</v>
      </c>
      <c r="E140" s="708">
        <v>0.22853920524668633</v>
      </c>
      <c r="F140" s="706">
        <v>0</v>
      </c>
      <c r="G140" s="707">
        <v>0</v>
      </c>
      <c r="H140" s="707">
        <v>2.25</v>
      </c>
      <c r="I140" s="707">
        <v>17.75</v>
      </c>
      <c r="J140" s="707">
        <v>17.75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156.42830280000001</v>
      </c>
      <c r="C141" s="707">
        <v>35.75</v>
      </c>
      <c r="D141" s="707">
        <v>-120.67830280000001</v>
      </c>
      <c r="E141" s="708">
        <v>0.22853920524668633</v>
      </c>
      <c r="F141" s="706">
        <v>0</v>
      </c>
      <c r="G141" s="707">
        <v>0</v>
      </c>
      <c r="H141" s="707">
        <v>2.25</v>
      </c>
      <c r="I141" s="707">
        <v>17.75</v>
      </c>
      <c r="J141" s="707">
        <v>17.75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4803.9939999999997</v>
      </c>
      <c r="D142" s="707">
        <v>4803.9939999999997</v>
      </c>
      <c r="E142" s="708">
        <v>0</v>
      </c>
      <c r="F142" s="706">
        <v>0</v>
      </c>
      <c r="G142" s="707">
        <v>0</v>
      </c>
      <c r="H142" s="707">
        <v>6404.9629999999997</v>
      </c>
      <c r="I142" s="707">
        <v>6404.9629999999997</v>
      </c>
      <c r="J142" s="707">
        <v>6404.9629999999997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4803.9939999999997</v>
      </c>
      <c r="D143" s="707">
        <v>4803.9939999999997</v>
      </c>
      <c r="E143" s="708">
        <v>0</v>
      </c>
      <c r="F143" s="706">
        <v>0</v>
      </c>
      <c r="G143" s="707">
        <v>0</v>
      </c>
      <c r="H143" s="707">
        <v>6404.9629999999997</v>
      </c>
      <c r="I143" s="707">
        <v>6404.9629999999997</v>
      </c>
      <c r="J143" s="707">
        <v>6404.9629999999997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21420.174110800002</v>
      </c>
      <c r="C144" s="707">
        <v>23603.13524</v>
      </c>
      <c r="D144" s="707">
        <v>2182.9611291999972</v>
      </c>
      <c r="E144" s="708">
        <v>1.1019114558970533</v>
      </c>
      <c r="F144" s="706">
        <v>23787.199605000002</v>
      </c>
      <c r="G144" s="707">
        <v>7929.0665350000008</v>
      </c>
      <c r="H144" s="707">
        <v>3710.2538599999998</v>
      </c>
      <c r="I144" s="707">
        <v>7720.5340700000006</v>
      </c>
      <c r="J144" s="707">
        <v>-208.53246500000023</v>
      </c>
      <c r="K144" s="709">
        <v>0.32456675010946501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5731.8780884999996</v>
      </c>
      <c r="C145" s="707">
        <v>5888.5459500000006</v>
      </c>
      <c r="D145" s="707">
        <v>156.66786150000098</v>
      </c>
      <c r="E145" s="708">
        <v>1.0273327274378581</v>
      </c>
      <c r="F145" s="706">
        <v>6386.04779710001</v>
      </c>
      <c r="G145" s="707">
        <v>2128.6825990333368</v>
      </c>
      <c r="H145" s="707">
        <v>412.15623999999997</v>
      </c>
      <c r="I145" s="707">
        <v>1480.92788</v>
      </c>
      <c r="J145" s="707">
        <v>-647.75471903333687</v>
      </c>
      <c r="K145" s="709">
        <v>0.23190053176121062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5731.8780884999996</v>
      </c>
      <c r="C146" s="707">
        <v>5888.5459500000006</v>
      </c>
      <c r="D146" s="707">
        <v>156.66786150000098</v>
      </c>
      <c r="E146" s="708">
        <v>1.0273327274378581</v>
      </c>
      <c r="F146" s="706">
        <v>6386.04779710001</v>
      </c>
      <c r="G146" s="707">
        <v>2128.6825990333368</v>
      </c>
      <c r="H146" s="707">
        <v>412.15623999999997</v>
      </c>
      <c r="I146" s="707">
        <v>1480.92788</v>
      </c>
      <c r="J146" s="707">
        <v>-647.75471903333687</v>
      </c>
      <c r="K146" s="709">
        <v>0.23190053176121062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15688.296022299999</v>
      </c>
      <c r="C147" s="707">
        <v>16094.475789999999</v>
      </c>
      <c r="D147" s="707">
        <v>406.1797676999995</v>
      </c>
      <c r="E147" s="708">
        <v>1.0258906236294012</v>
      </c>
      <c r="F147" s="706">
        <v>17401.151807900002</v>
      </c>
      <c r="G147" s="707">
        <v>5800.3839359666672</v>
      </c>
      <c r="H147" s="707">
        <v>1134.68046</v>
      </c>
      <c r="I147" s="707">
        <v>4076.18903</v>
      </c>
      <c r="J147" s="707">
        <v>-1724.1949059666672</v>
      </c>
      <c r="K147" s="709">
        <v>0.23424823109407267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15688.296022299999</v>
      </c>
      <c r="C148" s="707">
        <v>16094.475789999999</v>
      </c>
      <c r="D148" s="707">
        <v>406.1797676999995</v>
      </c>
      <c r="E148" s="708">
        <v>1.0258906236294012</v>
      </c>
      <c r="F148" s="706">
        <v>17401.151807900002</v>
      </c>
      <c r="G148" s="707">
        <v>5800.3839359666672</v>
      </c>
      <c r="H148" s="707">
        <v>1134.68046</v>
      </c>
      <c r="I148" s="707">
        <v>4076.18903</v>
      </c>
      <c r="J148" s="707">
        <v>-1724.1949059666672</v>
      </c>
      <c r="K148" s="709">
        <v>0.23424823109407267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-8.8459999999999997E-2</v>
      </c>
      <c r="D149" s="707">
        <v>-8.8459999999999997E-2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-8.8459999999999997E-2</v>
      </c>
      <c r="D150" s="707">
        <v>-8.8459999999999997E-2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-0.2457</v>
      </c>
      <c r="D151" s="707">
        <v>-0.2457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-0.2457</v>
      </c>
      <c r="D152" s="707">
        <v>-0.2457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431.55219</v>
      </c>
      <c r="D153" s="707">
        <v>431.55219</v>
      </c>
      <c r="E153" s="708">
        <v>0</v>
      </c>
      <c r="F153" s="706">
        <v>0</v>
      </c>
      <c r="G153" s="707">
        <v>0</v>
      </c>
      <c r="H153" s="707">
        <v>576.22028</v>
      </c>
      <c r="I153" s="707">
        <v>576.22028</v>
      </c>
      <c r="J153" s="707">
        <v>576.22028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431.55219</v>
      </c>
      <c r="D154" s="707">
        <v>431.55219</v>
      </c>
      <c r="E154" s="708">
        <v>0</v>
      </c>
      <c r="F154" s="706">
        <v>0</v>
      </c>
      <c r="G154" s="707">
        <v>0</v>
      </c>
      <c r="H154" s="707">
        <v>576.22028</v>
      </c>
      <c r="I154" s="707">
        <v>576.22028</v>
      </c>
      <c r="J154" s="707">
        <v>576.22028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1188.8954699999999</v>
      </c>
      <c r="D155" s="707">
        <v>1188.8954699999999</v>
      </c>
      <c r="E155" s="708">
        <v>0</v>
      </c>
      <c r="F155" s="706">
        <v>0</v>
      </c>
      <c r="G155" s="707">
        <v>0</v>
      </c>
      <c r="H155" s="707">
        <v>1587.19688</v>
      </c>
      <c r="I155" s="707">
        <v>1587.19688</v>
      </c>
      <c r="J155" s="707">
        <v>1587.19688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1188.8954699999999</v>
      </c>
      <c r="D156" s="707">
        <v>1188.8954699999999</v>
      </c>
      <c r="E156" s="708">
        <v>0</v>
      </c>
      <c r="F156" s="706">
        <v>0</v>
      </c>
      <c r="G156" s="707">
        <v>0</v>
      </c>
      <c r="H156" s="707">
        <v>1587.19688</v>
      </c>
      <c r="I156" s="707">
        <v>1587.19688</v>
      </c>
      <c r="J156" s="707">
        <v>1587.19688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265.70196620000002</v>
      </c>
      <c r="C157" s="707">
        <v>0</v>
      </c>
      <c r="D157" s="707">
        <v>-265.70196620000002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265.70196620000002</v>
      </c>
      <c r="C158" s="707">
        <v>0</v>
      </c>
      <c r="D158" s="707">
        <v>-265.70196620000002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265.70196620000002</v>
      </c>
      <c r="C159" s="707">
        <v>0</v>
      </c>
      <c r="D159" s="707">
        <v>-265.70196620000002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1274.7987671999999</v>
      </c>
      <c r="C160" s="707">
        <v>1316.6041399999999</v>
      </c>
      <c r="D160" s="707">
        <v>41.805372799999986</v>
      </c>
      <c r="E160" s="708">
        <v>1.0327937035049244</v>
      </c>
      <c r="F160" s="706">
        <v>1438.3288697999999</v>
      </c>
      <c r="G160" s="707">
        <v>479.44295659999995</v>
      </c>
      <c r="H160" s="707">
        <v>92.142150000000001</v>
      </c>
      <c r="I160" s="707">
        <v>331.41215999999997</v>
      </c>
      <c r="J160" s="707">
        <v>-148.03079659999997</v>
      </c>
      <c r="K160" s="709">
        <v>0.23041473126106615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1274.7987671999999</v>
      </c>
      <c r="C161" s="707">
        <v>1316.6041399999999</v>
      </c>
      <c r="D161" s="707">
        <v>41.805372799999986</v>
      </c>
      <c r="E161" s="708">
        <v>1.0327937035049244</v>
      </c>
      <c r="F161" s="706">
        <v>1438.3288697999999</v>
      </c>
      <c r="G161" s="707">
        <v>479.44295659999995</v>
      </c>
      <c r="H161" s="707">
        <v>92.142150000000001</v>
      </c>
      <c r="I161" s="707">
        <v>331.41215999999997</v>
      </c>
      <c r="J161" s="707">
        <v>-148.03079659999997</v>
      </c>
      <c r="K161" s="709">
        <v>0.23041473126106615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1274.7987671999999</v>
      </c>
      <c r="C162" s="707">
        <v>1316.6041399999999</v>
      </c>
      <c r="D162" s="707">
        <v>41.805372799999986</v>
      </c>
      <c r="E162" s="708">
        <v>1.0327937035049244</v>
      </c>
      <c r="F162" s="706">
        <v>1438.3288697999999</v>
      </c>
      <c r="G162" s="707">
        <v>479.44295659999995</v>
      </c>
      <c r="H162" s="707">
        <v>92.142150000000001</v>
      </c>
      <c r="I162" s="707">
        <v>331.41215999999997</v>
      </c>
      <c r="J162" s="707">
        <v>-148.03079659999997</v>
      </c>
      <c r="K162" s="709">
        <v>0.23041473126106615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</v>
      </c>
      <c r="D163" s="707">
        <v>1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</v>
      </c>
      <c r="D164" s="707">
        <v>1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</v>
      </c>
      <c r="D165" s="707">
        <v>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</v>
      </c>
      <c r="D166" s="707">
        <v>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92.371719599999793</v>
      </c>
      <c r="C167" s="707">
        <v>105.75628999999999</v>
      </c>
      <c r="D167" s="707">
        <v>13.3845704000002</v>
      </c>
      <c r="E167" s="708">
        <v>1.1448990065136802</v>
      </c>
      <c r="F167" s="706">
        <v>0</v>
      </c>
      <c r="G167" s="707">
        <v>0</v>
      </c>
      <c r="H167" s="707">
        <v>54.685250000000003</v>
      </c>
      <c r="I167" s="707">
        <v>89.34953999999999</v>
      </c>
      <c r="J167" s="707">
        <v>89.34953999999999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92.371719599999793</v>
      </c>
      <c r="C168" s="707">
        <v>105.75628999999999</v>
      </c>
      <c r="D168" s="707">
        <v>13.3845704000002</v>
      </c>
      <c r="E168" s="708">
        <v>1.1448990065136802</v>
      </c>
      <c r="F168" s="706">
        <v>0</v>
      </c>
      <c r="G168" s="707">
        <v>0</v>
      </c>
      <c r="H168" s="707">
        <v>54.685250000000003</v>
      </c>
      <c r="I168" s="707">
        <v>89.34953999999999</v>
      </c>
      <c r="J168" s="707">
        <v>89.34953999999999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68.182525200000001</v>
      </c>
      <c r="C169" s="707">
        <v>53.369289999999999</v>
      </c>
      <c r="D169" s="707">
        <v>-14.813235200000001</v>
      </c>
      <c r="E169" s="708">
        <v>0.7827414699507198</v>
      </c>
      <c r="F169" s="706">
        <v>0</v>
      </c>
      <c r="G169" s="707">
        <v>0</v>
      </c>
      <c r="H169" s="707">
        <v>5.0412499999999998</v>
      </c>
      <c r="I169" s="707">
        <v>9.1915400000000016</v>
      </c>
      <c r="J169" s="707">
        <v>9.1915400000000016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11.002719600000001</v>
      </c>
      <c r="C170" s="707">
        <v>4.9962900000000001</v>
      </c>
      <c r="D170" s="707">
        <v>-6.0064296000000006</v>
      </c>
      <c r="E170" s="708">
        <v>0.45409591279596001</v>
      </c>
      <c r="F170" s="706">
        <v>0</v>
      </c>
      <c r="G170" s="707">
        <v>0</v>
      </c>
      <c r="H170" s="707">
        <v>0.19125</v>
      </c>
      <c r="I170" s="707">
        <v>0.84153999999999995</v>
      </c>
      <c r="J170" s="707">
        <v>0.84153999999999995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-8.2000000000000003E-2</v>
      </c>
      <c r="D171" s="707">
        <v>-8.2000000000000003E-2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22.375</v>
      </c>
      <c r="D172" s="707">
        <v>22.375</v>
      </c>
      <c r="E172" s="708">
        <v>0</v>
      </c>
      <c r="F172" s="706">
        <v>0</v>
      </c>
      <c r="G172" s="707">
        <v>0</v>
      </c>
      <c r="H172" s="707">
        <v>0</v>
      </c>
      <c r="I172" s="707">
        <v>3.5</v>
      </c>
      <c r="J172" s="707">
        <v>3.5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57.179805600000002</v>
      </c>
      <c r="C173" s="707">
        <v>26.08</v>
      </c>
      <c r="D173" s="707">
        <v>-31.099805600000003</v>
      </c>
      <c r="E173" s="708">
        <v>0.45610508336530614</v>
      </c>
      <c r="F173" s="706">
        <v>0</v>
      </c>
      <c r="G173" s="707">
        <v>0</v>
      </c>
      <c r="H173" s="707">
        <v>4.8499999999999996</v>
      </c>
      <c r="I173" s="707">
        <v>4.8499999999999996</v>
      </c>
      <c r="J173" s="707">
        <v>4.8499999999999996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12.436999999999999</v>
      </c>
      <c r="D174" s="707">
        <v>12.436999999999999</v>
      </c>
      <c r="E174" s="708">
        <v>0</v>
      </c>
      <c r="F174" s="706">
        <v>0</v>
      </c>
      <c r="G174" s="707">
        <v>0</v>
      </c>
      <c r="H174" s="707">
        <v>32.694000000000003</v>
      </c>
      <c r="I174" s="707">
        <v>63.207999999999998</v>
      </c>
      <c r="J174" s="707">
        <v>63.207999999999998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12.436999999999999</v>
      </c>
      <c r="D175" s="707">
        <v>12.436999999999999</v>
      </c>
      <c r="E175" s="708">
        <v>0</v>
      </c>
      <c r="F175" s="706">
        <v>0</v>
      </c>
      <c r="G175" s="707">
        <v>0</v>
      </c>
      <c r="H175" s="707">
        <v>32.694000000000003</v>
      </c>
      <c r="I175" s="707">
        <v>63.207999999999998</v>
      </c>
      <c r="J175" s="707">
        <v>63.207999999999998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18.725349600000001</v>
      </c>
      <c r="C176" s="707">
        <v>31.15</v>
      </c>
      <c r="D176" s="707">
        <v>12.424650399999997</v>
      </c>
      <c r="E176" s="708">
        <v>1.6635203435667762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18.725349600000001</v>
      </c>
      <c r="C177" s="707">
        <v>31.15</v>
      </c>
      <c r="D177" s="707">
        <v>12.424650399999997</v>
      </c>
      <c r="E177" s="708">
        <v>1.6635203435667762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5.4638447999999897</v>
      </c>
      <c r="C178" s="707">
        <v>8.8000000000000007</v>
      </c>
      <c r="D178" s="707">
        <v>3.336155200000011</v>
      </c>
      <c r="E178" s="708">
        <v>1.6105874749590283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5.4638447999999897</v>
      </c>
      <c r="C179" s="707">
        <v>8.8000000000000007</v>
      </c>
      <c r="D179" s="707">
        <v>3.336155200000011</v>
      </c>
      <c r="E179" s="708">
        <v>1.6105874749590283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16.95</v>
      </c>
      <c r="I180" s="707">
        <v>16.95</v>
      </c>
      <c r="J180" s="707">
        <v>16.95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16.95</v>
      </c>
      <c r="I181" s="707">
        <v>16.95</v>
      </c>
      <c r="J181" s="707">
        <v>16.95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3792.9218193000002</v>
      </c>
      <c r="C182" s="707">
        <v>5918.2608700000001</v>
      </c>
      <c r="D182" s="707">
        <v>2125.3390506999999</v>
      </c>
      <c r="E182" s="708">
        <v>1.5603434903101272</v>
      </c>
      <c r="F182" s="706">
        <v>3526.5444984000001</v>
      </c>
      <c r="G182" s="707">
        <v>1175.5148328</v>
      </c>
      <c r="H182" s="707">
        <v>326.76759999999996</v>
      </c>
      <c r="I182" s="707">
        <v>1341.77034</v>
      </c>
      <c r="J182" s="707">
        <v>166.25550720000001</v>
      </c>
      <c r="K182" s="709">
        <v>0.3804773598089472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3753.7767609000002</v>
      </c>
      <c r="C183" s="707">
        <v>3721.39626</v>
      </c>
      <c r="D183" s="707">
        <v>-32.380500900000243</v>
      </c>
      <c r="E183" s="708">
        <v>0.99137388743057897</v>
      </c>
      <c r="F183" s="706">
        <v>3526.5444984000001</v>
      </c>
      <c r="G183" s="707">
        <v>1175.5148328</v>
      </c>
      <c r="H183" s="707">
        <v>317.69259999999997</v>
      </c>
      <c r="I183" s="707">
        <v>1285.3443500000001</v>
      </c>
      <c r="J183" s="707">
        <v>109.82951720000005</v>
      </c>
      <c r="K183" s="709">
        <v>0.36447699740728162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3753.7767609000002</v>
      </c>
      <c r="C184" s="707">
        <v>3710.1362599999998</v>
      </c>
      <c r="D184" s="707">
        <v>-43.640500900000461</v>
      </c>
      <c r="E184" s="708">
        <v>0.98837424181571809</v>
      </c>
      <c r="F184" s="706">
        <v>3526.5444984000001</v>
      </c>
      <c r="G184" s="707">
        <v>1175.5148328</v>
      </c>
      <c r="H184" s="707">
        <v>317.69259999999997</v>
      </c>
      <c r="I184" s="707">
        <v>1283.8303500000002</v>
      </c>
      <c r="J184" s="707">
        <v>108.31551720000016</v>
      </c>
      <c r="K184" s="709">
        <v>0.36404768196813525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962.57159160000003</v>
      </c>
      <c r="C185" s="707">
        <v>824.94520999999997</v>
      </c>
      <c r="D185" s="707">
        <v>-137.62638160000006</v>
      </c>
      <c r="E185" s="708">
        <v>0.85702218640045713</v>
      </c>
      <c r="F185" s="706">
        <v>900.34678319999989</v>
      </c>
      <c r="G185" s="707">
        <v>300.11559439999996</v>
      </c>
      <c r="H185" s="707">
        <v>78.811869999999999</v>
      </c>
      <c r="I185" s="707">
        <v>315.22345000000001</v>
      </c>
      <c r="J185" s="707">
        <v>15.10785560000005</v>
      </c>
      <c r="K185" s="709">
        <v>0.35011337395979497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1335.4740068999999</v>
      </c>
      <c r="C186" s="707">
        <v>1456.30808</v>
      </c>
      <c r="D186" s="707">
        <v>120.83407310000007</v>
      </c>
      <c r="E186" s="708">
        <v>1.0904802882539728</v>
      </c>
      <c r="F186" s="706">
        <v>1393.8340667999998</v>
      </c>
      <c r="G186" s="707">
        <v>464.61135559999997</v>
      </c>
      <c r="H186" s="707">
        <v>123.54786</v>
      </c>
      <c r="I186" s="707">
        <v>501.80540000000002</v>
      </c>
      <c r="J186" s="707">
        <v>37.194044400000053</v>
      </c>
      <c r="K186" s="709">
        <v>0.36001803367602986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242.2070004</v>
      </c>
      <c r="C187" s="707">
        <v>242.179</v>
      </c>
      <c r="D187" s="707">
        <v>-2.8000399999996262E-2</v>
      </c>
      <c r="E187" s="708">
        <v>0.99988439475343915</v>
      </c>
      <c r="F187" s="706">
        <v>201.15299999999999</v>
      </c>
      <c r="G187" s="707">
        <v>67.051000000000002</v>
      </c>
      <c r="H187" s="707">
        <v>16.306999999999999</v>
      </c>
      <c r="I187" s="707">
        <v>70.697999999999993</v>
      </c>
      <c r="J187" s="707">
        <v>3.6469999999999914</v>
      </c>
      <c r="K187" s="709">
        <v>0.35146381112884223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127.7663316</v>
      </c>
      <c r="C188" s="707">
        <v>100.97605</v>
      </c>
      <c r="D188" s="707">
        <v>-26.7902816</v>
      </c>
      <c r="E188" s="708">
        <v>0.79031814356326091</v>
      </c>
      <c r="F188" s="706">
        <v>147.60271559999998</v>
      </c>
      <c r="G188" s="707">
        <v>49.200905199999994</v>
      </c>
      <c r="H188" s="707">
        <v>8.5487299999999991</v>
      </c>
      <c r="I188" s="707">
        <v>34.194900000000004</v>
      </c>
      <c r="J188" s="707">
        <v>-15.00600519999999</v>
      </c>
      <c r="K188" s="709">
        <v>0.23166850190390406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1085.7578304000001</v>
      </c>
      <c r="C189" s="707">
        <v>1085.7279199999998</v>
      </c>
      <c r="D189" s="707">
        <v>-2.9910400000289883E-2</v>
      </c>
      <c r="E189" s="708">
        <v>0.99997245205223229</v>
      </c>
      <c r="F189" s="706">
        <v>883.60793279999996</v>
      </c>
      <c r="G189" s="707">
        <v>294.53597759999997</v>
      </c>
      <c r="H189" s="707">
        <v>90.477140000000006</v>
      </c>
      <c r="I189" s="707">
        <v>361.90859999999998</v>
      </c>
      <c r="J189" s="707">
        <v>67.372622400000012</v>
      </c>
      <c r="K189" s="709">
        <v>0.40958052385651916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11.26</v>
      </c>
      <c r="D190" s="707">
        <v>11.26</v>
      </c>
      <c r="E190" s="708">
        <v>0</v>
      </c>
      <c r="F190" s="706">
        <v>0</v>
      </c>
      <c r="G190" s="707">
        <v>0</v>
      </c>
      <c r="H190" s="707">
        <v>0</v>
      </c>
      <c r="I190" s="707">
        <v>1.514</v>
      </c>
      <c r="J190" s="707">
        <v>1.514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11.26</v>
      </c>
      <c r="D191" s="707">
        <v>11.26</v>
      </c>
      <c r="E191" s="708">
        <v>0</v>
      </c>
      <c r="F191" s="706">
        <v>0</v>
      </c>
      <c r="G191" s="707">
        <v>0</v>
      </c>
      <c r="H191" s="707">
        <v>0</v>
      </c>
      <c r="I191" s="707">
        <v>1.514</v>
      </c>
      <c r="J191" s="707">
        <v>1.514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39.145058400000003</v>
      </c>
      <c r="C192" s="707">
        <v>2196.8646100000001</v>
      </c>
      <c r="D192" s="707">
        <v>2157.7195516000002</v>
      </c>
      <c r="E192" s="708">
        <v>56.121122302374694</v>
      </c>
      <c r="F192" s="706">
        <v>0</v>
      </c>
      <c r="G192" s="707">
        <v>0</v>
      </c>
      <c r="H192" s="707">
        <v>9.0749999999999993</v>
      </c>
      <c r="I192" s="707">
        <v>56.425989999999999</v>
      </c>
      <c r="J192" s="707">
        <v>56.425989999999999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2140.5186200000003</v>
      </c>
      <c r="D193" s="707">
        <v>2140.5186200000003</v>
      </c>
      <c r="E193" s="708">
        <v>0</v>
      </c>
      <c r="F193" s="706">
        <v>0</v>
      </c>
      <c r="G193" s="707">
        <v>0</v>
      </c>
      <c r="H193" s="707">
        <v>0</v>
      </c>
      <c r="I193" s="707">
        <v>14.257490000000001</v>
      </c>
      <c r="J193" s="707">
        <v>14.257490000000001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327.00716999999997</v>
      </c>
      <c r="D194" s="707">
        <v>327.00716999999997</v>
      </c>
      <c r="E194" s="708">
        <v>0</v>
      </c>
      <c r="F194" s="706">
        <v>0</v>
      </c>
      <c r="G194" s="707">
        <v>0</v>
      </c>
      <c r="H194" s="707">
        <v>0</v>
      </c>
      <c r="I194" s="707">
        <v>5.3363999999999994</v>
      </c>
      <c r="J194" s="707">
        <v>5.3363999999999994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1813.51145</v>
      </c>
      <c r="D195" s="707">
        <v>1813.51145</v>
      </c>
      <c r="E195" s="708">
        <v>0</v>
      </c>
      <c r="F195" s="706">
        <v>0</v>
      </c>
      <c r="G195" s="707">
        <v>0</v>
      </c>
      <c r="H195" s="707">
        <v>0</v>
      </c>
      <c r="I195" s="707">
        <v>8.9210899999999995</v>
      </c>
      <c r="J195" s="707">
        <v>8.9210899999999995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12.764010000000001</v>
      </c>
      <c r="D196" s="707">
        <v>12.764010000000001</v>
      </c>
      <c r="E196" s="708">
        <v>0</v>
      </c>
      <c r="F196" s="706">
        <v>0</v>
      </c>
      <c r="G196" s="707">
        <v>0</v>
      </c>
      <c r="H196" s="707">
        <v>0</v>
      </c>
      <c r="I196" s="707">
        <v>9.8614999999999995</v>
      </c>
      <c r="J196" s="707">
        <v>9.8614999999999995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12.764010000000001</v>
      </c>
      <c r="D197" s="707">
        <v>12.764010000000001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9.8614999999999995</v>
      </c>
      <c r="J198" s="707">
        <v>9.8614999999999995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39.145058400000003</v>
      </c>
      <c r="C199" s="707">
        <v>35.392499999999998</v>
      </c>
      <c r="D199" s="707">
        <v>-3.7525584000000052</v>
      </c>
      <c r="E199" s="708">
        <v>0.90413711070105329</v>
      </c>
      <c r="F199" s="706">
        <v>0</v>
      </c>
      <c r="G199" s="707">
        <v>0</v>
      </c>
      <c r="H199" s="707">
        <v>0</v>
      </c>
      <c r="I199" s="707">
        <v>23.231999999999999</v>
      </c>
      <c r="J199" s="707">
        <v>23.231999999999999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39.145058400000003</v>
      </c>
      <c r="C200" s="707">
        <v>35.392499999999998</v>
      </c>
      <c r="D200" s="707">
        <v>-3.7525584000000052</v>
      </c>
      <c r="E200" s="708">
        <v>0.90413711070105329</v>
      </c>
      <c r="F200" s="706">
        <v>0</v>
      </c>
      <c r="G200" s="707">
        <v>0</v>
      </c>
      <c r="H200" s="707">
        <v>0</v>
      </c>
      <c r="I200" s="707">
        <v>23.231999999999999</v>
      </c>
      <c r="J200" s="707">
        <v>23.231999999999999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8.1894799999999996</v>
      </c>
      <c r="D201" s="707">
        <v>8.1894799999999996</v>
      </c>
      <c r="E201" s="708">
        <v>0</v>
      </c>
      <c r="F201" s="706">
        <v>0</v>
      </c>
      <c r="G201" s="707">
        <v>0</v>
      </c>
      <c r="H201" s="707">
        <v>9.0749999999999993</v>
      </c>
      <c r="I201" s="707">
        <v>9.0749999999999993</v>
      </c>
      <c r="J201" s="707">
        <v>9.0749999999999993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8.1894799999999996</v>
      </c>
      <c r="D202" s="707">
        <v>8.1894799999999996</v>
      </c>
      <c r="E202" s="708">
        <v>0</v>
      </c>
      <c r="F202" s="706">
        <v>0</v>
      </c>
      <c r="G202" s="707">
        <v>0</v>
      </c>
      <c r="H202" s="707">
        <v>9.0749999999999993</v>
      </c>
      <c r="I202" s="707">
        <v>9.0749999999999993</v>
      </c>
      <c r="J202" s="707">
        <v>9.0749999999999993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0.22345320000000002</v>
      </c>
      <c r="C203" s="707">
        <v>0</v>
      </c>
      <c r="D203" s="707">
        <v>-0.22345320000000002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0.22345320000000002</v>
      </c>
      <c r="C204" s="707">
        <v>0</v>
      </c>
      <c r="D204" s="707">
        <v>-0.22345320000000002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0.22345320000000002</v>
      </c>
      <c r="C205" s="707">
        <v>0</v>
      </c>
      <c r="D205" s="707">
        <v>-0.22345320000000002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0.22345320000000002</v>
      </c>
      <c r="C206" s="707">
        <v>0</v>
      </c>
      <c r="D206" s="707">
        <v>-0.22345320000000002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620.22258539999996</v>
      </c>
      <c r="C207" s="707">
        <v>113819.28254</v>
      </c>
      <c r="D207" s="707">
        <v>113199.0599546</v>
      </c>
      <c r="E207" s="708">
        <v>183.51360498520796</v>
      </c>
      <c r="F207" s="706">
        <v>154454.79352370001</v>
      </c>
      <c r="G207" s="707">
        <v>51484.931174566671</v>
      </c>
      <c r="H207" s="707">
        <v>13129.45198</v>
      </c>
      <c r="I207" s="707">
        <v>31136.0432</v>
      </c>
      <c r="J207" s="707">
        <v>-20348.887974566671</v>
      </c>
      <c r="K207" s="709">
        <v>0.20158677169978795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369.12413950000001</v>
      </c>
      <c r="C208" s="707">
        <v>107143.28243000001</v>
      </c>
      <c r="D208" s="707">
        <v>106774.15829050001</v>
      </c>
      <c r="E208" s="708">
        <v>290.26354812538614</v>
      </c>
      <c r="F208" s="706">
        <v>154049.4392239</v>
      </c>
      <c r="G208" s="707">
        <v>51349.813074633334</v>
      </c>
      <c r="H208" s="707">
        <v>4747.1953400000002</v>
      </c>
      <c r="I208" s="707">
        <v>22730.44587</v>
      </c>
      <c r="J208" s="707">
        <v>-28619.367204633334</v>
      </c>
      <c r="K208" s="709">
        <v>0.14755292836193257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369.12413950000001</v>
      </c>
      <c r="C209" s="707">
        <v>107143.28243000001</v>
      </c>
      <c r="D209" s="707">
        <v>106774.15829050001</v>
      </c>
      <c r="E209" s="708">
        <v>290.26354812538614</v>
      </c>
      <c r="F209" s="706">
        <v>154049.4392239</v>
      </c>
      <c r="G209" s="707">
        <v>51349.813074633334</v>
      </c>
      <c r="H209" s="707">
        <v>4747.1953400000002</v>
      </c>
      <c r="I209" s="707">
        <v>22730.44587</v>
      </c>
      <c r="J209" s="707">
        <v>-28619.367204633334</v>
      </c>
      <c r="K209" s="709">
        <v>0.14755292836193257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369.12413950000001</v>
      </c>
      <c r="C210" s="707">
        <v>350.24915000000004</v>
      </c>
      <c r="D210" s="707">
        <v>-18.87498949999997</v>
      </c>
      <c r="E210" s="708">
        <v>0.94886546968841634</v>
      </c>
      <c r="F210" s="706">
        <v>346.61554810000001</v>
      </c>
      <c r="G210" s="707">
        <v>115.53851603333334</v>
      </c>
      <c r="H210" s="707">
        <v>5.7758500000000002</v>
      </c>
      <c r="I210" s="707">
        <v>41.622630000000001</v>
      </c>
      <c r="J210" s="707">
        <v>-73.915886033333337</v>
      </c>
      <c r="K210" s="709">
        <v>0.12008298597151129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4.1443078</v>
      </c>
      <c r="C211" s="707">
        <v>0.58684000000000003</v>
      </c>
      <c r="D211" s="707">
        <v>-3.5574678</v>
      </c>
      <c r="E211" s="708">
        <v>0.1416014515138089</v>
      </c>
      <c r="F211" s="706">
        <v>6.7098316999999996</v>
      </c>
      <c r="G211" s="707">
        <v>2.2366105666666667</v>
      </c>
      <c r="H211" s="707">
        <v>0</v>
      </c>
      <c r="I211" s="707">
        <v>9.9180000000000004E-2</v>
      </c>
      <c r="J211" s="707">
        <v>-2.1374305666666666</v>
      </c>
      <c r="K211" s="709">
        <v>1.4781294737988735E-2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0.23144000000000001</v>
      </c>
      <c r="D212" s="707">
        <v>0.23144000000000001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0.79100000000000004</v>
      </c>
      <c r="J212" s="707">
        <v>0.79100000000000004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258.7187136</v>
      </c>
      <c r="C213" s="707">
        <v>204</v>
      </c>
      <c r="D213" s="707">
        <v>-54.718713600000001</v>
      </c>
      <c r="E213" s="708">
        <v>0.78850113763088836</v>
      </c>
      <c r="F213" s="706">
        <v>261.44206800000001</v>
      </c>
      <c r="G213" s="707">
        <v>87.147356000000002</v>
      </c>
      <c r="H213" s="707">
        <v>3.2</v>
      </c>
      <c r="I213" s="707">
        <v>27.2</v>
      </c>
      <c r="J213" s="707">
        <v>-59.947355999999999</v>
      </c>
      <c r="K213" s="709">
        <v>0.10403834473953136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102.73025</v>
      </c>
      <c r="C214" s="707">
        <v>136.85629999999998</v>
      </c>
      <c r="D214" s="707">
        <v>34.126049999999978</v>
      </c>
      <c r="E214" s="708">
        <v>1.3321908590702347</v>
      </c>
      <c r="F214" s="706">
        <v>74.30025040000001</v>
      </c>
      <c r="G214" s="707">
        <v>24.766750133333336</v>
      </c>
      <c r="H214" s="707">
        <v>2.5262600000000002</v>
      </c>
      <c r="I214" s="707">
        <v>6.5236999999999998</v>
      </c>
      <c r="J214" s="707">
        <v>-18.243050133333334</v>
      </c>
      <c r="K214" s="709">
        <v>8.7801857529136926E-2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3.5308681000000002</v>
      </c>
      <c r="C215" s="707">
        <v>8.5745699999999996</v>
      </c>
      <c r="D215" s="707">
        <v>5.0437018999999994</v>
      </c>
      <c r="E215" s="708">
        <v>2.4284594488250635</v>
      </c>
      <c r="F215" s="706">
        <v>4.1633979999999999</v>
      </c>
      <c r="G215" s="707">
        <v>1.3877993333333334</v>
      </c>
      <c r="H215" s="707">
        <v>4.9590000000000002E-2</v>
      </c>
      <c r="I215" s="707">
        <v>7.00875</v>
      </c>
      <c r="J215" s="707">
        <v>5.6209506666666664</v>
      </c>
      <c r="K215" s="709">
        <v>1.683420609799976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354.41482999999999</v>
      </c>
      <c r="D216" s="707">
        <v>354.41482999999999</v>
      </c>
      <c r="E216" s="708">
        <v>0</v>
      </c>
      <c r="F216" s="706">
        <v>328.58781249999998</v>
      </c>
      <c r="G216" s="707">
        <v>109.52927083333333</v>
      </c>
      <c r="H216" s="707">
        <v>4.1976700000000005</v>
      </c>
      <c r="I216" s="707">
        <v>66.504469999999998</v>
      </c>
      <c r="J216" s="707">
        <v>-43.02480083333333</v>
      </c>
      <c r="K216" s="709">
        <v>0.20239481645412519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143.44457999999997</v>
      </c>
      <c r="D217" s="707">
        <v>143.44457999999997</v>
      </c>
      <c r="E217" s="708">
        <v>0</v>
      </c>
      <c r="F217" s="706">
        <v>106.4599157</v>
      </c>
      <c r="G217" s="707">
        <v>35.486638566666663</v>
      </c>
      <c r="H217" s="707">
        <v>0.63491999999999993</v>
      </c>
      <c r="I217" s="707">
        <v>0.98324999999999996</v>
      </c>
      <c r="J217" s="707">
        <v>-34.503388566666665</v>
      </c>
      <c r="K217" s="709">
        <v>9.23587054841149E-3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210.97024999999999</v>
      </c>
      <c r="D218" s="707">
        <v>210.97024999999999</v>
      </c>
      <c r="E218" s="708">
        <v>0</v>
      </c>
      <c r="F218" s="706">
        <v>222.12789679999997</v>
      </c>
      <c r="G218" s="707">
        <v>74.042632266666658</v>
      </c>
      <c r="H218" s="707">
        <v>3.5627499999999999</v>
      </c>
      <c r="I218" s="707">
        <v>65.52122</v>
      </c>
      <c r="J218" s="707">
        <v>-8.5214122666666583</v>
      </c>
      <c r="K218" s="709">
        <v>0.29497069455888353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-0.49910000000000004</v>
      </c>
      <c r="D219" s="707">
        <v>-0.49910000000000004</v>
      </c>
      <c r="E219" s="708">
        <v>0</v>
      </c>
      <c r="F219" s="706">
        <v>0</v>
      </c>
      <c r="G219" s="707">
        <v>0</v>
      </c>
      <c r="H219" s="707">
        <v>0</v>
      </c>
      <c r="I219" s="707">
        <v>-1.0004999999999999</v>
      </c>
      <c r="J219" s="707">
        <v>-1.0004999999999999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-0.49910000000000004</v>
      </c>
      <c r="D220" s="707">
        <v>-0.49910000000000004</v>
      </c>
      <c r="E220" s="708">
        <v>0</v>
      </c>
      <c r="F220" s="706">
        <v>0</v>
      </c>
      <c r="G220" s="707">
        <v>0</v>
      </c>
      <c r="H220" s="707">
        <v>0</v>
      </c>
      <c r="I220" s="707">
        <v>-1.0004999999999999</v>
      </c>
      <c r="J220" s="707">
        <v>-1.0004999999999999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101629.12458</v>
      </c>
      <c r="D221" s="707">
        <v>101629.12458</v>
      </c>
      <c r="E221" s="708">
        <v>0</v>
      </c>
      <c r="F221" s="706">
        <v>153374.23586329998</v>
      </c>
      <c r="G221" s="707">
        <v>51124.745287766658</v>
      </c>
      <c r="H221" s="707">
        <v>4737.2218200000007</v>
      </c>
      <c r="I221" s="707">
        <v>22195.671839999999</v>
      </c>
      <c r="J221" s="707">
        <v>-28929.073447766659</v>
      </c>
      <c r="K221" s="709">
        <v>0.1447157778167035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101629.12458</v>
      </c>
      <c r="D222" s="707">
        <v>101629.12458</v>
      </c>
      <c r="E222" s="708">
        <v>0</v>
      </c>
      <c r="F222" s="706">
        <v>153374.23586329998</v>
      </c>
      <c r="G222" s="707">
        <v>51124.745287766658</v>
      </c>
      <c r="H222" s="707">
        <v>4737.2218200000007</v>
      </c>
      <c r="I222" s="707">
        <v>22195.671839999999</v>
      </c>
      <c r="J222" s="707">
        <v>-28929.073447766659</v>
      </c>
      <c r="K222" s="709">
        <v>0.1447157778167035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4809.9929699999993</v>
      </c>
      <c r="D223" s="707">
        <v>4809.9929699999993</v>
      </c>
      <c r="E223" s="708">
        <v>0</v>
      </c>
      <c r="F223" s="706">
        <v>0</v>
      </c>
      <c r="G223" s="707">
        <v>0</v>
      </c>
      <c r="H223" s="707">
        <v>0</v>
      </c>
      <c r="I223" s="707">
        <v>427.64742999999999</v>
      </c>
      <c r="J223" s="707">
        <v>427.64742999999999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4809.9929699999993</v>
      </c>
      <c r="D224" s="707">
        <v>4809.9929699999993</v>
      </c>
      <c r="E224" s="708">
        <v>0</v>
      </c>
      <c r="F224" s="706">
        <v>0</v>
      </c>
      <c r="G224" s="707">
        <v>0</v>
      </c>
      <c r="H224" s="707">
        <v>0</v>
      </c>
      <c r="I224" s="707">
        <v>427.64742999999999</v>
      </c>
      <c r="J224" s="707">
        <v>427.64742999999999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26.0917922</v>
      </c>
      <c r="C225" s="707">
        <v>55.914239999999999</v>
      </c>
      <c r="D225" s="707">
        <v>29.822447799999999</v>
      </c>
      <c r="E225" s="708">
        <v>2.1429819604342857</v>
      </c>
      <c r="F225" s="706">
        <v>2.5043056999999997</v>
      </c>
      <c r="G225" s="707">
        <v>0.83476856666666654</v>
      </c>
      <c r="H225" s="707">
        <v>2.2496300000000002</v>
      </c>
      <c r="I225" s="707">
        <v>18.090319999999998</v>
      </c>
      <c r="J225" s="707">
        <v>17.255551433333331</v>
      </c>
      <c r="K225" s="709">
        <v>7.2236867887175276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35.75</v>
      </c>
      <c r="D226" s="707">
        <v>35.75</v>
      </c>
      <c r="E226" s="708">
        <v>0</v>
      </c>
      <c r="F226" s="706">
        <v>0</v>
      </c>
      <c r="G226" s="707">
        <v>0</v>
      </c>
      <c r="H226" s="707">
        <v>2.25</v>
      </c>
      <c r="I226" s="707">
        <v>17.75</v>
      </c>
      <c r="J226" s="707">
        <v>17.75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35.75</v>
      </c>
      <c r="D227" s="707">
        <v>35.75</v>
      </c>
      <c r="E227" s="708">
        <v>0</v>
      </c>
      <c r="F227" s="706">
        <v>0</v>
      </c>
      <c r="G227" s="707">
        <v>0</v>
      </c>
      <c r="H227" s="707">
        <v>2.25</v>
      </c>
      <c r="I227" s="707">
        <v>17.75</v>
      </c>
      <c r="J227" s="707">
        <v>17.75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35.75</v>
      </c>
      <c r="D228" s="707">
        <v>35.75</v>
      </c>
      <c r="E228" s="708">
        <v>0</v>
      </c>
      <c r="F228" s="706">
        <v>0</v>
      </c>
      <c r="G228" s="707">
        <v>0</v>
      </c>
      <c r="H228" s="707">
        <v>2.25</v>
      </c>
      <c r="I228" s="707">
        <v>17.75</v>
      </c>
      <c r="J228" s="707">
        <v>17.75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26.0917922</v>
      </c>
      <c r="C229" s="707">
        <v>20.164240000000003</v>
      </c>
      <c r="D229" s="707">
        <v>-5.9275521999999974</v>
      </c>
      <c r="E229" s="708">
        <v>0.77281927762708469</v>
      </c>
      <c r="F229" s="706">
        <v>2.5043056999999997</v>
      </c>
      <c r="G229" s="707">
        <v>0.83476856666666654</v>
      </c>
      <c r="H229" s="707">
        <v>-3.6999999999999999E-4</v>
      </c>
      <c r="I229" s="707">
        <v>0.34032000000000001</v>
      </c>
      <c r="J229" s="707">
        <v>-0.49444856666666653</v>
      </c>
      <c r="K229" s="709">
        <v>0.13589395256337916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4.0000000000000001E-3</v>
      </c>
      <c r="D230" s="707">
        <v>4.0000000000000001E-3</v>
      </c>
      <c r="E230" s="708">
        <v>0</v>
      </c>
      <c r="F230" s="706">
        <v>0</v>
      </c>
      <c r="G230" s="707">
        <v>0</v>
      </c>
      <c r="H230" s="707">
        <v>-3.6999999999999999E-4</v>
      </c>
      <c r="I230" s="707">
        <v>1.06E-3</v>
      </c>
      <c r="J230" s="707">
        <v>1.06E-3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4.0000000000000001E-3</v>
      </c>
      <c r="D231" s="707">
        <v>4.0000000000000001E-3</v>
      </c>
      <c r="E231" s="708">
        <v>0</v>
      </c>
      <c r="F231" s="706">
        <v>0</v>
      </c>
      <c r="G231" s="707">
        <v>0</v>
      </c>
      <c r="H231" s="707">
        <v>-3.6999999999999999E-4</v>
      </c>
      <c r="I231" s="707">
        <v>1.06E-3</v>
      </c>
      <c r="J231" s="707">
        <v>1.06E-3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26.0917922</v>
      </c>
      <c r="C232" s="707">
        <v>20.160240000000002</v>
      </c>
      <c r="D232" s="707">
        <v>-5.9315521999999987</v>
      </c>
      <c r="E232" s="708">
        <v>0.77266597271152582</v>
      </c>
      <c r="F232" s="706">
        <v>2.5043056999999997</v>
      </c>
      <c r="G232" s="707">
        <v>0.83476856666666654</v>
      </c>
      <c r="H232" s="707">
        <v>0</v>
      </c>
      <c r="I232" s="707">
        <v>0.33926000000000001</v>
      </c>
      <c r="J232" s="707">
        <v>-0.49550856666666654</v>
      </c>
      <c r="K232" s="709">
        <v>0.1354706815545722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0.7</v>
      </c>
      <c r="D233" s="707">
        <v>0.7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0.2039</v>
      </c>
      <c r="D234" s="707">
        <v>0.2039</v>
      </c>
      <c r="E234" s="708">
        <v>0</v>
      </c>
      <c r="F234" s="706">
        <v>2.5043056999999997</v>
      </c>
      <c r="G234" s="707">
        <v>0.83476856666666654</v>
      </c>
      <c r="H234" s="707">
        <v>0</v>
      </c>
      <c r="I234" s="707">
        <v>0.05</v>
      </c>
      <c r="J234" s="707">
        <v>-0.7847685666666665</v>
      </c>
      <c r="K234" s="709">
        <v>1.9965613622969437E-2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26.0917922</v>
      </c>
      <c r="C235" s="707">
        <v>19.256340000000002</v>
      </c>
      <c r="D235" s="707">
        <v>-6.8354521999999989</v>
      </c>
      <c r="E235" s="708">
        <v>0.73802289441811519</v>
      </c>
      <c r="F235" s="706">
        <v>0</v>
      </c>
      <c r="G235" s="707">
        <v>0</v>
      </c>
      <c r="H235" s="707">
        <v>0</v>
      </c>
      <c r="I235" s="707">
        <v>0.28926000000000002</v>
      </c>
      <c r="J235" s="707">
        <v>0.28926000000000002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0.3773784</v>
      </c>
      <c r="C236" s="707">
        <v>1.221E-2</v>
      </c>
      <c r="D236" s="707">
        <v>-0.3651684</v>
      </c>
      <c r="E236" s="708">
        <v>3.2354792961123369E-2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0.3773784</v>
      </c>
      <c r="C237" s="707">
        <v>1.221E-2</v>
      </c>
      <c r="D237" s="707">
        <v>-0.3651684</v>
      </c>
      <c r="E237" s="708">
        <v>3.2354792961123369E-2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0.3773784</v>
      </c>
      <c r="C238" s="707">
        <v>1.221E-2</v>
      </c>
      <c r="D238" s="707">
        <v>-0.3651684</v>
      </c>
      <c r="E238" s="708">
        <v>3.2354792961123369E-2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0.3773784</v>
      </c>
      <c r="C239" s="707">
        <v>1.221E-2</v>
      </c>
      <c r="D239" s="707">
        <v>-0.3651684</v>
      </c>
      <c r="E239" s="708">
        <v>3.2354792961123369E-2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224.62927530000002</v>
      </c>
      <c r="C240" s="707">
        <v>6620.07366</v>
      </c>
      <c r="D240" s="707">
        <v>6395.4443847000002</v>
      </c>
      <c r="E240" s="708">
        <v>29.471108123189495</v>
      </c>
      <c r="F240" s="706">
        <v>402.8499941</v>
      </c>
      <c r="G240" s="707">
        <v>134.28333136666666</v>
      </c>
      <c r="H240" s="707">
        <v>8380.0070099999994</v>
      </c>
      <c r="I240" s="707">
        <v>8387.5070099999994</v>
      </c>
      <c r="J240" s="707">
        <v>8253.2236786333324</v>
      </c>
      <c r="K240" s="709">
        <v>20.820422323049499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224.62927530000002</v>
      </c>
      <c r="C241" s="707">
        <v>6620.07366</v>
      </c>
      <c r="D241" s="707">
        <v>6395.4443847000002</v>
      </c>
      <c r="E241" s="708">
        <v>29.471108123189495</v>
      </c>
      <c r="F241" s="706">
        <v>402.8499941</v>
      </c>
      <c r="G241" s="707">
        <v>134.28333136666666</v>
      </c>
      <c r="H241" s="707">
        <v>8380.0070099999994</v>
      </c>
      <c r="I241" s="707">
        <v>8387.5070099999994</v>
      </c>
      <c r="J241" s="707">
        <v>8253.2236786333324</v>
      </c>
      <c r="K241" s="709">
        <v>20.820422323049499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224.62927530000002</v>
      </c>
      <c r="C242" s="707">
        <v>6590.07366</v>
      </c>
      <c r="D242" s="707">
        <v>6365.4443847000002</v>
      </c>
      <c r="E242" s="708">
        <v>29.337554738574184</v>
      </c>
      <c r="F242" s="706">
        <v>402.8499941</v>
      </c>
      <c r="G242" s="707">
        <v>134.28333136666666</v>
      </c>
      <c r="H242" s="707">
        <v>8377.5070099999994</v>
      </c>
      <c r="I242" s="707">
        <v>8377.5070099999994</v>
      </c>
      <c r="J242" s="707">
        <v>8243.2236786333324</v>
      </c>
      <c r="K242" s="709">
        <v>20.79559918752398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224.62927530000002</v>
      </c>
      <c r="C243" s="707">
        <v>165.63200000000001</v>
      </c>
      <c r="D243" s="707">
        <v>-58.997275300000013</v>
      </c>
      <c r="E243" s="708">
        <v>0.7373571400201191</v>
      </c>
      <c r="F243" s="706">
        <v>402.8499941</v>
      </c>
      <c r="G243" s="707">
        <v>134.28333136666666</v>
      </c>
      <c r="H243" s="707">
        <v>38.037999999999997</v>
      </c>
      <c r="I243" s="707">
        <v>38.037999999999997</v>
      </c>
      <c r="J243" s="707">
        <v>-96.245331366666662</v>
      </c>
      <c r="K243" s="709">
        <v>9.4422242911980217E-2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6424.4416600000004</v>
      </c>
      <c r="D244" s="707">
        <v>6424.4416600000004</v>
      </c>
      <c r="E244" s="708">
        <v>0</v>
      </c>
      <c r="F244" s="706">
        <v>0</v>
      </c>
      <c r="G244" s="707">
        <v>0</v>
      </c>
      <c r="H244" s="707">
        <v>8339.4690099999989</v>
      </c>
      <c r="I244" s="707">
        <v>8339.4690099999989</v>
      </c>
      <c r="J244" s="707">
        <v>8339.4690099999989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30</v>
      </c>
      <c r="D245" s="707">
        <v>30</v>
      </c>
      <c r="E245" s="708">
        <v>0</v>
      </c>
      <c r="F245" s="706">
        <v>0</v>
      </c>
      <c r="G245" s="707">
        <v>0</v>
      </c>
      <c r="H245" s="707">
        <v>2.5</v>
      </c>
      <c r="I245" s="707">
        <v>10</v>
      </c>
      <c r="J245" s="707">
        <v>10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30</v>
      </c>
      <c r="D246" s="707">
        <v>30</v>
      </c>
      <c r="E246" s="708">
        <v>0</v>
      </c>
      <c r="F246" s="706">
        <v>0</v>
      </c>
      <c r="G246" s="707">
        <v>0</v>
      </c>
      <c r="H246" s="707">
        <v>2.5</v>
      </c>
      <c r="I246" s="707">
        <v>10</v>
      </c>
      <c r="J246" s="707">
        <v>10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13813.0226</v>
      </c>
      <c r="D247" s="707">
        <v>13813.0226</v>
      </c>
      <c r="E247" s="708">
        <v>0</v>
      </c>
      <c r="F247" s="706">
        <v>0</v>
      </c>
      <c r="G247" s="707">
        <v>0</v>
      </c>
      <c r="H247" s="707">
        <v>1182.6301699999999</v>
      </c>
      <c r="I247" s="707">
        <v>3495.62435</v>
      </c>
      <c r="J247" s="707">
        <v>3495.62435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13813.0226</v>
      </c>
      <c r="D248" s="707">
        <v>13813.0226</v>
      </c>
      <c r="E248" s="708">
        <v>0</v>
      </c>
      <c r="F248" s="706">
        <v>0</v>
      </c>
      <c r="G248" s="707">
        <v>0</v>
      </c>
      <c r="H248" s="707">
        <v>1182.6301699999999</v>
      </c>
      <c r="I248" s="707">
        <v>3495.62435</v>
      </c>
      <c r="J248" s="707">
        <v>3495.62435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13813.0226</v>
      </c>
      <c r="D249" s="707">
        <v>13813.0226</v>
      </c>
      <c r="E249" s="708">
        <v>0</v>
      </c>
      <c r="F249" s="706">
        <v>0</v>
      </c>
      <c r="G249" s="707">
        <v>0</v>
      </c>
      <c r="H249" s="707">
        <v>1182.6301699999999</v>
      </c>
      <c r="I249" s="707">
        <v>3495.62435</v>
      </c>
      <c r="J249" s="707">
        <v>3495.62435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233.04957000000002</v>
      </c>
      <c r="D250" s="707">
        <v>233.04957000000002</v>
      </c>
      <c r="E250" s="708">
        <v>0</v>
      </c>
      <c r="F250" s="706">
        <v>0</v>
      </c>
      <c r="G250" s="707">
        <v>0</v>
      </c>
      <c r="H250" s="707">
        <v>11.00708</v>
      </c>
      <c r="I250" s="707">
        <v>38.273629999999997</v>
      </c>
      <c r="J250" s="707">
        <v>38.273629999999997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233.04957000000002</v>
      </c>
      <c r="D251" s="707">
        <v>233.04957000000002</v>
      </c>
      <c r="E251" s="708">
        <v>0</v>
      </c>
      <c r="F251" s="706">
        <v>0</v>
      </c>
      <c r="G251" s="707">
        <v>0</v>
      </c>
      <c r="H251" s="707">
        <v>11.00708</v>
      </c>
      <c r="I251" s="707">
        <v>38.273629999999997</v>
      </c>
      <c r="J251" s="707">
        <v>38.273629999999997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64.03</v>
      </c>
      <c r="D252" s="707">
        <v>64.03</v>
      </c>
      <c r="E252" s="708">
        <v>0</v>
      </c>
      <c r="F252" s="706">
        <v>0</v>
      </c>
      <c r="G252" s="707">
        <v>0</v>
      </c>
      <c r="H252" s="707">
        <v>5.0999999999999996</v>
      </c>
      <c r="I252" s="707">
        <v>30.09</v>
      </c>
      <c r="J252" s="707">
        <v>30.09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60.97</v>
      </c>
      <c r="D253" s="707">
        <v>60.97</v>
      </c>
      <c r="E253" s="708">
        <v>0</v>
      </c>
      <c r="F253" s="706">
        <v>0</v>
      </c>
      <c r="G253" s="707">
        <v>0</v>
      </c>
      <c r="H253" s="707">
        <v>2.38</v>
      </c>
      <c r="I253" s="707">
        <v>20.74</v>
      </c>
      <c r="J253" s="707">
        <v>20.74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3.06</v>
      </c>
      <c r="D254" s="707">
        <v>3.06</v>
      </c>
      <c r="E254" s="708">
        <v>0</v>
      </c>
      <c r="F254" s="706">
        <v>0</v>
      </c>
      <c r="G254" s="707">
        <v>0</v>
      </c>
      <c r="H254" s="707">
        <v>2.72</v>
      </c>
      <c r="I254" s="707">
        <v>9.35</v>
      </c>
      <c r="J254" s="707">
        <v>9.35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465.69008000000002</v>
      </c>
      <c r="D255" s="707">
        <v>465.69008000000002</v>
      </c>
      <c r="E255" s="708">
        <v>0</v>
      </c>
      <c r="F255" s="706">
        <v>0</v>
      </c>
      <c r="G255" s="707">
        <v>0</v>
      </c>
      <c r="H255" s="707">
        <v>25.34506</v>
      </c>
      <c r="I255" s="707">
        <v>97.568079999999995</v>
      </c>
      <c r="J255" s="707">
        <v>97.568079999999995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355.2</v>
      </c>
      <c r="D256" s="707">
        <v>355.2</v>
      </c>
      <c r="E256" s="708">
        <v>0</v>
      </c>
      <c r="F256" s="706">
        <v>0</v>
      </c>
      <c r="G256" s="707">
        <v>0</v>
      </c>
      <c r="H256" s="707">
        <v>20.350000000000001</v>
      </c>
      <c r="I256" s="707">
        <v>78.069999999999993</v>
      </c>
      <c r="J256" s="707">
        <v>78.069999999999993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110.49008000000001</v>
      </c>
      <c r="D257" s="707">
        <v>110.49008000000001</v>
      </c>
      <c r="E257" s="708">
        <v>0</v>
      </c>
      <c r="F257" s="706">
        <v>0</v>
      </c>
      <c r="G257" s="707">
        <v>0</v>
      </c>
      <c r="H257" s="707">
        <v>4.9950600000000005</v>
      </c>
      <c r="I257" s="707">
        <v>19.498080000000002</v>
      </c>
      <c r="J257" s="707">
        <v>19.498080000000002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67.61618</v>
      </c>
      <c r="D258" s="707">
        <v>67.61618</v>
      </c>
      <c r="E258" s="708">
        <v>0</v>
      </c>
      <c r="F258" s="706">
        <v>0</v>
      </c>
      <c r="G258" s="707">
        <v>0</v>
      </c>
      <c r="H258" s="707">
        <v>3.5443600000000002</v>
      </c>
      <c r="I258" s="707">
        <v>13.409979999999999</v>
      </c>
      <c r="J258" s="707">
        <v>13.409979999999999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67.61618</v>
      </c>
      <c r="D259" s="707">
        <v>67.61618</v>
      </c>
      <c r="E259" s="708">
        <v>0</v>
      </c>
      <c r="F259" s="706">
        <v>0</v>
      </c>
      <c r="G259" s="707">
        <v>0</v>
      </c>
      <c r="H259" s="707">
        <v>3.5443600000000002</v>
      </c>
      <c r="I259" s="707">
        <v>13.409979999999999</v>
      </c>
      <c r="J259" s="707">
        <v>13.409979999999999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6.0830000000000002</v>
      </c>
      <c r="D260" s="707">
        <v>6.0830000000000002</v>
      </c>
      <c r="E260" s="708">
        <v>0</v>
      </c>
      <c r="F260" s="706">
        <v>0</v>
      </c>
      <c r="G260" s="707">
        <v>0</v>
      </c>
      <c r="H260" s="707">
        <v>0.34</v>
      </c>
      <c r="I260" s="707">
        <v>1.877</v>
      </c>
      <c r="J260" s="707">
        <v>1.877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6.0830000000000002</v>
      </c>
      <c r="D261" s="707">
        <v>6.0830000000000002</v>
      </c>
      <c r="E261" s="708">
        <v>0</v>
      </c>
      <c r="F261" s="706">
        <v>0</v>
      </c>
      <c r="G261" s="707">
        <v>0</v>
      </c>
      <c r="H261" s="707">
        <v>0.34</v>
      </c>
      <c r="I261" s="707">
        <v>1.877</v>
      </c>
      <c r="J261" s="707">
        <v>1.877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2299.56898</v>
      </c>
      <c r="D262" s="707">
        <v>2299.56898</v>
      </c>
      <c r="E262" s="708">
        <v>0</v>
      </c>
      <c r="F262" s="706">
        <v>0</v>
      </c>
      <c r="G262" s="707">
        <v>0</v>
      </c>
      <c r="H262" s="707">
        <v>170.70753999999999</v>
      </c>
      <c r="I262" s="707">
        <v>597.10206000000005</v>
      </c>
      <c r="J262" s="707">
        <v>597.10206000000005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2299.56898</v>
      </c>
      <c r="D263" s="707">
        <v>2299.56898</v>
      </c>
      <c r="E263" s="708">
        <v>0</v>
      </c>
      <c r="F263" s="706">
        <v>0</v>
      </c>
      <c r="G263" s="707">
        <v>0</v>
      </c>
      <c r="H263" s="707">
        <v>170.70753999999999</v>
      </c>
      <c r="I263" s="707">
        <v>597.10206000000005</v>
      </c>
      <c r="J263" s="707">
        <v>597.10206000000005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1066.75578</v>
      </c>
      <c r="D264" s="707">
        <v>1066.75578</v>
      </c>
      <c r="E264" s="708">
        <v>0</v>
      </c>
      <c r="F264" s="706">
        <v>0</v>
      </c>
      <c r="G264" s="707">
        <v>0</v>
      </c>
      <c r="H264" s="707">
        <v>97.630049999999997</v>
      </c>
      <c r="I264" s="707">
        <v>315.63471000000004</v>
      </c>
      <c r="J264" s="707">
        <v>315.63471000000004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1066.75578</v>
      </c>
      <c r="D265" s="707">
        <v>1066.75578</v>
      </c>
      <c r="E265" s="708">
        <v>0</v>
      </c>
      <c r="F265" s="706">
        <v>0</v>
      </c>
      <c r="G265" s="707">
        <v>0</v>
      </c>
      <c r="H265" s="707">
        <v>97.630049999999997</v>
      </c>
      <c r="I265" s="707">
        <v>315.63471000000004</v>
      </c>
      <c r="J265" s="707">
        <v>315.63471000000004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9381.7006199999996</v>
      </c>
      <c r="D266" s="707">
        <v>9381.7006199999996</v>
      </c>
      <c r="E266" s="708">
        <v>0</v>
      </c>
      <c r="F266" s="706">
        <v>0</v>
      </c>
      <c r="G266" s="707">
        <v>0</v>
      </c>
      <c r="H266" s="707">
        <v>853.67446999999993</v>
      </c>
      <c r="I266" s="707">
        <v>2337.2937999999999</v>
      </c>
      <c r="J266" s="707">
        <v>2337.2937999999999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9381.7006199999996</v>
      </c>
      <c r="D267" s="707">
        <v>9381.7006199999996</v>
      </c>
      <c r="E267" s="708">
        <v>0</v>
      </c>
      <c r="F267" s="706">
        <v>0</v>
      </c>
      <c r="G267" s="707">
        <v>0</v>
      </c>
      <c r="H267" s="707">
        <v>853.67446999999993</v>
      </c>
      <c r="I267" s="707">
        <v>2337.2937999999999</v>
      </c>
      <c r="J267" s="707">
        <v>2337.2937999999999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228.52839</v>
      </c>
      <c r="D268" s="707">
        <v>228.52839</v>
      </c>
      <c r="E268" s="708">
        <v>0</v>
      </c>
      <c r="F268" s="706">
        <v>0</v>
      </c>
      <c r="G268" s="707">
        <v>0</v>
      </c>
      <c r="H268" s="707">
        <v>15.281610000000001</v>
      </c>
      <c r="I268" s="707">
        <v>64.37509</v>
      </c>
      <c r="J268" s="707">
        <v>64.37509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228.52839</v>
      </c>
      <c r="D269" s="707">
        <v>228.52839</v>
      </c>
      <c r="E269" s="708">
        <v>0</v>
      </c>
      <c r="F269" s="706">
        <v>0</v>
      </c>
      <c r="G269" s="707">
        <v>0</v>
      </c>
      <c r="H269" s="707">
        <v>15.281610000000001</v>
      </c>
      <c r="I269" s="707">
        <v>64.37509</v>
      </c>
      <c r="J269" s="707">
        <v>64.37509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5.40632</v>
      </c>
      <c r="D270" s="707">
        <v>5.40632</v>
      </c>
      <c r="E270" s="708">
        <v>0</v>
      </c>
      <c r="F270" s="706">
        <v>0</v>
      </c>
      <c r="G270" s="707">
        <v>0</v>
      </c>
      <c r="H270" s="707">
        <v>0.36839999999999995</v>
      </c>
      <c r="I270" s="707">
        <v>1.7402500000000001</v>
      </c>
      <c r="J270" s="707">
        <v>1.7402500000000001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5.40632</v>
      </c>
      <c r="D271" s="707">
        <v>5.40632</v>
      </c>
      <c r="E271" s="708">
        <v>0</v>
      </c>
      <c r="F271" s="706">
        <v>0</v>
      </c>
      <c r="G271" s="707">
        <v>0</v>
      </c>
      <c r="H271" s="707">
        <v>0.36839999999999995</v>
      </c>
      <c r="I271" s="707">
        <v>1.7402500000000001</v>
      </c>
      <c r="J271" s="707">
        <v>1.7402500000000001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5.40632</v>
      </c>
      <c r="D272" s="707">
        <v>5.40632</v>
      </c>
      <c r="E272" s="708">
        <v>0</v>
      </c>
      <c r="F272" s="706">
        <v>0</v>
      </c>
      <c r="G272" s="707">
        <v>0</v>
      </c>
      <c r="H272" s="707">
        <v>0.36839999999999995</v>
      </c>
      <c r="I272" s="707">
        <v>1.7402500000000001</v>
      </c>
      <c r="J272" s="707">
        <v>1.7402500000000001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5.40632</v>
      </c>
      <c r="D273" s="707">
        <v>5.40632</v>
      </c>
      <c r="E273" s="708">
        <v>0</v>
      </c>
      <c r="F273" s="706">
        <v>0</v>
      </c>
      <c r="G273" s="707">
        <v>0</v>
      </c>
      <c r="H273" s="707">
        <v>0.36839999999999995</v>
      </c>
      <c r="I273" s="707">
        <v>1.7402500000000001</v>
      </c>
      <c r="J273" s="707">
        <v>1.7402500000000001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5.40632</v>
      </c>
      <c r="D274" s="707">
        <v>5.40632</v>
      </c>
      <c r="E274" s="708">
        <v>0</v>
      </c>
      <c r="F274" s="706">
        <v>0</v>
      </c>
      <c r="G274" s="707">
        <v>0</v>
      </c>
      <c r="H274" s="707">
        <v>0.36839999999999995</v>
      </c>
      <c r="I274" s="707">
        <v>1.7402500000000001</v>
      </c>
      <c r="J274" s="707">
        <v>1.7402500000000001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1C396CB-0887-463D-BB38-900BD216C47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599</v>
      </c>
      <c r="B5" s="712" t="s">
        <v>600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599</v>
      </c>
      <c r="B6" s="712" t="s">
        <v>601</v>
      </c>
      <c r="C6" s="713">
        <v>830.73308999999995</v>
      </c>
      <c r="D6" s="713">
        <v>563.73372999999992</v>
      </c>
      <c r="E6" s="713"/>
      <c r="F6" s="713">
        <v>391.52764999999999</v>
      </c>
      <c r="G6" s="713">
        <v>0</v>
      </c>
      <c r="H6" s="713">
        <v>391.52764999999999</v>
      </c>
      <c r="I6" s="714" t="s">
        <v>329</v>
      </c>
      <c r="J6" s="715" t="s">
        <v>1</v>
      </c>
    </row>
    <row r="7" spans="1:10" ht="14.45" customHeight="1" x14ac:dyDescent="0.2">
      <c r="A7" s="711" t="s">
        <v>599</v>
      </c>
      <c r="B7" s="712" t="s">
        <v>602</v>
      </c>
      <c r="C7" s="713">
        <v>2.5137399999999999</v>
      </c>
      <c r="D7" s="713">
        <v>0</v>
      </c>
      <c r="E7" s="713"/>
      <c r="F7" s="713">
        <v>7.6729399999999996</v>
      </c>
      <c r="G7" s="713">
        <v>0</v>
      </c>
      <c r="H7" s="713">
        <v>7.6729399999999996</v>
      </c>
      <c r="I7" s="714" t="s">
        <v>329</v>
      </c>
      <c r="J7" s="715" t="s">
        <v>1</v>
      </c>
    </row>
    <row r="8" spans="1:10" ht="14.45" customHeight="1" x14ac:dyDescent="0.2">
      <c r="A8" s="711" t="s">
        <v>599</v>
      </c>
      <c r="B8" s="712" t="s">
        <v>603</v>
      </c>
      <c r="C8" s="713">
        <v>11.665009999999999</v>
      </c>
      <c r="D8" s="713">
        <v>11.975679999999999</v>
      </c>
      <c r="E8" s="713"/>
      <c r="F8" s="713">
        <v>9.2888500000000001</v>
      </c>
      <c r="G8" s="713">
        <v>0</v>
      </c>
      <c r="H8" s="713">
        <v>9.2888500000000001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599</v>
      </c>
      <c r="B9" s="712" t="s">
        <v>604</v>
      </c>
      <c r="C9" s="713">
        <v>7.4774700000000003</v>
      </c>
      <c r="D9" s="713">
        <v>0</v>
      </c>
      <c r="E9" s="713"/>
      <c r="F9" s="713">
        <v>41.133389999999999</v>
      </c>
      <c r="G9" s="713">
        <v>0</v>
      </c>
      <c r="H9" s="713">
        <v>41.133389999999999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599</v>
      </c>
      <c r="B10" s="712" t="s">
        <v>605</v>
      </c>
      <c r="C10" s="713">
        <v>5.4779400000000003</v>
      </c>
      <c r="D10" s="713">
        <v>18.259799999999998</v>
      </c>
      <c r="E10" s="713"/>
      <c r="F10" s="713">
        <v>18.991410000000002</v>
      </c>
      <c r="G10" s="713">
        <v>0</v>
      </c>
      <c r="H10" s="713">
        <v>18.991410000000002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599</v>
      </c>
      <c r="B11" s="712" t="s">
        <v>606</v>
      </c>
      <c r="C11" s="713">
        <v>287.0500199999999</v>
      </c>
      <c r="D11" s="713">
        <v>228.75263000000001</v>
      </c>
      <c r="E11" s="713"/>
      <c r="F11" s="713">
        <v>142.03129999999999</v>
      </c>
      <c r="G11" s="713">
        <v>0</v>
      </c>
      <c r="H11" s="713">
        <v>142.03129999999999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599</v>
      </c>
      <c r="B12" s="712" t="s">
        <v>607</v>
      </c>
      <c r="C12" s="713">
        <v>0.44291999999999998</v>
      </c>
      <c r="D12" s="713">
        <v>0</v>
      </c>
      <c r="E12" s="713"/>
      <c r="F12" s="713">
        <v>0.79093000000000002</v>
      </c>
      <c r="G12" s="713">
        <v>0</v>
      </c>
      <c r="H12" s="713">
        <v>0.79093000000000002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599</v>
      </c>
      <c r="B13" s="712" t="s">
        <v>608</v>
      </c>
      <c r="C13" s="713">
        <v>60.733889999999995</v>
      </c>
      <c r="D13" s="713">
        <v>66.971580000000003</v>
      </c>
      <c r="E13" s="713"/>
      <c r="F13" s="713">
        <v>130.96528000000001</v>
      </c>
      <c r="G13" s="713">
        <v>0</v>
      </c>
      <c r="H13" s="713">
        <v>130.96528000000001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599</v>
      </c>
      <c r="B14" s="712" t="s">
        <v>609</v>
      </c>
      <c r="C14" s="713">
        <v>1206.0940799999998</v>
      </c>
      <c r="D14" s="713">
        <v>889.69341999999995</v>
      </c>
      <c r="E14" s="713"/>
      <c r="F14" s="713">
        <v>742.40174999999999</v>
      </c>
      <c r="G14" s="713">
        <v>0</v>
      </c>
      <c r="H14" s="713">
        <v>742.40174999999999</v>
      </c>
      <c r="I14" s="714" t="s">
        <v>329</v>
      </c>
      <c r="J14" s="715" t="s">
        <v>610</v>
      </c>
    </row>
    <row r="16" spans="1:10" ht="14.45" customHeight="1" x14ac:dyDescent="0.2">
      <c r="A16" s="711" t="s">
        <v>599</v>
      </c>
      <c r="B16" s="712" t="s">
        <v>600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611</v>
      </c>
      <c r="B17" s="712" t="s">
        <v>612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611</v>
      </c>
      <c r="B18" s="712" t="s">
        <v>601</v>
      </c>
      <c r="C18" s="713">
        <v>128.21306999999999</v>
      </c>
      <c r="D18" s="713">
        <v>108.9131</v>
      </c>
      <c r="E18" s="713"/>
      <c r="F18" s="713">
        <v>85.496300000000005</v>
      </c>
      <c r="G18" s="713">
        <v>0</v>
      </c>
      <c r="H18" s="713">
        <v>85.496300000000005</v>
      </c>
      <c r="I18" s="714" t="s">
        <v>329</v>
      </c>
      <c r="J18" s="715" t="s">
        <v>1</v>
      </c>
    </row>
    <row r="19" spans="1:10" ht="14.45" customHeight="1" x14ac:dyDescent="0.2">
      <c r="A19" s="711" t="s">
        <v>611</v>
      </c>
      <c r="B19" s="712" t="s">
        <v>604</v>
      </c>
      <c r="C19" s="713">
        <v>5.3410500000000001</v>
      </c>
      <c r="D19" s="713">
        <v>0</v>
      </c>
      <c r="E19" s="713"/>
      <c r="F19" s="713">
        <v>26.767389999999999</v>
      </c>
      <c r="G19" s="713">
        <v>0</v>
      </c>
      <c r="H19" s="713">
        <v>26.767389999999999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611</v>
      </c>
      <c r="B20" s="712" t="s">
        <v>605</v>
      </c>
      <c r="C20" s="713">
        <v>1.8259799999999999</v>
      </c>
      <c r="D20" s="713">
        <v>4.5649500000000005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611</v>
      </c>
      <c r="B21" s="712" t="s">
        <v>606</v>
      </c>
      <c r="C21" s="713">
        <v>25.844399999999997</v>
      </c>
      <c r="D21" s="713">
        <v>18.746310000000001</v>
      </c>
      <c r="E21" s="713"/>
      <c r="F21" s="713">
        <v>34.634339999999987</v>
      </c>
      <c r="G21" s="713">
        <v>0</v>
      </c>
      <c r="H21" s="713">
        <v>34.634339999999987</v>
      </c>
      <c r="I21" s="714" t="s">
        <v>329</v>
      </c>
      <c r="J21" s="715" t="s">
        <v>1</v>
      </c>
    </row>
    <row r="22" spans="1:10" ht="14.45" customHeight="1" x14ac:dyDescent="0.2">
      <c r="A22" s="711" t="s">
        <v>611</v>
      </c>
      <c r="B22" s="712" t="s">
        <v>607</v>
      </c>
      <c r="C22" s="713">
        <v>0.11751</v>
      </c>
      <c r="D22" s="713">
        <v>0</v>
      </c>
      <c r="E22" s="713"/>
      <c r="F22" s="713">
        <v>9.5700000000000007E-2</v>
      </c>
      <c r="G22" s="713">
        <v>0</v>
      </c>
      <c r="H22" s="713">
        <v>9.5700000000000007E-2</v>
      </c>
      <c r="I22" s="714" t="s">
        <v>329</v>
      </c>
      <c r="J22" s="715" t="s">
        <v>1</v>
      </c>
    </row>
    <row r="23" spans="1:10" ht="14.45" customHeight="1" x14ac:dyDescent="0.2">
      <c r="A23" s="711" t="s">
        <v>611</v>
      </c>
      <c r="B23" s="712" t="s">
        <v>608</v>
      </c>
      <c r="C23" s="713">
        <v>3.3119999999999998</v>
      </c>
      <c r="D23" s="713">
        <v>1.173</v>
      </c>
      <c r="E23" s="713"/>
      <c r="F23" s="713">
        <v>1.173</v>
      </c>
      <c r="G23" s="713">
        <v>0</v>
      </c>
      <c r="H23" s="713">
        <v>1.173</v>
      </c>
      <c r="I23" s="714" t="s">
        <v>329</v>
      </c>
      <c r="J23" s="715" t="s">
        <v>1</v>
      </c>
    </row>
    <row r="24" spans="1:10" ht="14.45" customHeight="1" x14ac:dyDescent="0.2">
      <c r="A24" s="711" t="s">
        <v>611</v>
      </c>
      <c r="B24" s="712" t="s">
        <v>613</v>
      </c>
      <c r="C24" s="713">
        <v>164.65401</v>
      </c>
      <c r="D24" s="713">
        <v>133.39735999999999</v>
      </c>
      <c r="E24" s="713"/>
      <c r="F24" s="713">
        <v>148.16672999999997</v>
      </c>
      <c r="G24" s="713">
        <v>0</v>
      </c>
      <c r="H24" s="713">
        <v>148.16672999999997</v>
      </c>
      <c r="I24" s="714" t="s">
        <v>329</v>
      </c>
      <c r="J24" s="715" t="s">
        <v>614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615</v>
      </c>
    </row>
    <row r="26" spans="1:10" ht="14.45" customHeight="1" x14ac:dyDescent="0.2">
      <c r="A26" s="711" t="s">
        <v>616</v>
      </c>
      <c r="B26" s="712" t="s">
        <v>617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616</v>
      </c>
      <c r="B27" s="712" t="s">
        <v>601</v>
      </c>
      <c r="C27" s="713">
        <v>159.78833000000006</v>
      </c>
      <c r="D27" s="713">
        <v>103.22396999999997</v>
      </c>
      <c r="E27" s="713"/>
      <c r="F27" s="713">
        <v>53.602489999999982</v>
      </c>
      <c r="G27" s="713">
        <v>0</v>
      </c>
      <c r="H27" s="713">
        <v>53.602489999999982</v>
      </c>
      <c r="I27" s="714" t="s">
        <v>329</v>
      </c>
      <c r="J27" s="715" t="s">
        <v>1</v>
      </c>
    </row>
    <row r="28" spans="1:10" ht="14.45" customHeight="1" x14ac:dyDescent="0.2">
      <c r="A28" s="711" t="s">
        <v>616</v>
      </c>
      <c r="B28" s="712" t="s">
        <v>604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616</v>
      </c>
      <c r="B29" s="712" t="s">
        <v>605</v>
      </c>
      <c r="C29" s="713">
        <v>0</v>
      </c>
      <c r="D29" s="713">
        <v>0</v>
      </c>
      <c r="E29" s="713"/>
      <c r="F29" s="713">
        <v>2.7389700000000001</v>
      </c>
      <c r="G29" s="713">
        <v>0</v>
      </c>
      <c r="H29" s="713">
        <v>2.7389700000000001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616</v>
      </c>
      <c r="B30" s="712" t="s">
        <v>606</v>
      </c>
      <c r="C30" s="713">
        <v>23.464550000000003</v>
      </c>
      <c r="D30" s="713">
        <v>13.493700000000002</v>
      </c>
      <c r="E30" s="713"/>
      <c r="F30" s="713">
        <v>9.2775300000000005</v>
      </c>
      <c r="G30" s="713">
        <v>0</v>
      </c>
      <c r="H30" s="713">
        <v>9.2775300000000005</v>
      </c>
      <c r="I30" s="714" t="s">
        <v>329</v>
      </c>
      <c r="J30" s="715" t="s">
        <v>1</v>
      </c>
    </row>
    <row r="31" spans="1:10" ht="14.45" customHeight="1" x14ac:dyDescent="0.2">
      <c r="A31" s="711" t="s">
        <v>616</v>
      </c>
      <c r="B31" s="712" t="s">
        <v>607</v>
      </c>
      <c r="C31" s="713">
        <v>2.9700000000000001E-2</v>
      </c>
      <c r="D31" s="713">
        <v>0</v>
      </c>
      <c r="E31" s="713"/>
      <c r="F31" s="713">
        <v>0.1595</v>
      </c>
      <c r="G31" s="713">
        <v>0</v>
      </c>
      <c r="H31" s="713">
        <v>0.1595</v>
      </c>
      <c r="I31" s="714" t="s">
        <v>329</v>
      </c>
      <c r="J31" s="715" t="s">
        <v>1</v>
      </c>
    </row>
    <row r="32" spans="1:10" ht="14.45" customHeight="1" x14ac:dyDescent="0.2">
      <c r="A32" s="711" t="s">
        <v>616</v>
      </c>
      <c r="B32" s="712" t="s">
        <v>608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616</v>
      </c>
      <c r="B33" s="712" t="s">
        <v>618</v>
      </c>
      <c r="C33" s="713">
        <v>183.28258000000005</v>
      </c>
      <c r="D33" s="713">
        <v>116.71766999999997</v>
      </c>
      <c r="E33" s="713"/>
      <c r="F33" s="713">
        <v>65.778489999999977</v>
      </c>
      <c r="G33" s="713">
        <v>0</v>
      </c>
      <c r="H33" s="713">
        <v>65.778489999999977</v>
      </c>
      <c r="I33" s="714" t="s">
        <v>329</v>
      </c>
      <c r="J33" s="715" t="s">
        <v>614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615</v>
      </c>
    </row>
    <row r="35" spans="1:10" ht="14.45" customHeight="1" x14ac:dyDescent="0.2">
      <c r="A35" s="711" t="s">
        <v>619</v>
      </c>
      <c r="B35" s="712" t="s">
        <v>620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619</v>
      </c>
      <c r="B36" s="712" t="s">
        <v>601</v>
      </c>
      <c r="C36" s="713">
        <v>81.624610000000018</v>
      </c>
      <c r="D36" s="713">
        <v>53.495119999999993</v>
      </c>
      <c r="E36" s="713"/>
      <c r="F36" s="713">
        <v>23.72091</v>
      </c>
      <c r="G36" s="713">
        <v>0</v>
      </c>
      <c r="H36" s="713">
        <v>23.72091</v>
      </c>
      <c r="I36" s="714" t="s">
        <v>329</v>
      </c>
      <c r="J36" s="715" t="s">
        <v>1</v>
      </c>
    </row>
    <row r="37" spans="1:10" ht="14.45" customHeight="1" x14ac:dyDescent="0.2">
      <c r="A37" s="711" t="s">
        <v>619</v>
      </c>
      <c r="B37" s="712" t="s">
        <v>604</v>
      </c>
      <c r="C37" s="713">
        <v>2.1364200000000002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619</v>
      </c>
      <c r="B38" s="712" t="s">
        <v>605</v>
      </c>
      <c r="C38" s="713">
        <v>3.6519599999999999</v>
      </c>
      <c r="D38" s="713">
        <v>13.694849999999999</v>
      </c>
      <c r="E38" s="713"/>
      <c r="F38" s="713">
        <v>2.7389700000000001</v>
      </c>
      <c r="G38" s="713">
        <v>0</v>
      </c>
      <c r="H38" s="713">
        <v>2.7389700000000001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619</v>
      </c>
      <c r="B39" s="712" t="s">
        <v>606</v>
      </c>
      <c r="C39" s="713">
        <v>113.38247999999997</v>
      </c>
      <c r="D39" s="713">
        <v>129.46851000000001</v>
      </c>
      <c r="E39" s="713"/>
      <c r="F39" s="713">
        <v>29.997250000000005</v>
      </c>
      <c r="G39" s="713">
        <v>0</v>
      </c>
      <c r="H39" s="713">
        <v>29.997250000000005</v>
      </c>
      <c r="I39" s="714" t="s">
        <v>329</v>
      </c>
      <c r="J39" s="715" t="s">
        <v>1</v>
      </c>
    </row>
    <row r="40" spans="1:10" ht="14.45" customHeight="1" x14ac:dyDescent="0.2">
      <c r="A40" s="711" t="s">
        <v>619</v>
      </c>
      <c r="B40" s="712" t="s">
        <v>607</v>
      </c>
      <c r="C40" s="713">
        <v>0.1782</v>
      </c>
      <c r="D40" s="713">
        <v>0</v>
      </c>
      <c r="E40" s="713"/>
      <c r="F40" s="713">
        <v>0.4466</v>
      </c>
      <c r="G40" s="713">
        <v>0</v>
      </c>
      <c r="H40" s="713">
        <v>0.4466</v>
      </c>
      <c r="I40" s="714" t="s">
        <v>329</v>
      </c>
      <c r="J40" s="715" t="s">
        <v>1</v>
      </c>
    </row>
    <row r="41" spans="1:10" ht="14.45" customHeight="1" x14ac:dyDescent="0.2">
      <c r="A41" s="711" t="s">
        <v>619</v>
      </c>
      <c r="B41" s="712" t="s">
        <v>621</v>
      </c>
      <c r="C41" s="713">
        <v>200.97367</v>
      </c>
      <c r="D41" s="713">
        <v>196.65848</v>
      </c>
      <c r="E41" s="713"/>
      <c r="F41" s="713">
        <v>56.903730000000003</v>
      </c>
      <c r="G41" s="713">
        <v>0</v>
      </c>
      <c r="H41" s="713">
        <v>56.903730000000003</v>
      </c>
      <c r="I41" s="714" t="s">
        <v>329</v>
      </c>
      <c r="J41" s="715" t="s">
        <v>614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615</v>
      </c>
    </row>
    <row r="43" spans="1:10" ht="14.45" customHeight="1" x14ac:dyDescent="0.2">
      <c r="A43" s="711" t="s">
        <v>622</v>
      </c>
      <c r="B43" s="712" t="s">
        <v>623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622</v>
      </c>
      <c r="B44" s="712" t="s">
        <v>601</v>
      </c>
      <c r="C44" s="713">
        <v>46.094359999999995</v>
      </c>
      <c r="D44" s="713">
        <v>43.337499999999991</v>
      </c>
      <c r="E44" s="713"/>
      <c r="F44" s="713">
        <v>53.14076</v>
      </c>
      <c r="G44" s="713">
        <v>0</v>
      </c>
      <c r="H44" s="713">
        <v>53.14076</v>
      </c>
      <c r="I44" s="714" t="s">
        <v>329</v>
      </c>
      <c r="J44" s="715" t="s">
        <v>1</v>
      </c>
    </row>
    <row r="45" spans="1:10" ht="14.45" customHeight="1" x14ac:dyDescent="0.2">
      <c r="A45" s="711" t="s">
        <v>622</v>
      </c>
      <c r="B45" s="712" t="s">
        <v>606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622</v>
      </c>
      <c r="B46" s="712" t="s">
        <v>624</v>
      </c>
      <c r="C46" s="713">
        <v>46.094359999999995</v>
      </c>
      <c r="D46" s="713">
        <v>43.337499999999991</v>
      </c>
      <c r="E46" s="713"/>
      <c r="F46" s="713">
        <v>53.14076</v>
      </c>
      <c r="G46" s="713">
        <v>0</v>
      </c>
      <c r="H46" s="713">
        <v>53.14076</v>
      </c>
      <c r="I46" s="714" t="s">
        <v>329</v>
      </c>
      <c r="J46" s="715" t="s">
        <v>614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615</v>
      </c>
    </row>
    <row r="48" spans="1:10" ht="14.45" customHeight="1" x14ac:dyDescent="0.2">
      <c r="A48" s="711" t="s">
        <v>625</v>
      </c>
      <c r="B48" s="712" t="s">
        <v>626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625</v>
      </c>
      <c r="B49" s="712" t="s">
        <v>601</v>
      </c>
      <c r="C49" s="713">
        <v>176.89762999999996</v>
      </c>
      <c r="D49" s="713">
        <v>132.74076999999997</v>
      </c>
      <c r="E49" s="713"/>
      <c r="F49" s="713">
        <v>81.661189999999991</v>
      </c>
      <c r="G49" s="713">
        <v>0</v>
      </c>
      <c r="H49" s="713">
        <v>81.661189999999991</v>
      </c>
      <c r="I49" s="714" t="s">
        <v>329</v>
      </c>
      <c r="J49" s="715" t="s">
        <v>1</v>
      </c>
    </row>
    <row r="50" spans="1:10" ht="14.45" customHeight="1" x14ac:dyDescent="0.2">
      <c r="A50" s="711" t="s">
        <v>625</v>
      </c>
      <c r="B50" s="712" t="s">
        <v>602</v>
      </c>
      <c r="C50" s="713">
        <v>2.5137399999999999</v>
      </c>
      <c r="D50" s="713">
        <v>0</v>
      </c>
      <c r="E50" s="713"/>
      <c r="F50" s="713">
        <v>7.6729399999999996</v>
      </c>
      <c r="G50" s="713">
        <v>0</v>
      </c>
      <c r="H50" s="713">
        <v>7.6729399999999996</v>
      </c>
      <c r="I50" s="714" t="s">
        <v>329</v>
      </c>
      <c r="J50" s="715" t="s">
        <v>1</v>
      </c>
    </row>
    <row r="51" spans="1:10" ht="14.45" customHeight="1" x14ac:dyDescent="0.2">
      <c r="A51" s="711" t="s">
        <v>625</v>
      </c>
      <c r="B51" s="712" t="s">
        <v>603</v>
      </c>
      <c r="C51" s="713">
        <v>11.665009999999999</v>
      </c>
      <c r="D51" s="713">
        <v>11.975679999999999</v>
      </c>
      <c r="E51" s="713"/>
      <c r="F51" s="713">
        <v>9.2888500000000001</v>
      </c>
      <c r="G51" s="713">
        <v>0</v>
      </c>
      <c r="H51" s="713">
        <v>9.2888500000000001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625</v>
      </c>
      <c r="B52" s="712" t="s">
        <v>604</v>
      </c>
      <c r="C52" s="713">
        <v>0</v>
      </c>
      <c r="D52" s="713">
        <v>0</v>
      </c>
      <c r="E52" s="713"/>
      <c r="F52" s="713">
        <v>14.366</v>
      </c>
      <c r="G52" s="713">
        <v>0</v>
      </c>
      <c r="H52" s="713">
        <v>14.366</v>
      </c>
      <c r="I52" s="714" t="s">
        <v>329</v>
      </c>
      <c r="J52" s="715" t="s">
        <v>1</v>
      </c>
    </row>
    <row r="53" spans="1:10" ht="14.45" customHeight="1" x14ac:dyDescent="0.2">
      <c r="A53" s="711" t="s">
        <v>625</v>
      </c>
      <c r="B53" s="712" t="s">
        <v>605</v>
      </c>
      <c r="C53" s="713">
        <v>0</v>
      </c>
      <c r="D53" s="713">
        <v>0</v>
      </c>
      <c r="E53" s="713"/>
      <c r="F53" s="713">
        <v>13.51347</v>
      </c>
      <c r="G53" s="713">
        <v>0</v>
      </c>
      <c r="H53" s="713">
        <v>13.51347</v>
      </c>
      <c r="I53" s="714" t="s">
        <v>329</v>
      </c>
      <c r="J53" s="715" t="s">
        <v>1</v>
      </c>
    </row>
    <row r="54" spans="1:10" ht="14.45" customHeight="1" x14ac:dyDescent="0.2">
      <c r="A54" s="711" t="s">
        <v>625</v>
      </c>
      <c r="B54" s="712" t="s">
        <v>606</v>
      </c>
      <c r="C54" s="713">
        <v>28.055050000000001</v>
      </c>
      <c r="D54" s="713">
        <v>20.657870000000006</v>
      </c>
      <c r="E54" s="713"/>
      <c r="F54" s="713">
        <v>10.139379999999999</v>
      </c>
      <c r="G54" s="713">
        <v>0</v>
      </c>
      <c r="H54" s="713">
        <v>10.139379999999999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625</v>
      </c>
      <c r="B55" s="712" t="s">
        <v>607</v>
      </c>
      <c r="C55" s="713">
        <v>0.11751</v>
      </c>
      <c r="D55" s="713">
        <v>0</v>
      </c>
      <c r="E55" s="713"/>
      <c r="F55" s="713">
        <v>8.9130000000000001E-2</v>
      </c>
      <c r="G55" s="713">
        <v>0</v>
      </c>
      <c r="H55" s="713">
        <v>8.9130000000000001E-2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608</v>
      </c>
      <c r="C56" s="713">
        <v>0</v>
      </c>
      <c r="D56" s="713">
        <v>20.35783</v>
      </c>
      <c r="E56" s="713"/>
      <c r="F56" s="713">
        <v>52.268689999999999</v>
      </c>
      <c r="G56" s="713">
        <v>0</v>
      </c>
      <c r="H56" s="713">
        <v>52.268689999999999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627</v>
      </c>
      <c r="C57" s="713">
        <v>219.24893999999998</v>
      </c>
      <c r="D57" s="713">
        <v>185.73214999999999</v>
      </c>
      <c r="E57" s="713"/>
      <c r="F57" s="713">
        <v>188.99964999999997</v>
      </c>
      <c r="G57" s="713">
        <v>0</v>
      </c>
      <c r="H57" s="713">
        <v>188.99964999999997</v>
      </c>
      <c r="I57" s="714" t="s">
        <v>329</v>
      </c>
      <c r="J57" s="715" t="s">
        <v>614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615</v>
      </c>
    </row>
    <row r="59" spans="1:10" ht="14.45" customHeight="1" x14ac:dyDescent="0.2">
      <c r="A59" s="711" t="s">
        <v>628</v>
      </c>
      <c r="B59" s="712" t="s">
        <v>629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628</v>
      </c>
      <c r="B60" s="712" t="s">
        <v>601</v>
      </c>
      <c r="C60" s="713">
        <v>238.11509000000001</v>
      </c>
      <c r="D60" s="713">
        <v>122.02327000000002</v>
      </c>
      <c r="E60" s="713"/>
      <c r="F60" s="713">
        <v>93.872010000000017</v>
      </c>
      <c r="G60" s="713">
        <v>0</v>
      </c>
      <c r="H60" s="713">
        <v>93.872010000000017</v>
      </c>
      <c r="I60" s="714" t="s">
        <v>329</v>
      </c>
      <c r="J60" s="715" t="s">
        <v>1</v>
      </c>
    </row>
    <row r="61" spans="1:10" ht="14.45" customHeight="1" x14ac:dyDescent="0.2">
      <c r="A61" s="711" t="s">
        <v>628</v>
      </c>
      <c r="B61" s="712" t="s">
        <v>606</v>
      </c>
      <c r="C61" s="713">
        <v>96.303539999999984</v>
      </c>
      <c r="D61" s="713">
        <v>46.386240000000001</v>
      </c>
      <c r="E61" s="713"/>
      <c r="F61" s="713">
        <v>57.982800000000005</v>
      </c>
      <c r="G61" s="713">
        <v>0</v>
      </c>
      <c r="H61" s="713">
        <v>57.982800000000005</v>
      </c>
      <c r="I61" s="714" t="s">
        <v>329</v>
      </c>
      <c r="J61" s="715" t="s">
        <v>1</v>
      </c>
    </row>
    <row r="62" spans="1:10" ht="14.45" customHeight="1" x14ac:dyDescent="0.2">
      <c r="A62" s="711" t="s">
        <v>628</v>
      </c>
      <c r="B62" s="712" t="s">
        <v>608</v>
      </c>
      <c r="C62" s="713">
        <v>57.421889999999998</v>
      </c>
      <c r="D62" s="713">
        <v>45.440750000000001</v>
      </c>
      <c r="E62" s="713"/>
      <c r="F62" s="713">
        <v>77.523589999999999</v>
      </c>
      <c r="G62" s="713">
        <v>0</v>
      </c>
      <c r="H62" s="713">
        <v>77.523589999999999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628</v>
      </c>
      <c r="B63" s="712" t="s">
        <v>630</v>
      </c>
      <c r="C63" s="713">
        <v>391.84052000000003</v>
      </c>
      <c r="D63" s="713">
        <v>213.85026000000002</v>
      </c>
      <c r="E63" s="713"/>
      <c r="F63" s="713">
        <v>229.3784</v>
      </c>
      <c r="G63" s="713">
        <v>0</v>
      </c>
      <c r="H63" s="713">
        <v>229.3784</v>
      </c>
      <c r="I63" s="714" t="s">
        <v>329</v>
      </c>
      <c r="J63" s="715" t="s">
        <v>614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615</v>
      </c>
    </row>
    <row r="65" spans="1:10" ht="14.45" customHeight="1" x14ac:dyDescent="0.2">
      <c r="A65" s="711" t="s">
        <v>631</v>
      </c>
      <c r="B65" s="712" t="s">
        <v>632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631</v>
      </c>
      <c r="B66" s="712" t="s">
        <v>601</v>
      </c>
      <c r="C66" s="713">
        <v>0</v>
      </c>
      <c r="D66" s="713">
        <v>0</v>
      </c>
      <c r="E66" s="713"/>
      <c r="F66" s="713">
        <v>3.3989999999999999E-2</v>
      </c>
      <c r="G66" s="713">
        <v>0</v>
      </c>
      <c r="H66" s="713">
        <v>3.3989999999999999E-2</v>
      </c>
      <c r="I66" s="714" t="s">
        <v>329</v>
      </c>
      <c r="J66" s="715" t="s">
        <v>1</v>
      </c>
    </row>
    <row r="67" spans="1:10" ht="14.45" customHeight="1" x14ac:dyDescent="0.2">
      <c r="A67" s="711" t="s">
        <v>631</v>
      </c>
      <c r="B67" s="712" t="s">
        <v>633</v>
      </c>
      <c r="C67" s="713">
        <v>0</v>
      </c>
      <c r="D67" s="713">
        <v>0</v>
      </c>
      <c r="E67" s="713"/>
      <c r="F67" s="713">
        <v>3.3989999999999999E-2</v>
      </c>
      <c r="G67" s="713">
        <v>0</v>
      </c>
      <c r="H67" s="713">
        <v>3.3989999999999999E-2</v>
      </c>
      <c r="I67" s="714" t="s">
        <v>329</v>
      </c>
      <c r="J67" s="715" t="s">
        <v>614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615</v>
      </c>
    </row>
    <row r="69" spans="1:10" ht="14.45" customHeight="1" x14ac:dyDescent="0.2">
      <c r="A69" s="711" t="s">
        <v>599</v>
      </c>
      <c r="B69" s="712" t="s">
        <v>609</v>
      </c>
      <c r="C69" s="713">
        <v>1206.0940799999998</v>
      </c>
      <c r="D69" s="713">
        <v>889.69341999999995</v>
      </c>
      <c r="E69" s="713"/>
      <c r="F69" s="713">
        <v>742.40174999999999</v>
      </c>
      <c r="G69" s="713">
        <v>0</v>
      </c>
      <c r="H69" s="713">
        <v>742.40174999999999</v>
      </c>
      <c r="I69" s="714" t="s">
        <v>329</v>
      </c>
      <c r="J69" s="715" t="s">
        <v>610</v>
      </c>
    </row>
  </sheetData>
  <mergeCells count="3">
    <mergeCell ref="F3:I3"/>
    <mergeCell ref="C4:D4"/>
    <mergeCell ref="A1:I1"/>
  </mergeCells>
  <conditionalFormatting sqref="F15 F70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9">
    <cfRule type="expression" dxfId="66" priority="5">
      <formula>$H16&gt;0</formula>
    </cfRule>
  </conditionalFormatting>
  <conditionalFormatting sqref="A16:A69">
    <cfRule type="expression" dxfId="65" priority="2">
      <formula>AND($J16&lt;&gt;"mezeraKL",$J16&lt;&gt;"")</formula>
    </cfRule>
  </conditionalFormatting>
  <conditionalFormatting sqref="I16:I69">
    <cfRule type="expression" dxfId="64" priority="6">
      <formula>$I16&gt;1</formula>
    </cfRule>
  </conditionalFormatting>
  <conditionalFormatting sqref="B16:B69">
    <cfRule type="expression" dxfId="63" priority="1">
      <formula>OR($J16="NS",$J16="SumaNS",$J16="Účet")</formula>
    </cfRule>
  </conditionalFormatting>
  <conditionalFormatting sqref="A16:D69 F16:I69">
    <cfRule type="expression" dxfId="62" priority="8">
      <formula>AND($J16&lt;&gt;"",$J16&lt;&gt;"mezeraKL")</formula>
    </cfRule>
  </conditionalFormatting>
  <conditionalFormatting sqref="B16:D69 F16:I69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9 F16:I69">
    <cfRule type="expression" dxfId="60" priority="4">
      <formula>OR($J16="SumaNS",$J16="NS")</formula>
    </cfRule>
  </conditionalFormatting>
  <hyperlinks>
    <hyperlink ref="A2" location="Obsah!A1" display="Zpět na Obsah  KL 01  1.-4.měsíc" xr:uid="{C99A5C00-E9E1-4990-848C-22A63FE8E24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216.98675772074216</v>
      </c>
      <c r="M3" s="203">
        <f>SUBTOTAL(9,M5:M1048576)</f>
        <v>2788.4000000000005</v>
      </c>
      <c r="N3" s="204">
        <f>SUBTOTAL(9,N5:N1048576)</f>
        <v>605045.87522851757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599</v>
      </c>
      <c r="B5" s="723" t="s">
        <v>600</v>
      </c>
      <c r="C5" s="724" t="s">
        <v>631</v>
      </c>
      <c r="D5" s="725" t="s">
        <v>632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599</v>
      </c>
      <c r="B6" s="730" t="s">
        <v>600</v>
      </c>
      <c r="C6" s="731" t="s">
        <v>611</v>
      </c>
      <c r="D6" s="732" t="s">
        <v>612</v>
      </c>
      <c r="E6" s="733">
        <v>50113001</v>
      </c>
      <c r="F6" s="732" t="s">
        <v>634</v>
      </c>
      <c r="G6" s="731" t="s">
        <v>635</v>
      </c>
      <c r="H6" s="731">
        <v>243462</v>
      </c>
      <c r="I6" s="731">
        <v>243462</v>
      </c>
      <c r="J6" s="731" t="s">
        <v>638</v>
      </c>
      <c r="K6" s="731" t="s">
        <v>639</v>
      </c>
      <c r="L6" s="734">
        <v>49.2</v>
      </c>
      <c r="M6" s="734">
        <v>1</v>
      </c>
      <c r="N6" s="735">
        <v>49.2</v>
      </c>
    </row>
    <row r="7" spans="1:14" ht="14.45" customHeight="1" x14ac:dyDescent="0.2">
      <c r="A7" s="729" t="s">
        <v>599</v>
      </c>
      <c r="B7" s="730" t="s">
        <v>600</v>
      </c>
      <c r="C7" s="731" t="s">
        <v>611</v>
      </c>
      <c r="D7" s="732" t="s">
        <v>612</v>
      </c>
      <c r="E7" s="733">
        <v>50113001</v>
      </c>
      <c r="F7" s="732" t="s">
        <v>634</v>
      </c>
      <c r="G7" s="731" t="s">
        <v>635</v>
      </c>
      <c r="H7" s="731">
        <v>243014</v>
      </c>
      <c r="I7" s="731">
        <v>243014</v>
      </c>
      <c r="J7" s="731" t="s">
        <v>640</v>
      </c>
      <c r="K7" s="731" t="s">
        <v>641</v>
      </c>
      <c r="L7" s="734">
        <v>125.79</v>
      </c>
      <c r="M7" s="734">
        <v>2</v>
      </c>
      <c r="N7" s="735">
        <v>251.58</v>
      </c>
    </row>
    <row r="8" spans="1:14" ht="14.45" customHeight="1" x14ac:dyDescent="0.2">
      <c r="A8" s="729" t="s">
        <v>599</v>
      </c>
      <c r="B8" s="730" t="s">
        <v>600</v>
      </c>
      <c r="C8" s="731" t="s">
        <v>611</v>
      </c>
      <c r="D8" s="732" t="s">
        <v>612</v>
      </c>
      <c r="E8" s="733">
        <v>50113001</v>
      </c>
      <c r="F8" s="732" t="s">
        <v>634</v>
      </c>
      <c r="G8" s="731" t="s">
        <v>635</v>
      </c>
      <c r="H8" s="731">
        <v>202701</v>
      </c>
      <c r="I8" s="731">
        <v>202701</v>
      </c>
      <c r="J8" s="731" t="s">
        <v>642</v>
      </c>
      <c r="K8" s="731" t="s">
        <v>643</v>
      </c>
      <c r="L8" s="734">
        <v>162.47999999999996</v>
      </c>
      <c r="M8" s="734">
        <v>8</v>
      </c>
      <c r="N8" s="735">
        <v>1299.8399999999997</v>
      </c>
    </row>
    <row r="9" spans="1:14" ht="14.45" customHeight="1" x14ac:dyDescent="0.2">
      <c r="A9" s="729" t="s">
        <v>599</v>
      </c>
      <c r="B9" s="730" t="s">
        <v>600</v>
      </c>
      <c r="C9" s="731" t="s">
        <v>611</v>
      </c>
      <c r="D9" s="732" t="s">
        <v>612</v>
      </c>
      <c r="E9" s="733">
        <v>50113001</v>
      </c>
      <c r="F9" s="732" t="s">
        <v>634</v>
      </c>
      <c r="G9" s="731" t="s">
        <v>635</v>
      </c>
      <c r="H9" s="731">
        <v>130902</v>
      </c>
      <c r="I9" s="731">
        <v>30902</v>
      </c>
      <c r="J9" s="731" t="s">
        <v>644</v>
      </c>
      <c r="K9" s="731" t="s">
        <v>645</v>
      </c>
      <c r="L9" s="734">
        <v>156.89000000000004</v>
      </c>
      <c r="M9" s="734">
        <v>1</v>
      </c>
      <c r="N9" s="735">
        <v>156.89000000000004</v>
      </c>
    </row>
    <row r="10" spans="1:14" ht="14.45" customHeight="1" x14ac:dyDescent="0.2">
      <c r="A10" s="729" t="s">
        <v>599</v>
      </c>
      <c r="B10" s="730" t="s">
        <v>600</v>
      </c>
      <c r="C10" s="731" t="s">
        <v>611</v>
      </c>
      <c r="D10" s="732" t="s">
        <v>612</v>
      </c>
      <c r="E10" s="733">
        <v>50113001</v>
      </c>
      <c r="F10" s="732" t="s">
        <v>634</v>
      </c>
      <c r="G10" s="731" t="s">
        <v>635</v>
      </c>
      <c r="H10" s="731">
        <v>176954</v>
      </c>
      <c r="I10" s="731">
        <v>176954</v>
      </c>
      <c r="J10" s="731" t="s">
        <v>646</v>
      </c>
      <c r="K10" s="731" t="s">
        <v>647</v>
      </c>
      <c r="L10" s="734">
        <v>94.3</v>
      </c>
      <c r="M10" s="734">
        <v>2</v>
      </c>
      <c r="N10" s="735">
        <v>188.6</v>
      </c>
    </row>
    <row r="11" spans="1:14" ht="14.45" customHeight="1" x14ac:dyDescent="0.2">
      <c r="A11" s="729" t="s">
        <v>599</v>
      </c>
      <c r="B11" s="730" t="s">
        <v>600</v>
      </c>
      <c r="C11" s="731" t="s">
        <v>611</v>
      </c>
      <c r="D11" s="732" t="s">
        <v>612</v>
      </c>
      <c r="E11" s="733">
        <v>50113001</v>
      </c>
      <c r="F11" s="732" t="s">
        <v>634</v>
      </c>
      <c r="G11" s="731" t="s">
        <v>635</v>
      </c>
      <c r="H11" s="731">
        <v>167547</v>
      </c>
      <c r="I11" s="731">
        <v>67547</v>
      </c>
      <c r="J11" s="731" t="s">
        <v>648</v>
      </c>
      <c r="K11" s="731" t="s">
        <v>649</v>
      </c>
      <c r="L11" s="734">
        <v>47.08</v>
      </c>
      <c r="M11" s="734">
        <v>9</v>
      </c>
      <c r="N11" s="735">
        <v>423.71999999999997</v>
      </c>
    </row>
    <row r="12" spans="1:14" ht="14.45" customHeight="1" x14ac:dyDescent="0.2">
      <c r="A12" s="729" t="s">
        <v>599</v>
      </c>
      <c r="B12" s="730" t="s">
        <v>600</v>
      </c>
      <c r="C12" s="731" t="s">
        <v>611</v>
      </c>
      <c r="D12" s="732" t="s">
        <v>612</v>
      </c>
      <c r="E12" s="733">
        <v>50113001</v>
      </c>
      <c r="F12" s="732" t="s">
        <v>634</v>
      </c>
      <c r="G12" s="731" t="s">
        <v>635</v>
      </c>
      <c r="H12" s="731">
        <v>223855</v>
      </c>
      <c r="I12" s="731">
        <v>223855</v>
      </c>
      <c r="J12" s="731" t="s">
        <v>650</v>
      </c>
      <c r="K12" s="731" t="s">
        <v>651</v>
      </c>
      <c r="L12" s="734">
        <v>165</v>
      </c>
      <c r="M12" s="734">
        <v>1</v>
      </c>
      <c r="N12" s="735">
        <v>165</v>
      </c>
    </row>
    <row r="13" spans="1:14" ht="14.45" customHeight="1" x14ac:dyDescent="0.2">
      <c r="A13" s="729" t="s">
        <v>599</v>
      </c>
      <c r="B13" s="730" t="s">
        <v>600</v>
      </c>
      <c r="C13" s="731" t="s">
        <v>611</v>
      </c>
      <c r="D13" s="732" t="s">
        <v>612</v>
      </c>
      <c r="E13" s="733">
        <v>50113001</v>
      </c>
      <c r="F13" s="732" t="s">
        <v>634</v>
      </c>
      <c r="G13" s="731" t="s">
        <v>329</v>
      </c>
      <c r="H13" s="731">
        <v>246096</v>
      </c>
      <c r="I13" s="731">
        <v>246096</v>
      </c>
      <c r="J13" s="731" t="s">
        <v>652</v>
      </c>
      <c r="K13" s="731" t="s">
        <v>653</v>
      </c>
      <c r="L13" s="734">
        <v>322.3</v>
      </c>
      <c r="M13" s="734">
        <v>1</v>
      </c>
      <c r="N13" s="735">
        <v>322.3</v>
      </c>
    </row>
    <row r="14" spans="1:14" ht="14.45" customHeight="1" x14ac:dyDescent="0.2">
      <c r="A14" s="729" t="s">
        <v>599</v>
      </c>
      <c r="B14" s="730" t="s">
        <v>600</v>
      </c>
      <c r="C14" s="731" t="s">
        <v>611</v>
      </c>
      <c r="D14" s="732" t="s">
        <v>612</v>
      </c>
      <c r="E14" s="733">
        <v>50113001</v>
      </c>
      <c r="F14" s="732" t="s">
        <v>634</v>
      </c>
      <c r="G14" s="731" t="s">
        <v>635</v>
      </c>
      <c r="H14" s="731">
        <v>116028</v>
      </c>
      <c r="I14" s="731">
        <v>16028</v>
      </c>
      <c r="J14" s="731" t="s">
        <v>654</v>
      </c>
      <c r="K14" s="731" t="s">
        <v>655</v>
      </c>
      <c r="L14" s="734">
        <v>63.140000000000008</v>
      </c>
      <c r="M14" s="734">
        <v>1</v>
      </c>
      <c r="N14" s="735">
        <v>63.140000000000008</v>
      </c>
    </row>
    <row r="15" spans="1:14" ht="14.45" customHeight="1" x14ac:dyDescent="0.2">
      <c r="A15" s="729" t="s">
        <v>599</v>
      </c>
      <c r="B15" s="730" t="s">
        <v>600</v>
      </c>
      <c r="C15" s="731" t="s">
        <v>611</v>
      </c>
      <c r="D15" s="732" t="s">
        <v>612</v>
      </c>
      <c r="E15" s="733">
        <v>50113001</v>
      </c>
      <c r="F15" s="732" t="s">
        <v>634</v>
      </c>
      <c r="G15" s="731" t="s">
        <v>635</v>
      </c>
      <c r="H15" s="731">
        <v>112892</v>
      </c>
      <c r="I15" s="731">
        <v>12892</v>
      </c>
      <c r="J15" s="731" t="s">
        <v>656</v>
      </c>
      <c r="K15" s="731" t="s">
        <v>657</v>
      </c>
      <c r="L15" s="734">
        <v>104.21</v>
      </c>
      <c r="M15" s="734">
        <v>17</v>
      </c>
      <c r="N15" s="735">
        <v>1771.57</v>
      </c>
    </row>
    <row r="16" spans="1:14" ht="14.45" customHeight="1" x14ac:dyDescent="0.2">
      <c r="A16" s="729" t="s">
        <v>599</v>
      </c>
      <c r="B16" s="730" t="s">
        <v>600</v>
      </c>
      <c r="C16" s="731" t="s">
        <v>611</v>
      </c>
      <c r="D16" s="732" t="s">
        <v>612</v>
      </c>
      <c r="E16" s="733">
        <v>50113001</v>
      </c>
      <c r="F16" s="732" t="s">
        <v>634</v>
      </c>
      <c r="G16" s="731" t="s">
        <v>635</v>
      </c>
      <c r="H16" s="731">
        <v>237830</v>
      </c>
      <c r="I16" s="731">
        <v>237830</v>
      </c>
      <c r="J16" s="731" t="s">
        <v>658</v>
      </c>
      <c r="K16" s="731" t="s">
        <v>659</v>
      </c>
      <c r="L16" s="734">
        <v>118.86</v>
      </c>
      <c r="M16" s="734">
        <v>1</v>
      </c>
      <c r="N16" s="735">
        <v>118.86</v>
      </c>
    </row>
    <row r="17" spans="1:14" ht="14.45" customHeight="1" x14ac:dyDescent="0.2">
      <c r="A17" s="729" t="s">
        <v>599</v>
      </c>
      <c r="B17" s="730" t="s">
        <v>600</v>
      </c>
      <c r="C17" s="731" t="s">
        <v>611</v>
      </c>
      <c r="D17" s="732" t="s">
        <v>612</v>
      </c>
      <c r="E17" s="733">
        <v>50113001</v>
      </c>
      <c r="F17" s="732" t="s">
        <v>634</v>
      </c>
      <c r="G17" s="731" t="s">
        <v>635</v>
      </c>
      <c r="H17" s="731">
        <v>176496</v>
      </c>
      <c r="I17" s="731">
        <v>76496</v>
      </c>
      <c r="J17" s="731" t="s">
        <v>660</v>
      </c>
      <c r="K17" s="731" t="s">
        <v>661</v>
      </c>
      <c r="L17" s="734">
        <v>125.43</v>
      </c>
      <c r="M17" s="734">
        <v>2</v>
      </c>
      <c r="N17" s="735">
        <v>250.86</v>
      </c>
    </row>
    <row r="18" spans="1:14" ht="14.45" customHeight="1" x14ac:dyDescent="0.2">
      <c r="A18" s="729" t="s">
        <v>599</v>
      </c>
      <c r="B18" s="730" t="s">
        <v>600</v>
      </c>
      <c r="C18" s="731" t="s">
        <v>611</v>
      </c>
      <c r="D18" s="732" t="s">
        <v>612</v>
      </c>
      <c r="E18" s="733">
        <v>50113001</v>
      </c>
      <c r="F18" s="732" t="s">
        <v>634</v>
      </c>
      <c r="G18" s="731" t="s">
        <v>635</v>
      </c>
      <c r="H18" s="731">
        <v>162320</v>
      </c>
      <c r="I18" s="731">
        <v>62320</v>
      </c>
      <c r="J18" s="731" t="s">
        <v>662</v>
      </c>
      <c r="K18" s="731" t="s">
        <v>663</v>
      </c>
      <c r="L18" s="734">
        <v>79.699999999999989</v>
      </c>
      <c r="M18" s="734">
        <v>2</v>
      </c>
      <c r="N18" s="735">
        <v>159.39999999999998</v>
      </c>
    </row>
    <row r="19" spans="1:14" ht="14.45" customHeight="1" x14ac:dyDescent="0.2">
      <c r="A19" s="729" t="s">
        <v>599</v>
      </c>
      <c r="B19" s="730" t="s">
        <v>600</v>
      </c>
      <c r="C19" s="731" t="s">
        <v>611</v>
      </c>
      <c r="D19" s="732" t="s">
        <v>612</v>
      </c>
      <c r="E19" s="733">
        <v>50113001</v>
      </c>
      <c r="F19" s="732" t="s">
        <v>634</v>
      </c>
      <c r="G19" s="731" t="s">
        <v>635</v>
      </c>
      <c r="H19" s="731">
        <v>993603</v>
      </c>
      <c r="I19" s="731">
        <v>0</v>
      </c>
      <c r="J19" s="731" t="s">
        <v>664</v>
      </c>
      <c r="K19" s="731" t="s">
        <v>329</v>
      </c>
      <c r="L19" s="734">
        <v>238.03000000000003</v>
      </c>
      <c r="M19" s="734">
        <v>4</v>
      </c>
      <c r="N19" s="735">
        <v>952.12000000000012</v>
      </c>
    </row>
    <row r="20" spans="1:14" ht="14.45" customHeight="1" x14ac:dyDescent="0.2">
      <c r="A20" s="729" t="s">
        <v>599</v>
      </c>
      <c r="B20" s="730" t="s">
        <v>600</v>
      </c>
      <c r="C20" s="731" t="s">
        <v>611</v>
      </c>
      <c r="D20" s="732" t="s">
        <v>612</v>
      </c>
      <c r="E20" s="733">
        <v>50113001</v>
      </c>
      <c r="F20" s="732" t="s">
        <v>634</v>
      </c>
      <c r="G20" s="731" t="s">
        <v>635</v>
      </c>
      <c r="H20" s="731">
        <v>10225</v>
      </c>
      <c r="I20" s="731">
        <v>10225</v>
      </c>
      <c r="J20" s="731" t="s">
        <v>665</v>
      </c>
      <c r="K20" s="731" t="s">
        <v>666</v>
      </c>
      <c r="L20" s="734">
        <v>110.94000000000003</v>
      </c>
      <c r="M20" s="734">
        <v>2</v>
      </c>
      <c r="N20" s="735">
        <v>221.88000000000005</v>
      </c>
    </row>
    <row r="21" spans="1:14" ht="14.45" customHeight="1" x14ac:dyDescent="0.2">
      <c r="A21" s="729" t="s">
        <v>599</v>
      </c>
      <c r="B21" s="730" t="s">
        <v>600</v>
      </c>
      <c r="C21" s="731" t="s">
        <v>611</v>
      </c>
      <c r="D21" s="732" t="s">
        <v>612</v>
      </c>
      <c r="E21" s="733">
        <v>50113001</v>
      </c>
      <c r="F21" s="732" t="s">
        <v>634</v>
      </c>
      <c r="G21" s="731" t="s">
        <v>635</v>
      </c>
      <c r="H21" s="731">
        <v>841498</v>
      </c>
      <c r="I21" s="731">
        <v>31951</v>
      </c>
      <c r="J21" s="731" t="s">
        <v>667</v>
      </c>
      <c r="K21" s="731" t="s">
        <v>668</v>
      </c>
      <c r="L21" s="734">
        <v>51.76</v>
      </c>
      <c r="M21" s="734">
        <v>1</v>
      </c>
      <c r="N21" s="735">
        <v>51.76</v>
      </c>
    </row>
    <row r="22" spans="1:14" ht="14.45" customHeight="1" x14ac:dyDescent="0.2">
      <c r="A22" s="729" t="s">
        <v>599</v>
      </c>
      <c r="B22" s="730" t="s">
        <v>600</v>
      </c>
      <c r="C22" s="731" t="s">
        <v>611</v>
      </c>
      <c r="D22" s="732" t="s">
        <v>612</v>
      </c>
      <c r="E22" s="733">
        <v>50113001</v>
      </c>
      <c r="F22" s="732" t="s">
        <v>634</v>
      </c>
      <c r="G22" s="731" t="s">
        <v>635</v>
      </c>
      <c r="H22" s="731">
        <v>230496</v>
      </c>
      <c r="I22" s="731">
        <v>230496</v>
      </c>
      <c r="J22" s="731" t="s">
        <v>669</v>
      </c>
      <c r="K22" s="731" t="s">
        <v>329</v>
      </c>
      <c r="L22" s="734">
        <v>105.42571428571429</v>
      </c>
      <c r="M22" s="734">
        <v>7</v>
      </c>
      <c r="N22" s="735">
        <v>737.98</v>
      </c>
    </row>
    <row r="23" spans="1:14" ht="14.45" customHeight="1" x14ac:dyDescent="0.2">
      <c r="A23" s="729" t="s">
        <v>599</v>
      </c>
      <c r="B23" s="730" t="s">
        <v>600</v>
      </c>
      <c r="C23" s="731" t="s">
        <v>611</v>
      </c>
      <c r="D23" s="732" t="s">
        <v>612</v>
      </c>
      <c r="E23" s="733">
        <v>50113001</v>
      </c>
      <c r="F23" s="732" t="s">
        <v>634</v>
      </c>
      <c r="G23" s="731" t="s">
        <v>635</v>
      </c>
      <c r="H23" s="731">
        <v>207939</v>
      </c>
      <c r="I23" s="731">
        <v>207939</v>
      </c>
      <c r="J23" s="731" t="s">
        <v>670</v>
      </c>
      <c r="K23" s="731" t="s">
        <v>671</v>
      </c>
      <c r="L23" s="734">
        <v>60.840000000000011</v>
      </c>
      <c r="M23" s="734">
        <v>2</v>
      </c>
      <c r="N23" s="735">
        <v>121.68000000000002</v>
      </c>
    </row>
    <row r="24" spans="1:14" ht="14.45" customHeight="1" x14ac:dyDescent="0.2">
      <c r="A24" s="729" t="s">
        <v>599</v>
      </c>
      <c r="B24" s="730" t="s">
        <v>600</v>
      </c>
      <c r="C24" s="731" t="s">
        <v>611</v>
      </c>
      <c r="D24" s="732" t="s">
        <v>612</v>
      </c>
      <c r="E24" s="733">
        <v>50113001</v>
      </c>
      <c r="F24" s="732" t="s">
        <v>634</v>
      </c>
      <c r="G24" s="731" t="s">
        <v>672</v>
      </c>
      <c r="H24" s="731">
        <v>214427</v>
      </c>
      <c r="I24" s="731">
        <v>214427</v>
      </c>
      <c r="J24" s="731" t="s">
        <v>673</v>
      </c>
      <c r="K24" s="731" t="s">
        <v>674</v>
      </c>
      <c r="L24" s="734">
        <v>16.57</v>
      </c>
      <c r="M24" s="734">
        <v>10</v>
      </c>
      <c r="N24" s="735">
        <v>165.7</v>
      </c>
    </row>
    <row r="25" spans="1:14" ht="14.45" customHeight="1" x14ac:dyDescent="0.2">
      <c r="A25" s="729" t="s">
        <v>599</v>
      </c>
      <c r="B25" s="730" t="s">
        <v>600</v>
      </c>
      <c r="C25" s="731" t="s">
        <v>611</v>
      </c>
      <c r="D25" s="732" t="s">
        <v>612</v>
      </c>
      <c r="E25" s="733">
        <v>50113001</v>
      </c>
      <c r="F25" s="732" t="s">
        <v>634</v>
      </c>
      <c r="G25" s="731" t="s">
        <v>635</v>
      </c>
      <c r="H25" s="731">
        <v>213264</v>
      </c>
      <c r="I25" s="731">
        <v>213264</v>
      </c>
      <c r="J25" s="731" t="s">
        <v>675</v>
      </c>
      <c r="K25" s="731" t="s">
        <v>676</v>
      </c>
      <c r="L25" s="734">
        <v>188.32999999999998</v>
      </c>
      <c r="M25" s="734">
        <v>2</v>
      </c>
      <c r="N25" s="735">
        <v>376.65999999999997</v>
      </c>
    </row>
    <row r="26" spans="1:14" ht="14.45" customHeight="1" x14ac:dyDescent="0.2">
      <c r="A26" s="729" t="s">
        <v>599</v>
      </c>
      <c r="B26" s="730" t="s">
        <v>600</v>
      </c>
      <c r="C26" s="731" t="s">
        <v>611</v>
      </c>
      <c r="D26" s="732" t="s">
        <v>612</v>
      </c>
      <c r="E26" s="733">
        <v>50113001</v>
      </c>
      <c r="F26" s="732" t="s">
        <v>634</v>
      </c>
      <c r="G26" s="731" t="s">
        <v>635</v>
      </c>
      <c r="H26" s="731">
        <v>193104</v>
      </c>
      <c r="I26" s="731">
        <v>93104</v>
      </c>
      <c r="J26" s="731" t="s">
        <v>677</v>
      </c>
      <c r="K26" s="731" t="s">
        <v>678</v>
      </c>
      <c r="L26" s="734">
        <v>30.890000000000004</v>
      </c>
      <c r="M26" s="734">
        <v>1</v>
      </c>
      <c r="N26" s="735">
        <v>30.890000000000004</v>
      </c>
    </row>
    <row r="27" spans="1:14" ht="14.45" customHeight="1" x14ac:dyDescent="0.2">
      <c r="A27" s="729" t="s">
        <v>599</v>
      </c>
      <c r="B27" s="730" t="s">
        <v>600</v>
      </c>
      <c r="C27" s="731" t="s">
        <v>611</v>
      </c>
      <c r="D27" s="732" t="s">
        <v>612</v>
      </c>
      <c r="E27" s="733">
        <v>50113001</v>
      </c>
      <c r="F27" s="732" t="s">
        <v>634</v>
      </c>
      <c r="G27" s="731" t="s">
        <v>635</v>
      </c>
      <c r="H27" s="731">
        <v>193105</v>
      </c>
      <c r="I27" s="731">
        <v>93105</v>
      </c>
      <c r="J27" s="731" t="s">
        <v>677</v>
      </c>
      <c r="K27" s="731" t="s">
        <v>679</v>
      </c>
      <c r="L27" s="734">
        <v>205.84999999999997</v>
      </c>
      <c r="M27" s="734">
        <v>1</v>
      </c>
      <c r="N27" s="735">
        <v>205.84999999999997</v>
      </c>
    </row>
    <row r="28" spans="1:14" ht="14.45" customHeight="1" x14ac:dyDescent="0.2">
      <c r="A28" s="729" t="s">
        <v>599</v>
      </c>
      <c r="B28" s="730" t="s">
        <v>600</v>
      </c>
      <c r="C28" s="731" t="s">
        <v>611</v>
      </c>
      <c r="D28" s="732" t="s">
        <v>612</v>
      </c>
      <c r="E28" s="733">
        <v>50113001</v>
      </c>
      <c r="F28" s="732" t="s">
        <v>634</v>
      </c>
      <c r="G28" s="731" t="s">
        <v>635</v>
      </c>
      <c r="H28" s="731">
        <v>114075</v>
      </c>
      <c r="I28" s="731">
        <v>14075</v>
      </c>
      <c r="J28" s="731" t="s">
        <v>680</v>
      </c>
      <c r="K28" s="731" t="s">
        <v>681</v>
      </c>
      <c r="L28" s="734">
        <v>294.60999999999996</v>
      </c>
      <c r="M28" s="734">
        <v>15</v>
      </c>
      <c r="N28" s="735">
        <v>4419.1499999999996</v>
      </c>
    </row>
    <row r="29" spans="1:14" ht="14.45" customHeight="1" x14ac:dyDescent="0.2">
      <c r="A29" s="729" t="s">
        <v>599</v>
      </c>
      <c r="B29" s="730" t="s">
        <v>600</v>
      </c>
      <c r="C29" s="731" t="s">
        <v>611</v>
      </c>
      <c r="D29" s="732" t="s">
        <v>612</v>
      </c>
      <c r="E29" s="733">
        <v>50113001</v>
      </c>
      <c r="F29" s="732" t="s">
        <v>634</v>
      </c>
      <c r="G29" s="731" t="s">
        <v>635</v>
      </c>
      <c r="H29" s="731">
        <v>846346</v>
      </c>
      <c r="I29" s="731">
        <v>119672</v>
      </c>
      <c r="J29" s="731" t="s">
        <v>682</v>
      </c>
      <c r="K29" s="731" t="s">
        <v>683</v>
      </c>
      <c r="L29" s="734">
        <v>120.96857142857142</v>
      </c>
      <c r="M29" s="734">
        <v>14</v>
      </c>
      <c r="N29" s="735">
        <v>1693.56</v>
      </c>
    </row>
    <row r="30" spans="1:14" ht="14.45" customHeight="1" x14ac:dyDescent="0.2">
      <c r="A30" s="729" t="s">
        <v>599</v>
      </c>
      <c r="B30" s="730" t="s">
        <v>600</v>
      </c>
      <c r="C30" s="731" t="s">
        <v>611</v>
      </c>
      <c r="D30" s="732" t="s">
        <v>612</v>
      </c>
      <c r="E30" s="733">
        <v>50113001</v>
      </c>
      <c r="F30" s="732" t="s">
        <v>634</v>
      </c>
      <c r="G30" s="731" t="s">
        <v>635</v>
      </c>
      <c r="H30" s="731">
        <v>846023</v>
      </c>
      <c r="I30" s="731">
        <v>125266</v>
      </c>
      <c r="J30" s="731" t="s">
        <v>684</v>
      </c>
      <c r="K30" s="731" t="s">
        <v>685</v>
      </c>
      <c r="L30" s="734">
        <v>198.04</v>
      </c>
      <c r="M30" s="734">
        <v>2</v>
      </c>
      <c r="N30" s="735">
        <v>396.08</v>
      </c>
    </row>
    <row r="31" spans="1:14" ht="14.45" customHeight="1" x14ac:dyDescent="0.2">
      <c r="A31" s="729" t="s">
        <v>599</v>
      </c>
      <c r="B31" s="730" t="s">
        <v>600</v>
      </c>
      <c r="C31" s="731" t="s">
        <v>611</v>
      </c>
      <c r="D31" s="732" t="s">
        <v>612</v>
      </c>
      <c r="E31" s="733">
        <v>50113001</v>
      </c>
      <c r="F31" s="732" t="s">
        <v>634</v>
      </c>
      <c r="G31" s="731" t="s">
        <v>635</v>
      </c>
      <c r="H31" s="731">
        <v>185656</v>
      </c>
      <c r="I31" s="731">
        <v>85656</v>
      </c>
      <c r="J31" s="731" t="s">
        <v>686</v>
      </c>
      <c r="K31" s="731" t="s">
        <v>687</v>
      </c>
      <c r="L31" s="734">
        <v>69.423333333333332</v>
      </c>
      <c r="M31" s="734">
        <v>3</v>
      </c>
      <c r="N31" s="735">
        <v>208.26999999999998</v>
      </c>
    </row>
    <row r="32" spans="1:14" ht="14.45" customHeight="1" x14ac:dyDescent="0.2">
      <c r="A32" s="729" t="s">
        <v>599</v>
      </c>
      <c r="B32" s="730" t="s">
        <v>600</v>
      </c>
      <c r="C32" s="731" t="s">
        <v>611</v>
      </c>
      <c r="D32" s="732" t="s">
        <v>612</v>
      </c>
      <c r="E32" s="733">
        <v>50113001</v>
      </c>
      <c r="F32" s="732" t="s">
        <v>634</v>
      </c>
      <c r="G32" s="731" t="s">
        <v>329</v>
      </c>
      <c r="H32" s="731">
        <v>226525</v>
      </c>
      <c r="I32" s="731">
        <v>226525</v>
      </c>
      <c r="J32" s="731" t="s">
        <v>688</v>
      </c>
      <c r="K32" s="731" t="s">
        <v>689</v>
      </c>
      <c r="L32" s="734">
        <v>132.34999999999997</v>
      </c>
      <c r="M32" s="734">
        <v>5</v>
      </c>
      <c r="N32" s="735">
        <v>661.74999999999989</v>
      </c>
    </row>
    <row r="33" spans="1:14" ht="14.45" customHeight="1" x14ac:dyDescent="0.2">
      <c r="A33" s="729" t="s">
        <v>599</v>
      </c>
      <c r="B33" s="730" t="s">
        <v>600</v>
      </c>
      <c r="C33" s="731" t="s">
        <v>611</v>
      </c>
      <c r="D33" s="732" t="s">
        <v>612</v>
      </c>
      <c r="E33" s="733">
        <v>50113001</v>
      </c>
      <c r="F33" s="732" t="s">
        <v>634</v>
      </c>
      <c r="G33" s="731" t="s">
        <v>635</v>
      </c>
      <c r="H33" s="731">
        <v>905098</v>
      </c>
      <c r="I33" s="731">
        <v>23989</v>
      </c>
      <c r="J33" s="731" t="s">
        <v>690</v>
      </c>
      <c r="K33" s="731" t="s">
        <v>329</v>
      </c>
      <c r="L33" s="734">
        <v>400.46373196302</v>
      </c>
      <c r="M33" s="734">
        <v>7</v>
      </c>
      <c r="N33" s="735">
        <v>2803.2461237411399</v>
      </c>
    </row>
    <row r="34" spans="1:14" ht="14.45" customHeight="1" x14ac:dyDescent="0.2">
      <c r="A34" s="729" t="s">
        <v>599</v>
      </c>
      <c r="B34" s="730" t="s">
        <v>600</v>
      </c>
      <c r="C34" s="731" t="s">
        <v>611</v>
      </c>
      <c r="D34" s="732" t="s">
        <v>612</v>
      </c>
      <c r="E34" s="733">
        <v>50113001</v>
      </c>
      <c r="F34" s="732" t="s">
        <v>634</v>
      </c>
      <c r="G34" s="731" t="s">
        <v>635</v>
      </c>
      <c r="H34" s="731">
        <v>846873</v>
      </c>
      <c r="I34" s="731">
        <v>0</v>
      </c>
      <c r="J34" s="731" t="s">
        <v>691</v>
      </c>
      <c r="K34" s="731" t="s">
        <v>329</v>
      </c>
      <c r="L34" s="734">
        <v>300.79405808512792</v>
      </c>
      <c r="M34" s="734">
        <v>3</v>
      </c>
      <c r="N34" s="735">
        <v>902.38217425538369</v>
      </c>
    </row>
    <row r="35" spans="1:14" ht="14.45" customHeight="1" x14ac:dyDescent="0.2">
      <c r="A35" s="729" t="s">
        <v>599</v>
      </c>
      <c r="B35" s="730" t="s">
        <v>600</v>
      </c>
      <c r="C35" s="731" t="s">
        <v>611</v>
      </c>
      <c r="D35" s="732" t="s">
        <v>612</v>
      </c>
      <c r="E35" s="733">
        <v>50113001</v>
      </c>
      <c r="F35" s="732" t="s">
        <v>634</v>
      </c>
      <c r="G35" s="731" t="s">
        <v>635</v>
      </c>
      <c r="H35" s="731">
        <v>192205</v>
      </c>
      <c r="I35" s="731">
        <v>192205</v>
      </c>
      <c r="J35" s="731" t="s">
        <v>692</v>
      </c>
      <c r="K35" s="731" t="s">
        <v>693</v>
      </c>
      <c r="L35" s="734">
        <v>87.77000000000001</v>
      </c>
      <c r="M35" s="734">
        <v>1</v>
      </c>
      <c r="N35" s="735">
        <v>87.77000000000001</v>
      </c>
    </row>
    <row r="36" spans="1:14" ht="14.45" customHeight="1" x14ac:dyDescent="0.2">
      <c r="A36" s="729" t="s">
        <v>599</v>
      </c>
      <c r="B36" s="730" t="s">
        <v>600</v>
      </c>
      <c r="C36" s="731" t="s">
        <v>611</v>
      </c>
      <c r="D36" s="732" t="s">
        <v>612</v>
      </c>
      <c r="E36" s="733">
        <v>50113001</v>
      </c>
      <c r="F36" s="732" t="s">
        <v>634</v>
      </c>
      <c r="G36" s="731" t="s">
        <v>635</v>
      </c>
      <c r="H36" s="731">
        <v>192202</v>
      </c>
      <c r="I36" s="731">
        <v>192202</v>
      </c>
      <c r="J36" s="731" t="s">
        <v>692</v>
      </c>
      <c r="K36" s="731" t="s">
        <v>694</v>
      </c>
      <c r="L36" s="734">
        <v>87.77</v>
      </c>
      <c r="M36" s="734">
        <v>1</v>
      </c>
      <c r="N36" s="735">
        <v>87.77</v>
      </c>
    </row>
    <row r="37" spans="1:14" ht="14.45" customHeight="1" x14ac:dyDescent="0.2">
      <c r="A37" s="729" t="s">
        <v>599</v>
      </c>
      <c r="B37" s="730" t="s">
        <v>600</v>
      </c>
      <c r="C37" s="731" t="s">
        <v>611</v>
      </c>
      <c r="D37" s="732" t="s">
        <v>612</v>
      </c>
      <c r="E37" s="733">
        <v>50113001</v>
      </c>
      <c r="F37" s="732" t="s">
        <v>634</v>
      </c>
      <c r="G37" s="731" t="s">
        <v>672</v>
      </c>
      <c r="H37" s="731">
        <v>213489</v>
      </c>
      <c r="I37" s="731">
        <v>213489</v>
      </c>
      <c r="J37" s="731" t="s">
        <v>695</v>
      </c>
      <c r="K37" s="731" t="s">
        <v>696</v>
      </c>
      <c r="L37" s="734">
        <v>624.25</v>
      </c>
      <c r="M37" s="734">
        <v>28</v>
      </c>
      <c r="N37" s="735">
        <v>17479</v>
      </c>
    </row>
    <row r="38" spans="1:14" ht="14.45" customHeight="1" x14ac:dyDescent="0.2">
      <c r="A38" s="729" t="s">
        <v>599</v>
      </c>
      <c r="B38" s="730" t="s">
        <v>600</v>
      </c>
      <c r="C38" s="731" t="s">
        <v>611</v>
      </c>
      <c r="D38" s="732" t="s">
        <v>612</v>
      </c>
      <c r="E38" s="733">
        <v>50113001</v>
      </c>
      <c r="F38" s="732" t="s">
        <v>634</v>
      </c>
      <c r="G38" s="731" t="s">
        <v>672</v>
      </c>
      <c r="H38" s="731">
        <v>213490</v>
      </c>
      <c r="I38" s="731">
        <v>213490</v>
      </c>
      <c r="J38" s="731" t="s">
        <v>695</v>
      </c>
      <c r="K38" s="731" t="s">
        <v>697</v>
      </c>
      <c r="L38" s="734">
        <v>913.55</v>
      </c>
      <c r="M38" s="734">
        <v>2</v>
      </c>
      <c r="N38" s="735">
        <v>1827.1</v>
      </c>
    </row>
    <row r="39" spans="1:14" ht="14.45" customHeight="1" x14ac:dyDescent="0.2">
      <c r="A39" s="729" t="s">
        <v>599</v>
      </c>
      <c r="B39" s="730" t="s">
        <v>600</v>
      </c>
      <c r="C39" s="731" t="s">
        <v>611</v>
      </c>
      <c r="D39" s="732" t="s">
        <v>612</v>
      </c>
      <c r="E39" s="733">
        <v>50113001</v>
      </c>
      <c r="F39" s="732" t="s">
        <v>634</v>
      </c>
      <c r="G39" s="731" t="s">
        <v>672</v>
      </c>
      <c r="H39" s="731">
        <v>213494</v>
      </c>
      <c r="I39" s="731">
        <v>213494</v>
      </c>
      <c r="J39" s="731" t="s">
        <v>695</v>
      </c>
      <c r="K39" s="731" t="s">
        <v>698</v>
      </c>
      <c r="L39" s="734">
        <v>408.87</v>
      </c>
      <c r="M39" s="734">
        <v>26</v>
      </c>
      <c r="N39" s="735">
        <v>10630.62</v>
      </c>
    </row>
    <row r="40" spans="1:14" ht="14.45" customHeight="1" x14ac:dyDescent="0.2">
      <c r="A40" s="729" t="s">
        <v>599</v>
      </c>
      <c r="B40" s="730" t="s">
        <v>600</v>
      </c>
      <c r="C40" s="731" t="s">
        <v>611</v>
      </c>
      <c r="D40" s="732" t="s">
        <v>612</v>
      </c>
      <c r="E40" s="733">
        <v>50113001</v>
      </c>
      <c r="F40" s="732" t="s">
        <v>634</v>
      </c>
      <c r="G40" s="731" t="s">
        <v>672</v>
      </c>
      <c r="H40" s="731">
        <v>213485</v>
      </c>
      <c r="I40" s="731">
        <v>213485</v>
      </c>
      <c r="J40" s="731" t="s">
        <v>695</v>
      </c>
      <c r="K40" s="731" t="s">
        <v>699</v>
      </c>
      <c r="L40" s="734">
        <v>721.15999999999985</v>
      </c>
      <c r="M40" s="734">
        <v>4</v>
      </c>
      <c r="N40" s="735">
        <v>2884.6399999999994</v>
      </c>
    </row>
    <row r="41" spans="1:14" ht="14.45" customHeight="1" x14ac:dyDescent="0.2">
      <c r="A41" s="729" t="s">
        <v>599</v>
      </c>
      <c r="B41" s="730" t="s">
        <v>600</v>
      </c>
      <c r="C41" s="731" t="s">
        <v>611</v>
      </c>
      <c r="D41" s="732" t="s">
        <v>612</v>
      </c>
      <c r="E41" s="733">
        <v>50113001</v>
      </c>
      <c r="F41" s="732" t="s">
        <v>634</v>
      </c>
      <c r="G41" s="731" t="s">
        <v>672</v>
      </c>
      <c r="H41" s="731">
        <v>213487</v>
      </c>
      <c r="I41" s="731">
        <v>213487</v>
      </c>
      <c r="J41" s="731" t="s">
        <v>695</v>
      </c>
      <c r="K41" s="731" t="s">
        <v>700</v>
      </c>
      <c r="L41" s="734">
        <v>290.62</v>
      </c>
      <c r="M41" s="734">
        <v>6</v>
      </c>
      <c r="N41" s="735">
        <v>1743.72</v>
      </c>
    </row>
    <row r="42" spans="1:14" ht="14.45" customHeight="1" x14ac:dyDescent="0.2">
      <c r="A42" s="729" t="s">
        <v>599</v>
      </c>
      <c r="B42" s="730" t="s">
        <v>600</v>
      </c>
      <c r="C42" s="731" t="s">
        <v>611</v>
      </c>
      <c r="D42" s="732" t="s">
        <v>612</v>
      </c>
      <c r="E42" s="733">
        <v>50113001</v>
      </c>
      <c r="F42" s="732" t="s">
        <v>634</v>
      </c>
      <c r="G42" s="731" t="s">
        <v>635</v>
      </c>
      <c r="H42" s="731">
        <v>125366</v>
      </c>
      <c r="I42" s="731">
        <v>25366</v>
      </c>
      <c r="J42" s="731" t="s">
        <v>701</v>
      </c>
      <c r="K42" s="731" t="s">
        <v>702</v>
      </c>
      <c r="L42" s="734">
        <v>65.42</v>
      </c>
      <c r="M42" s="734">
        <v>5</v>
      </c>
      <c r="N42" s="735">
        <v>327.10000000000002</v>
      </c>
    </row>
    <row r="43" spans="1:14" ht="14.45" customHeight="1" x14ac:dyDescent="0.2">
      <c r="A43" s="729" t="s">
        <v>599</v>
      </c>
      <c r="B43" s="730" t="s">
        <v>600</v>
      </c>
      <c r="C43" s="731" t="s">
        <v>611</v>
      </c>
      <c r="D43" s="732" t="s">
        <v>612</v>
      </c>
      <c r="E43" s="733">
        <v>50113001</v>
      </c>
      <c r="F43" s="732" t="s">
        <v>634</v>
      </c>
      <c r="G43" s="731" t="s">
        <v>672</v>
      </c>
      <c r="H43" s="731">
        <v>180050</v>
      </c>
      <c r="I43" s="731">
        <v>180050</v>
      </c>
      <c r="J43" s="731" t="s">
        <v>703</v>
      </c>
      <c r="K43" s="731" t="s">
        <v>704</v>
      </c>
      <c r="L43" s="734">
        <v>63.670000000000009</v>
      </c>
      <c r="M43" s="734">
        <v>2</v>
      </c>
      <c r="N43" s="735">
        <v>127.34000000000002</v>
      </c>
    </row>
    <row r="44" spans="1:14" ht="14.45" customHeight="1" x14ac:dyDescent="0.2">
      <c r="A44" s="729" t="s">
        <v>599</v>
      </c>
      <c r="B44" s="730" t="s">
        <v>600</v>
      </c>
      <c r="C44" s="731" t="s">
        <v>611</v>
      </c>
      <c r="D44" s="732" t="s">
        <v>612</v>
      </c>
      <c r="E44" s="733">
        <v>50113001</v>
      </c>
      <c r="F44" s="732" t="s">
        <v>634</v>
      </c>
      <c r="G44" s="731" t="s">
        <v>635</v>
      </c>
      <c r="H44" s="731">
        <v>109139</v>
      </c>
      <c r="I44" s="731">
        <v>176129</v>
      </c>
      <c r="J44" s="731" t="s">
        <v>705</v>
      </c>
      <c r="K44" s="731" t="s">
        <v>706</v>
      </c>
      <c r="L44" s="734">
        <v>639.1400000000001</v>
      </c>
      <c r="M44" s="734">
        <v>1</v>
      </c>
      <c r="N44" s="735">
        <v>639.1400000000001</v>
      </c>
    </row>
    <row r="45" spans="1:14" ht="14.45" customHeight="1" x14ac:dyDescent="0.2">
      <c r="A45" s="729" t="s">
        <v>599</v>
      </c>
      <c r="B45" s="730" t="s">
        <v>600</v>
      </c>
      <c r="C45" s="731" t="s">
        <v>611</v>
      </c>
      <c r="D45" s="732" t="s">
        <v>612</v>
      </c>
      <c r="E45" s="733">
        <v>50113001</v>
      </c>
      <c r="F45" s="732" t="s">
        <v>634</v>
      </c>
      <c r="G45" s="731" t="s">
        <v>672</v>
      </c>
      <c r="H45" s="731">
        <v>100308</v>
      </c>
      <c r="I45" s="731">
        <v>100308</v>
      </c>
      <c r="J45" s="731" t="s">
        <v>707</v>
      </c>
      <c r="K45" s="731" t="s">
        <v>708</v>
      </c>
      <c r="L45" s="734">
        <v>38.870000000000005</v>
      </c>
      <c r="M45" s="734">
        <v>10</v>
      </c>
      <c r="N45" s="735">
        <v>388.70000000000005</v>
      </c>
    </row>
    <row r="46" spans="1:14" ht="14.45" customHeight="1" x14ac:dyDescent="0.2">
      <c r="A46" s="729" t="s">
        <v>599</v>
      </c>
      <c r="B46" s="730" t="s">
        <v>600</v>
      </c>
      <c r="C46" s="731" t="s">
        <v>611</v>
      </c>
      <c r="D46" s="732" t="s">
        <v>612</v>
      </c>
      <c r="E46" s="733">
        <v>50113001</v>
      </c>
      <c r="F46" s="732" t="s">
        <v>634</v>
      </c>
      <c r="G46" s="731" t="s">
        <v>635</v>
      </c>
      <c r="H46" s="731">
        <v>216572</v>
      </c>
      <c r="I46" s="731">
        <v>216572</v>
      </c>
      <c r="J46" s="731" t="s">
        <v>709</v>
      </c>
      <c r="K46" s="731" t="s">
        <v>710</v>
      </c>
      <c r="L46" s="734">
        <v>43.812750956516602</v>
      </c>
      <c r="M46" s="734">
        <v>20</v>
      </c>
      <c r="N46" s="735">
        <v>876.25501913033202</v>
      </c>
    </row>
    <row r="47" spans="1:14" ht="14.45" customHeight="1" x14ac:dyDescent="0.2">
      <c r="A47" s="729" t="s">
        <v>599</v>
      </c>
      <c r="B47" s="730" t="s">
        <v>600</v>
      </c>
      <c r="C47" s="731" t="s">
        <v>611</v>
      </c>
      <c r="D47" s="732" t="s">
        <v>612</v>
      </c>
      <c r="E47" s="733">
        <v>50113001</v>
      </c>
      <c r="F47" s="732" t="s">
        <v>634</v>
      </c>
      <c r="G47" s="731" t="s">
        <v>635</v>
      </c>
      <c r="H47" s="731">
        <v>223200</v>
      </c>
      <c r="I47" s="731">
        <v>223200</v>
      </c>
      <c r="J47" s="731" t="s">
        <v>711</v>
      </c>
      <c r="K47" s="731" t="s">
        <v>712</v>
      </c>
      <c r="L47" s="734">
        <v>121.93999999999997</v>
      </c>
      <c r="M47" s="734">
        <v>1</v>
      </c>
      <c r="N47" s="735">
        <v>121.93999999999997</v>
      </c>
    </row>
    <row r="48" spans="1:14" ht="14.45" customHeight="1" x14ac:dyDescent="0.2">
      <c r="A48" s="729" t="s">
        <v>599</v>
      </c>
      <c r="B48" s="730" t="s">
        <v>600</v>
      </c>
      <c r="C48" s="731" t="s">
        <v>611</v>
      </c>
      <c r="D48" s="732" t="s">
        <v>612</v>
      </c>
      <c r="E48" s="733">
        <v>50113001</v>
      </c>
      <c r="F48" s="732" t="s">
        <v>634</v>
      </c>
      <c r="G48" s="731" t="s">
        <v>635</v>
      </c>
      <c r="H48" s="731">
        <v>175433</v>
      </c>
      <c r="I48" s="731">
        <v>75433</v>
      </c>
      <c r="J48" s="731" t="s">
        <v>713</v>
      </c>
      <c r="K48" s="731" t="s">
        <v>714</v>
      </c>
      <c r="L48" s="734">
        <v>31.019999999999996</v>
      </c>
      <c r="M48" s="734">
        <v>1</v>
      </c>
      <c r="N48" s="735">
        <v>31.019999999999996</v>
      </c>
    </row>
    <row r="49" spans="1:14" ht="14.45" customHeight="1" x14ac:dyDescent="0.2">
      <c r="A49" s="729" t="s">
        <v>599</v>
      </c>
      <c r="B49" s="730" t="s">
        <v>600</v>
      </c>
      <c r="C49" s="731" t="s">
        <v>611</v>
      </c>
      <c r="D49" s="732" t="s">
        <v>612</v>
      </c>
      <c r="E49" s="733">
        <v>50113001</v>
      </c>
      <c r="F49" s="732" t="s">
        <v>634</v>
      </c>
      <c r="G49" s="731" t="s">
        <v>635</v>
      </c>
      <c r="H49" s="731">
        <v>241993</v>
      </c>
      <c r="I49" s="731">
        <v>241993</v>
      </c>
      <c r="J49" s="731" t="s">
        <v>715</v>
      </c>
      <c r="K49" s="731" t="s">
        <v>716</v>
      </c>
      <c r="L49" s="734">
        <v>93.756666666666661</v>
      </c>
      <c r="M49" s="734">
        <v>3</v>
      </c>
      <c r="N49" s="735">
        <v>281.27</v>
      </c>
    </row>
    <row r="50" spans="1:14" ht="14.45" customHeight="1" x14ac:dyDescent="0.2">
      <c r="A50" s="729" t="s">
        <v>599</v>
      </c>
      <c r="B50" s="730" t="s">
        <v>600</v>
      </c>
      <c r="C50" s="731" t="s">
        <v>611</v>
      </c>
      <c r="D50" s="732" t="s">
        <v>612</v>
      </c>
      <c r="E50" s="733">
        <v>50113001</v>
      </c>
      <c r="F50" s="732" t="s">
        <v>634</v>
      </c>
      <c r="G50" s="731" t="s">
        <v>635</v>
      </c>
      <c r="H50" s="731">
        <v>850674</v>
      </c>
      <c r="I50" s="731">
        <v>500892</v>
      </c>
      <c r="J50" s="731" t="s">
        <v>717</v>
      </c>
      <c r="K50" s="731" t="s">
        <v>718</v>
      </c>
      <c r="L50" s="734">
        <v>118.71999999999998</v>
      </c>
      <c r="M50" s="734">
        <v>1</v>
      </c>
      <c r="N50" s="735">
        <v>118.71999999999998</v>
      </c>
    </row>
    <row r="51" spans="1:14" ht="14.45" customHeight="1" x14ac:dyDescent="0.2">
      <c r="A51" s="729" t="s">
        <v>599</v>
      </c>
      <c r="B51" s="730" t="s">
        <v>600</v>
      </c>
      <c r="C51" s="731" t="s">
        <v>611</v>
      </c>
      <c r="D51" s="732" t="s">
        <v>612</v>
      </c>
      <c r="E51" s="733">
        <v>50113001</v>
      </c>
      <c r="F51" s="732" t="s">
        <v>634</v>
      </c>
      <c r="G51" s="731" t="s">
        <v>672</v>
      </c>
      <c r="H51" s="731">
        <v>178682</v>
      </c>
      <c r="I51" s="731">
        <v>178682</v>
      </c>
      <c r="J51" s="731" t="s">
        <v>719</v>
      </c>
      <c r="K51" s="731" t="s">
        <v>720</v>
      </c>
      <c r="L51" s="734">
        <v>43.700000000000031</v>
      </c>
      <c r="M51" s="734">
        <v>2</v>
      </c>
      <c r="N51" s="735">
        <v>87.400000000000063</v>
      </c>
    </row>
    <row r="52" spans="1:14" ht="14.45" customHeight="1" x14ac:dyDescent="0.2">
      <c r="A52" s="729" t="s">
        <v>599</v>
      </c>
      <c r="B52" s="730" t="s">
        <v>600</v>
      </c>
      <c r="C52" s="731" t="s">
        <v>611</v>
      </c>
      <c r="D52" s="732" t="s">
        <v>612</v>
      </c>
      <c r="E52" s="733">
        <v>50113001</v>
      </c>
      <c r="F52" s="732" t="s">
        <v>634</v>
      </c>
      <c r="G52" s="731" t="s">
        <v>635</v>
      </c>
      <c r="H52" s="731">
        <v>102486</v>
      </c>
      <c r="I52" s="731">
        <v>2486</v>
      </c>
      <c r="J52" s="731" t="s">
        <v>721</v>
      </c>
      <c r="K52" s="731" t="s">
        <v>722</v>
      </c>
      <c r="L52" s="734">
        <v>121.91000000000003</v>
      </c>
      <c r="M52" s="734">
        <v>2</v>
      </c>
      <c r="N52" s="735">
        <v>243.82000000000005</v>
      </c>
    </row>
    <row r="53" spans="1:14" ht="14.45" customHeight="1" x14ac:dyDescent="0.2">
      <c r="A53" s="729" t="s">
        <v>599</v>
      </c>
      <c r="B53" s="730" t="s">
        <v>600</v>
      </c>
      <c r="C53" s="731" t="s">
        <v>611</v>
      </c>
      <c r="D53" s="732" t="s">
        <v>612</v>
      </c>
      <c r="E53" s="733">
        <v>50113001</v>
      </c>
      <c r="F53" s="732" t="s">
        <v>634</v>
      </c>
      <c r="G53" s="731" t="s">
        <v>635</v>
      </c>
      <c r="H53" s="731">
        <v>100489</v>
      </c>
      <c r="I53" s="731">
        <v>489</v>
      </c>
      <c r="J53" s="731" t="s">
        <v>723</v>
      </c>
      <c r="K53" s="731" t="s">
        <v>724</v>
      </c>
      <c r="L53" s="734">
        <v>47.14</v>
      </c>
      <c r="M53" s="734">
        <v>2</v>
      </c>
      <c r="N53" s="735">
        <v>94.28</v>
      </c>
    </row>
    <row r="54" spans="1:14" ht="14.45" customHeight="1" x14ac:dyDescent="0.2">
      <c r="A54" s="729" t="s">
        <v>599</v>
      </c>
      <c r="B54" s="730" t="s">
        <v>600</v>
      </c>
      <c r="C54" s="731" t="s">
        <v>611</v>
      </c>
      <c r="D54" s="732" t="s">
        <v>612</v>
      </c>
      <c r="E54" s="733">
        <v>50113001</v>
      </c>
      <c r="F54" s="732" t="s">
        <v>634</v>
      </c>
      <c r="G54" s="731" t="s">
        <v>635</v>
      </c>
      <c r="H54" s="731">
        <v>230426</v>
      </c>
      <c r="I54" s="731">
        <v>230426</v>
      </c>
      <c r="J54" s="731" t="s">
        <v>723</v>
      </c>
      <c r="K54" s="731" t="s">
        <v>725</v>
      </c>
      <c r="L54" s="734">
        <v>77.87</v>
      </c>
      <c r="M54" s="734">
        <v>2</v>
      </c>
      <c r="N54" s="735">
        <v>155.74</v>
      </c>
    </row>
    <row r="55" spans="1:14" ht="14.45" customHeight="1" x14ac:dyDescent="0.2">
      <c r="A55" s="729" t="s">
        <v>599</v>
      </c>
      <c r="B55" s="730" t="s">
        <v>600</v>
      </c>
      <c r="C55" s="731" t="s">
        <v>611</v>
      </c>
      <c r="D55" s="732" t="s">
        <v>612</v>
      </c>
      <c r="E55" s="733">
        <v>50113001</v>
      </c>
      <c r="F55" s="732" t="s">
        <v>634</v>
      </c>
      <c r="G55" s="731" t="s">
        <v>635</v>
      </c>
      <c r="H55" s="731">
        <v>921184</v>
      </c>
      <c r="I55" s="731">
        <v>0</v>
      </c>
      <c r="J55" s="731" t="s">
        <v>726</v>
      </c>
      <c r="K55" s="731" t="s">
        <v>329</v>
      </c>
      <c r="L55" s="734">
        <v>230.09224402112795</v>
      </c>
      <c r="M55" s="734">
        <v>1</v>
      </c>
      <c r="N55" s="735">
        <v>230.09224402112795</v>
      </c>
    </row>
    <row r="56" spans="1:14" ht="14.45" customHeight="1" x14ac:dyDescent="0.2">
      <c r="A56" s="729" t="s">
        <v>599</v>
      </c>
      <c r="B56" s="730" t="s">
        <v>600</v>
      </c>
      <c r="C56" s="731" t="s">
        <v>611</v>
      </c>
      <c r="D56" s="732" t="s">
        <v>612</v>
      </c>
      <c r="E56" s="733">
        <v>50113001</v>
      </c>
      <c r="F56" s="732" t="s">
        <v>634</v>
      </c>
      <c r="G56" s="731" t="s">
        <v>329</v>
      </c>
      <c r="H56" s="731">
        <v>237772</v>
      </c>
      <c r="I56" s="731">
        <v>237772</v>
      </c>
      <c r="J56" s="731" t="s">
        <v>727</v>
      </c>
      <c r="K56" s="731" t="s">
        <v>728</v>
      </c>
      <c r="L56" s="734">
        <v>155.99</v>
      </c>
      <c r="M56" s="734">
        <v>1</v>
      </c>
      <c r="N56" s="735">
        <v>155.99</v>
      </c>
    </row>
    <row r="57" spans="1:14" ht="14.45" customHeight="1" x14ac:dyDescent="0.2">
      <c r="A57" s="729" t="s">
        <v>599</v>
      </c>
      <c r="B57" s="730" t="s">
        <v>600</v>
      </c>
      <c r="C57" s="731" t="s">
        <v>611</v>
      </c>
      <c r="D57" s="732" t="s">
        <v>612</v>
      </c>
      <c r="E57" s="733">
        <v>50113001</v>
      </c>
      <c r="F57" s="732" t="s">
        <v>634</v>
      </c>
      <c r="G57" s="731" t="s">
        <v>635</v>
      </c>
      <c r="H57" s="731">
        <v>188217</v>
      </c>
      <c r="I57" s="731">
        <v>88217</v>
      </c>
      <c r="J57" s="731" t="s">
        <v>729</v>
      </c>
      <c r="K57" s="731" t="s">
        <v>730</v>
      </c>
      <c r="L57" s="734">
        <v>126.41000000000001</v>
      </c>
      <c r="M57" s="734">
        <v>3</v>
      </c>
      <c r="N57" s="735">
        <v>379.23</v>
      </c>
    </row>
    <row r="58" spans="1:14" ht="14.45" customHeight="1" x14ac:dyDescent="0.2">
      <c r="A58" s="729" t="s">
        <v>599</v>
      </c>
      <c r="B58" s="730" t="s">
        <v>600</v>
      </c>
      <c r="C58" s="731" t="s">
        <v>611</v>
      </c>
      <c r="D58" s="732" t="s">
        <v>612</v>
      </c>
      <c r="E58" s="733">
        <v>50113001</v>
      </c>
      <c r="F58" s="732" t="s">
        <v>634</v>
      </c>
      <c r="G58" s="731" t="s">
        <v>635</v>
      </c>
      <c r="H58" s="731">
        <v>188219</v>
      </c>
      <c r="I58" s="731">
        <v>88219</v>
      </c>
      <c r="J58" s="731" t="s">
        <v>731</v>
      </c>
      <c r="K58" s="731" t="s">
        <v>732</v>
      </c>
      <c r="L58" s="734">
        <v>141.28000000000003</v>
      </c>
      <c r="M58" s="734">
        <v>3</v>
      </c>
      <c r="N58" s="735">
        <v>423.84000000000009</v>
      </c>
    </row>
    <row r="59" spans="1:14" ht="14.45" customHeight="1" x14ac:dyDescent="0.2">
      <c r="A59" s="729" t="s">
        <v>599</v>
      </c>
      <c r="B59" s="730" t="s">
        <v>600</v>
      </c>
      <c r="C59" s="731" t="s">
        <v>611</v>
      </c>
      <c r="D59" s="732" t="s">
        <v>612</v>
      </c>
      <c r="E59" s="733">
        <v>50113001</v>
      </c>
      <c r="F59" s="732" t="s">
        <v>634</v>
      </c>
      <c r="G59" s="731" t="s">
        <v>329</v>
      </c>
      <c r="H59" s="731">
        <v>221742</v>
      </c>
      <c r="I59" s="731">
        <v>221742</v>
      </c>
      <c r="J59" s="731" t="s">
        <v>733</v>
      </c>
      <c r="K59" s="731" t="s">
        <v>734</v>
      </c>
      <c r="L59" s="734">
        <v>885.50999999999988</v>
      </c>
      <c r="M59" s="734">
        <v>1.6</v>
      </c>
      <c r="N59" s="735">
        <v>1416.8159999999998</v>
      </c>
    </row>
    <row r="60" spans="1:14" ht="14.45" customHeight="1" x14ac:dyDescent="0.2">
      <c r="A60" s="729" t="s">
        <v>599</v>
      </c>
      <c r="B60" s="730" t="s">
        <v>600</v>
      </c>
      <c r="C60" s="731" t="s">
        <v>611</v>
      </c>
      <c r="D60" s="732" t="s">
        <v>612</v>
      </c>
      <c r="E60" s="733">
        <v>50113001</v>
      </c>
      <c r="F60" s="732" t="s">
        <v>634</v>
      </c>
      <c r="G60" s="731" t="s">
        <v>635</v>
      </c>
      <c r="H60" s="731">
        <v>117165</v>
      </c>
      <c r="I60" s="731">
        <v>17165</v>
      </c>
      <c r="J60" s="731" t="s">
        <v>735</v>
      </c>
      <c r="K60" s="731" t="s">
        <v>736</v>
      </c>
      <c r="L60" s="734">
        <v>270.62</v>
      </c>
      <c r="M60" s="734">
        <v>2</v>
      </c>
      <c r="N60" s="735">
        <v>541.24</v>
      </c>
    </row>
    <row r="61" spans="1:14" ht="14.45" customHeight="1" x14ac:dyDescent="0.2">
      <c r="A61" s="729" t="s">
        <v>599</v>
      </c>
      <c r="B61" s="730" t="s">
        <v>600</v>
      </c>
      <c r="C61" s="731" t="s">
        <v>611</v>
      </c>
      <c r="D61" s="732" t="s">
        <v>612</v>
      </c>
      <c r="E61" s="733">
        <v>50113001</v>
      </c>
      <c r="F61" s="732" t="s">
        <v>634</v>
      </c>
      <c r="G61" s="731" t="s">
        <v>635</v>
      </c>
      <c r="H61" s="731">
        <v>991869</v>
      </c>
      <c r="I61" s="731">
        <v>205998</v>
      </c>
      <c r="J61" s="731" t="s">
        <v>737</v>
      </c>
      <c r="K61" s="731" t="s">
        <v>738</v>
      </c>
      <c r="L61" s="734">
        <v>257.97000000000003</v>
      </c>
      <c r="M61" s="734">
        <v>1</v>
      </c>
      <c r="N61" s="735">
        <v>257.97000000000003</v>
      </c>
    </row>
    <row r="62" spans="1:14" ht="14.45" customHeight="1" x14ac:dyDescent="0.2">
      <c r="A62" s="729" t="s">
        <v>599</v>
      </c>
      <c r="B62" s="730" t="s">
        <v>600</v>
      </c>
      <c r="C62" s="731" t="s">
        <v>611</v>
      </c>
      <c r="D62" s="732" t="s">
        <v>612</v>
      </c>
      <c r="E62" s="733">
        <v>50113001</v>
      </c>
      <c r="F62" s="732" t="s">
        <v>634</v>
      </c>
      <c r="G62" s="731" t="s">
        <v>635</v>
      </c>
      <c r="H62" s="731">
        <v>185512</v>
      </c>
      <c r="I62" s="731">
        <v>185512</v>
      </c>
      <c r="J62" s="731" t="s">
        <v>739</v>
      </c>
      <c r="K62" s="731" t="s">
        <v>740</v>
      </c>
      <c r="L62" s="734">
        <v>75.350000000000009</v>
      </c>
      <c r="M62" s="734">
        <v>3</v>
      </c>
      <c r="N62" s="735">
        <v>226.05</v>
      </c>
    </row>
    <row r="63" spans="1:14" ht="14.45" customHeight="1" x14ac:dyDescent="0.2">
      <c r="A63" s="729" t="s">
        <v>599</v>
      </c>
      <c r="B63" s="730" t="s">
        <v>600</v>
      </c>
      <c r="C63" s="731" t="s">
        <v>611</v>
      </c>
      <c r="D63" s="732" t="s">
        <v>612</v>
      </c>
      <c r="E63" s="733">
        <v>50113001</v>
      </c>
      <c r="F63" s="732" t="s">
        <v>634</v>
      </c>
      <c r="G63" s="731" t="s">
        <v>635</v>
      </c>
      <c r="H63" s="731">
        <v>117992</v>
      </c>
      <c r="I63" s="731">
        <v>17992</v>
      </c>
      <c r="J63" s="731" t="s">
        <v>741</v>
      </c>
      <c r="K63" s="731" t="s">
        <v>742</v>
      </c>
      <c r="L63" s="734">
        <v>83.35</v>
      </c>
      <c r="M63" s="734">
        <v>2</v>
      </c>
      <c r="N63" s="735">
        <v>166.7</v>
      </c>
    </row>
    <row r="64" spans="1:14" ht="14.45" customHeight="1" x14ac:dyDescent="0.2">
      <c r="A64" s="729" t="s">
        <v>599</v>
      </c>
      <c r="B64" s="730" t="s">
        <v>600</v>
      </c>
      <c r="C64" s="731" t="s">
        <v>611</v>
      </c>
      <c r="D64" s="732" t="s">
        <v>612</v>
      </c>
      <c r="E64" s="733">
        <v>50113001</v>
      </c>
      <c r="F64" s="732" t="s">
        <v>634</v>
      </c>
      <c r="G64" s="731" t="s">
        <v>635</v>
      </c>
      <c r="H64" s="731">
        <v>231541</v>
      </c>
      <c r="I64" s="731">
        <v>231541</v>
      </c>
      <c r="J64" s="731" t="s">
        <v>743</v>
      </c>
      <c r="K64" s="731" t="s">
        <v>744</v>
      </c>
      <c r="L64" s="734">
        <v>80.689999999999984</v>
      </c>
      <c r="M64" s="734">
        <v>4</v>
      </c>
      <c r="N64" s="735">
        <v>322.75999999999993</v>
      </c>
    </row>
    <row r="65" spans="1:14" ht="14.45" customHeight="1" x14ac:dyDescent="0.2">
      <c r="A65" s="729" t="s">
        <v>599</v>
      </c>
      <c r="B65" s="730" t="s">
        <v>600</v>
      </c>
      <c r="C65" s="731" t="s">
        <v>611</v>
      </c>
      <c r="D65" s="732" t="s">
        <v>612</v>
      </c>
      <c r="E65" s="733">
        <v>50113001</v>
      </c>
      <c r="F65" s="732" t="s">
        <v>634</v>
      </c>
      <c r="G65" s="731" t="s">
        <v>635</v>
      </c>
      <c r="H65" s="731">
        <v>234736</v>
      </c>
      <c r="I65" s="731">
        <v>234736</v>
      </c>
      <c r="J65" s="731" t="s">
        <v>745</v>
      </c>
      <c r="K65" s="731" t="s">
        <v>746</v>
      </c>
      <c r="L65" s="734">
        <v>120.53999999999996</v>
      </c>
      <c r="M65" s="734">
        <v>1</v>
      </c>
      <c r="N65" s="735">
        <v>120.53999999999996</v>
      </c>
    </row>
    <row r="66" spans="1:14" ht="14.45" customHeight="1" x14ac:dyDescent="0.2">
      <c r="A66" s="729" t="s">
        <v>599</v>
      </c>
      <c r="B66" s="730" t="s">
        <v>600</v>
      </c>
      <c r="C66" s="731" t="s">
        <v>611</v>
      </c>
      <c r="D66" s="732" t="s">
        <v>612</v>
      </c>
      <c r="E66" s="733">
        <v>50113001</v>
      </c>
      <c r="F66" s="732" t="s">
        <v>634</v>
      </c>
      <c r="G66" s="731" t="s">
        <v>635</v>
      </c>
      <c r="H66" s="731">
        <v>207527</v>
      </c>
      <c r="I66" s="731">
        <v>207527</v>
      </c>
      <c r="J66" s="731" t="s">
        <v>747</v>
      </c>
      <c r="K66" s="731" t="s">
        <v>748</v>
      </c>
      <c r="L66" s="734">
        <v>61.63000000000001</v>
      </c>
      <c r="M66" s="734">
        <v>1</v>
      </c>
      <c r="N66" s="735">
        <v>61.63000000000001</v>
      </c>
    </row>
    <row r="67" spans="1:14" ht="14.45" customHeight="1" x14ac:dyDescent="0.2">
      <c r="A67" s="729" t="s">
        <v>599</v>
      </c>
      <c r="B67" s="730" t="s">
        <v>600</v>
      </c>
      <c r="C67" s="731" t="s">
        <v>611</v>
      </c>
      <c r="D67" s="732" t="s">
        <v>612</v>
      </c>
      <c r="E67" s="733">
        <v>50113001</v>
      </c>
      <c r="F67" s="732" t="s">
        <v>634</v>
      </c>
      <c r="G67" s="731" t="s">
        <v>635</v>
      </c>
      <c r="H67" s="731">
        <v>142475</v>
      </c>
      <c r="I67" s="731">
        <v>42475</v>
      </c>
      <c r="J67" s="731" t="s">
        <v>749</v>
      </c>
      <c r="K67" s="731" t="s">
        <v>750</v>
      </c>
      <c r="L67" s="734">
        <v>166.92999999999998</v>
      </c>
      <c r="M67" s="734">
        <v>1</v>
      </c>
      <c r="N67" s="735">
        <v>166.92999999999998</v>
      </c>
    </row>
    <row r="68" spans="1:14" ht="14.45" customHeight="1" x14ac:dyDescent="0.2">
      <c r="A68" s="729" t="s">
        <v>599</v>
      </c>
      <c r="B68" s="730" t="s">
        <v>600</v>
      </c>
      <c r="C68" s="731" t="s">
        <v>611</v>
      </c>
      <c r="D68" s="732" t="s">
        <v>612</v>
      </c>
      <c r="E68" s="733">
        <v>50113001</v>
      </c>
      <c r="F68" s="732" t="s">
        <v>634</v>
      </c>
      <c r="G68" s="731" t="s">
        <v>635</v>
      </c>
      <c r="H68" s="731">
        <v>42477</v>
      </c>
      <c r="I68" s="731">
        <v>42477</v>
      </c>
      <c r="J68" s="731" t="s">
        <v>749</v>
      </c>
      <c r="K68" s="731" t="s">
        <v>751</v>
      </c>
      <c r="L68" s="734">
        <v>499.57</v>
      </c>
      <c r="M68" s="734">
        <v>1</v>
      </c>
      <c r="N68" s="735">
        <v>499.57</v>
      </c>
    </row>
    <row r="69" spans="1:14" ht="14.45" customHeight="1" x14ac:dyDescent="0.2">
      <c r="A69" s="729" t="s">
        <v>599</v>
      </c>
      <c r="B69" s="730" t="s">
        <v>600</v>
      </c>
      <c r="C69" s="731" t="s">
        <v>611</v>
      </c>
      <c r="D69" s="732" t="s">
        <v>612</v>
      </c>
      <c r="E69" s="733">
        <v>50113001</v>
      </c>
      <c r="F69" s="732" t="s">
        <v>634</v>
      </c>
      <c r="G69" s="731" t="s">
        <v>635</v>
      </c>
      <c r="H69" s="731">
        <v>113816</v>
      </c>
      <c r="I69" s="731">
        <v>13816</v>
      </c>
      <c r="J69" s="731" t="s">
        <v>752</v>
      </c>
      <c r="K69" s="731" t="s">
        <v>753</v>
      </c>
      <c r="L69" s="734">
        <v>270.97000000000003</v>
      </c>
      <c r="M69" s="734">
        <v>1</v>
      </c>
      <c r="N69" s="735">
        <v>270.97000000000003</v>
      </c>
    </row>
    <row r="70" spans="1:14" ht="14.45" customHeight="1" x14ac:dyDescent="0.2">
      <c r="A70" s="729" t="s">
        <v>599</v>
      </c>
      <c r="B70" s="730" t="s">
        <v>600</v>
      </c>
      <c r="C70" s="731" t="s">
        <v>611</v>
      </c>
      <c r="D70" s="732" t="s">
        <v>612</v>
      </c>
      <c r="E70" s="733">
        <v>50113001</v>
      </c>
      <c r="F70" s="732" t="s">
        <v>634</v>
      </c>
      <c r="G70" s="731" t="s">
        <v>635</v>
      </c>
      <c r="H70" s="731">
        <v>845376</v>
      </c>
      <c r="I70" s="731">
        <v>107641</v>
      </c>
      <c r="J70" s="731" t="s">
        <v>754</v>
      </c>
      <c r="K70" s="731" t="s">
        <v>755</v>
      </c>
      <c r="L70" s="734">
        <v>119.76</v>
      </c>
      <c r="M70" s="734">
        <v>1</v>
      </c>
      <c r="N70" s="735">
        <v>119.76</v>
      </c>
    </row>
    <row r="71" spans="1:14" ht="14.45" customHeight="1" x14ac:dyDescent="0.2">
      <c r="A71" s="729" t="s">
        <v>599</v>
      </c>
      <c r="B71" s="730" t="s">
        <v>600</v>
      </c>
      <c r="C71" s="731" t="s">
        <v>611</v>
      </c>
      <c r="D71" s="732" t="s">
        <v>612</v>
      </c>
      <c r="E71" s="733">
        <v>50113001</v>
      </c>
      <c r="F71" s="732" t="s">
        <v>634</v>
      </c>
      <c r="G71" s="731" t="s">
        <v>635</v>
      </c>
      <c r="H71" s="731">
        <v>223159</v>
      </c>
      <c r="I71" s="731">
        <v>223159</v>
      </c>
      <c r="J71" s="731" t="s">
        <v>756</v>
      </c>
      <c r="K71" s="731" t="s">
        <v>757</v>
      </c>
      <c r="L71" s="734">
        <v>74.279999999999987</v>
      </c>
      <c r="M71" s="734">
        <v>3</v>
      </c>
      <c r="N71" s="735">
        <v>222.83999999999997</v>
      </c>
    </row>
    <row r="72" spans="1:14" ht="14.45" customHeight="1" x14ac:dyDescent="0.2">
      <c r="A72" s="729" t="s">
        <v>599</v>
      </c>
      <c r="B72" s="730" t="s">
        <v>600</v>
      </c>
      <c r="C72" s="731" t="s">
        <v>611</v>
      </c>
      <c r="D72" s="732" t="s">
        <v>612</v>
      </c>
      <c r="E72" s="733">
        <v>50113001</v>
      </c>
      <c r="F72" s="732" t="s">
        <v>634</v>
      </c>
      <c r="G72" s="731" t="s">
        <v>672</v>
      </c>
      <c r="H72" s="731">
        <v>191788</v>
      </c>
      <c r="I72" s="731">
        <v>91788</v>
      </c>
      <c r="J72" s="731" t="s">
        <v>758</v>
      </c>
      <c r="K72" s="731" t="s">
        <v>759</v>
      </c>
      <c r="L72" s="734">
        <v>9.16</v>
      </c>
      <c r="M72" s="734">
        <v>25</v>
      </c>
      <c r="N72" s="735">
        <v>229</v>
      </c>
    </row>
    <row r="73" spans="1:14" ht="14.45" customHeight="1" x14ac:dyDescent="0.2">
      <c r="A73" s="729" t="s">
        <v>599</v>
      </c>
      <c r="B73" s="730" t="s">
        <v>600</v>
      </c>
      <c r="C73" s="731" t="s">
        <v>611</v>
      </c>
      <c r="D73" s="732" t="s">
        <v>612</v>
      </c>
      <c r="E73" s="733">
        <v>50113001</v>
      </c>
      <c r="F73" s="732" t="s">
        <v>634</v>
      </c>
      <c r="G73" s="731" t="s">
        <v>672</v>
      </c>
      <c r="H73" s="731">
        <v>155823</v>
      </c>
      <c r="I73" s="731">
        <v>55823</v>
      </c>
      <c r="J73" s="731" t="s">
        <v>760</v>
      </c>
      <c r="K73" s="731" t="s">
        <v>761</v>
      </c>
      <c r="L73" s="734">
        <v>33.011000000000003</v>
      </c>
      <c r="M73" s="734">
        <v>40</v>
      </c>
      <c r="N73" s="735">
        <v>1320.44</v>
      </c>
    </row>
    <row r="74" spans="1:14" ht="14.45" customHeight="1" x14ac:dyDescent="0.2">
      <c r="A74" s="729" t="s">
        <v>599</v>
      </c>
      <c r="B74" s="730" t="s">
        <v>600</v>
      </c>
      <c r="C74" s="731" t="s">
        <v>611</v>
      </c>
      <c r="D74" s="732" t="s">
        <v>612</v>
      </c>
      <c r="E74" s="733">
        <v>50113001</v>
      </c>
      <c r="F74" s="732" t="s">
        <v>634</v>
      </c>
      <c r="G74" s="731" t="s">
        <v>672</v>
      </c>
      <c r="H74" s="731">
        <v>155824</v>
      </c>
      <c r="I74" s="731">
        <v>55824</v>
      </c>
      <c r="J74" s="731" t="s">
        <v>760</v>
      </c>
      <c r="K74" s="731" t="s">
        <v>762</v>
      </c>
      <c r="L74" s="734">
        <v>41.47</v>
      </c>
      <c r="M74" s="734">
        <v>48</v>
      </c>
      <c r="N74" s="735">
        <v>1990.56</v>
      </c>
    </row>
    <row r="75" spans="1:14" ht="14.45" customHeight="1" x14ac:dyDescent="0.2">
      <c r="A75" s="729" t="s">
        <v>599</v>
      </c>
      <c r="B75" s="730" t="s">
        <v>600</v>
      </c>
      <c r="C75" s="731" t="s">
        <v>611</v>
      </c>
      <c r="D75" s="732" t="s">
        <v>612</v>
      </c>
      <c r="E75" s="733">
        <v>50113001</v>
      </c>
      <c r="F75" s="732" t="s">
        <v>634</v>
      </c>
      <c r="G75" s="731" t="s">
        <v>329</v>
      </c>
      <c r="H75" s="731">
        <v>243453</v>
      </c>
      <c r="I75" s="731">
        <v>243453</v>
      </c>
      <c r="J75" s="731" t="s">
        <v>760</v>
      </c>
      <c r="K75" s="731" t="s">
        <v>763</v>
      </c>
      <c r="L75" s="734">
        <v>82.533000000000001</v>
      </c>
      <c r="M75" s="734">
        <v>8</v>
      </c>
      <c r="N75" s="735">
        <v>660.26400000000001</v>
      </c>
    </row>
    <row r="76" spans="1:14" ht="14.45" customHeight="1" x14ac:dyDescent="0.2">
      <c r="A76" s="729" t="s">
        <v>599</v>
      </c>
      <c r="B76" s="730" t="s">
        <v>600</v>
      </c>
      <c r="C76" s="731" t="s">
        <v>611</v>
      </c>
      <c r="D76" s="732" t="s">
        <v>612</v>
      </c>
      <c r="E76" s="733">
        <v>50113001</v>
      </c>
      <c r="F76" s="732" t="s">
        <v>634</v>
      </c>
      <c r="G76" s="731" t="s">
        <v>635</v>
      </c>
      <c r="H76" s="731">
        <v>186187</v>
      </c>
      <c r="I76" s="731">
        <v>186187</v>
      </c>
      <c r="J76" s="731" t="s">
        <v>764</v>
      </c>
      <c r="K76" s="731" t="s">
        <v>765</v>
      </c>
      <c r="L76" s="734">
        <v>141.19999999999999</v>
      </c>
      <c r="M76" s="734">
        <v>1</v>
      </c>
      <c r="N76" s="735">
        <v>141.19999999999999</v>
      </c>
    </row>
    <row r="77" spans="1:14" ht="14.45" customHeight="1" x14ac:dyDescent="0.2">
      <c r="A77" s="729" t="s">
        <v>599</v>
      </c>
      <c r="B77" s="730" t="s">
        <v>600</v>
      </c>
      <c r="C77" s="731" t="s">
        <v>611</v>
      </c>
      <c r="D77" s="732" t="s">
        <v>612</v>
      </c>
      <c r="E77" s="733">
        <v>50113001</v>
      </c>
      <c r="F77" s="732" t="s">
        <v>634</v>
      </c>
      <c r="G77" s="731" t="s">
        <v>635</v>
      </c>
      <c r="H77" s="731">
        <v>240020</v>
      </c>
      <c r="I77" s="731">
        <v>240020</v>
      </c>
      <c r="J77" s="731" t="s">
        <v>766</v>
      </c>
      <c r="K77" s="731" t="s">
        <v>767</v>
      </c>
      <c r="L77" s="734">
        <v>85.73</v>
      </c>
      <c r="M77" s="734">
        <v>3</v>
      </c>
      <c r="N77" s="735">
        <v>257.19</v>
      </c>
    </row>
    <row r="78" spans="1:14" ht="14.45" customHeight="1" x14ac:dyDescent="0.2">
      <c r="A78" s="729" t="s">
        <v>599</v>
      </c>
      <c r="B78" s="730" t="s">
        <v>600</v>
      </c>
      <c r="C78" s="731" t="s">
        <v>611</v>
      </c>
      <c r="D78" s="732" t="s">
        <v>612</v>
      </c>
      <c r="E78" s="733">
        <v>50113001</v>
      </c>
      <c r="F78" s="732" t="s">
        <v>634</v>
      </c>
      <c r="G78" s="731" t="s">
        <v>635</v>
      </c>
      <c r="H78" s="731">
        <v>200863</v>
      </c>
      <c r="I78" s="731">
        <v>200863</v>
      </c>
      <c r="J78" s="731" t="s">
        <v>768</v>
      </c>
      <c r="K78" s="731" t="s">
        <v>769</v>
      </c>
      <c r="L78" s="734">
        <v>84.71</v>
      </c>
      <c r="M78" s="734">
        <v>2</v>
      </c>
      <c r="N78" s="735">
        <v>169.42</v>
      </c>
    </row>
    <row r="79" spans="1:14" ht="14.45" customHeight="1" x14ac:dyDescent="0.2">
      <c r="A79" s="729" t="s">
        <v>599</v>
      </c>
      <c r="B79" s="730" t="s">
        <v>600</v>
      </c>
      <c r="C79" s="731" t="s">
        <v>611</v>
      </c>
      <c r="D79" s="732" t="s">
        <v>612</v>
      </c>
      <c r="E79" s="733">
        <v>50113001</v>
      </c>
      <c r="F79" s="732" t="s">
        <v>634</v>
      </c>
      <c r="G79" s="731" t="s">
        <v>635</v>
      </c>
      <c r="H79" s="731">
        <v>207820</v>
      </c>
      <c r="I79" s="731">
        <v>207820</v>
      </c>
      <c r="J79" s="731" t="s">
        <v>770</v>
      </c>
      <c r="K79" s="731" t="s">
        <v>771</v>
      </c>
      <c r="L79" s="734">
        <v>33.67</v>
      </c>
      <c r="M79" s="734">
        <v>25</v>
      </c>
      <c r="N79" s="735">
        <v>841.75</v>
      </c>
    </row>
    <row r="80" spans="1:14" ht="14.45" customHeight="1" x14ac:dyDescent="0.2">
      <c r="A80" s="729" t="s">
        <v>599</v>
      </c>
      <c r="B80" s="730" t="s">
        <v>600</v>
      </c>
      <c r="C80" s="731" t="s">
        <v>611</v>
      </c>
      <c r="D80" s="732" t="s">
        <v>612</v>
      </c>
      <c r="E80" s="733">
        <v>50113001</v>
      </c>
      <c r="F80" s="732" t="s">
        <v>634</v>
      </c>
      <c r="G80" s="731" t="s">
        <v>635</v>
      </c>
      <c r="H80" s="731">
        <v>207264</v>
      </c>
      <c r="I80" s="731">
        <v>207264</v>
      </c>
      <c r="J80" s="731" t="s">
        <v>636</v>
      </c>
      <c r="K80" s="731" t="s">
        <v>772</v>
      </c>
      <c r="L80" s="734">
        <v>149.04000000000002</v>
      </c>
      <c r="M80" s="734">
        <v>2</v>
      </c>
      <c r="N80" s="735">
        <v>298.08000000000004</v>
      </c>
    </row>
    <row r="81" spans="1:14" ht="14.45" customHeight="1" x14ac:dyDescent="0.2">
      <c r="A81" s="729" t="s">
        <v>599</v>
      </c>
      <c r="B81" s="730" t="s">
        <v>600</v>
      </c>
      <c r="C81" s="731" t="s">
        <v>611</v>
      </c>
      <c r="D81" s="732" t="s">
        <v>612</v>
      </c>
      <c r="E81" s="733">
        <v>50113001</v>
      </c>
      <c r="F81" s="732" t="s">
        <v>634</v>
      </c>
      <c r="G81" s="731" t="s">
        <v>672</v>
      </c>
      <c r="H81" s="731">
        <v>109709</v>
      </c>
      <c r="I81" s="731">
        <v>9709</v>
      </c>
      <c r="J81" s="731" t="s">
        <v>773</v>
      </c>
      <c r="K81" s="731" t="s">
        <v>774</v>
      </c>
      <c r="L81" s="734">
        <v>64.899999999999991</v>
      </c>
      <c r="M81" s="734">
        <v>10</v>
      </c>
      <c r="N81" s="735">
        <v>648.99999999999989</v>
      </c>
    </row>
    <row r="82" spans="1:14" ht="14.45" customHeight="1" x14ac:dyDescent="0.2">
      <c r="A82" s="729" t="s">
        <v>599</v>
      </c>
      <c r="B82" s="730" t="s">
        <v>600</v>
      </c>
      <c r="C82" s="731" t="s">
        <v>611</v>
      </c>
      <c r="D82" s="732" t="s">
        <v>612</v>
      </c>
      <c r="E82" s="733">
        <v>50113001</v>
      </c>
      <c r="F82" s="732" t="s">
        <v>634</v>
      </c>
      <c r="G82" s="731" t="s">
        <v>635</v>
      </c>
      <c r="H82" s="731">
        <v>848866</v>
      </c>
      <c r="I82" s="731">
        <v>119654</v>
      </c>
      <c r="J82" s="731" t="s">
        <v>775</v>
      </c>
      <c r="K82" s="731" t="s">
        <v>776</v>
      </c>
      <c r="L82" s="734">
        <v>253.54000885129244</v>
      </c>
      <c r="M82" s="734">
        <v>15</v>
      </c>
      <c r="N82" s="735">
        <v>3803.1001327693866</v>
      </c>
    </row>
    <row r="83" spans="1:14" ht="14.45" customHeight="1" x14ac:dyDescent="0.2">
      <c r="A83" s="729" t="s">
        <v>599</v>
      </c>
      <c r="B83" s="730" t="s">
        <v>600</v>
      </c>
      <c r="C83" s="731" t="s">
        <v>611</v>
      </c>
      <c r="D83" s="732" t="s">
        <v>612</v>
      </c>
      <c r="E83" s="733">
        <v>50113001</v>
      </c>
      <c r="F83" s="732" t="s">
        <v>634</v>
      </c>
      <c r="G83" s="731" t="s">
        <v>635</v>
      </c>
      <c r="H83" s="731">
        <v>244980</v>
      </c>
      <c r="I83" s="731">
        <v>244980</v>
      </c>
      <c r="J83" s="731" t="s">
        <v>777</v>
      </c>
      <c r="K83" s="731" t="s">
        <v>778</v>
      </c>
      <c r="L83" s="734">
        <v>58.495000000000005</v>
      </c>
      <c r="M83" s="734">
        <v>20</v>
      </c>
      <c r="N83" s="735">
        <v>1169.9000000000001</v>
      </c>
    </row>
    <row r="84" spans="1:14" ht="14.45" customHeight="1" x14ac:dyDescent="0.2">
      <c r="A84" s="729" t="s">
        <v>599</v>
      </c>
      <c r="B84" s="730" t="s">
        <v>600</v>
      </c>
      <c r="C84" s="731" t="s">
        <v>611</v>
      </c>
      <c r="D84" s="732" t="s">
        <v>612</v>
      </c>
      <c r="E84" s="733">
        <v>50113001</v>
      </c>
      <c r="F84" s="732" t="s">
        <v>634</v>
      </c>
      <c r="G84" s="731" t="s">
        <v>672</v>
      </c>
      <c r="H84" s="731">
        <v>180087</v>
      </c>
      <c r="I84" s="731">
        <v>180087</v>
      </c>
      <c r="J84" s="731" t="s">
        <v>779</v>
      </c>
      <c r="K84" s="731" t="s">
        <v>780</v>
      </c>
      <c r="L84" s="734">
        <v>493.79</v>
      </c>
      <c r="M84" s="734">
        <v>1</v>
      </c>
      <c r="N84" s="735">
        <v>493.79</v>
      </c>
    </row>
    <row r="85" spans="1:14" ht="14.45" customHeight="1" x14ac:dyDescent="0.2">
      <c r="A85" s="729" t="s">
        <v>599</v>
      </c>
      <c r="B85" s="730" t="s">
        <v>600</v>
      </c>
      <c r="C85" s="731" t="s">
        <v>611</v>
      </c>
      <c r="D85" s="732" t="s">
        <v>612</v>
      </c>
      <c r="E85" s="733">
        <v>50113001</v>
      </c>
      <c r="F85" s="732" t="s">
        <v>634</v>
      </c>
      <c r="G85" s="731" t="s">
        <v>635</v>
      </c>
      <c r="H85" s="731">
        <v>100610</v>
      </c>
      <c r="I85" s="731">
        <v>610</v>
      </c>
      <c r="J85" s="731" t="s">
        <v>781</v>
      </c>
      <c r="K85" s="731" t="s">
        <v>782</v>
      </c>
      <c r="L85" s="734">
        <v>72.420000000000016</v>
      </c>
      <c r="M85" s="734">
        <v>2</v>
      </c>
      <c r="N85" s="735">
        <v>144.84000000000003</v>
      </c>
    </row>
    <row r="86" spans="1:14" ht="14.45" customHeight="1" x14ac:dyDescent="0.2">
      <c r="A86" s="729" t="s">
        <v>599</v>
      </c>
      <c r="B86" s="730" t="s">
        <v>600</v>
      </c>
      <c r="C86" s="731" t="s">
        <v>611</v>
      </c>
      <c r="D86" s="732" t="s">
        <v>612</v>
      </c>
      <c r="E86" s="733">
        <v>50113001</v>
      </c>
      <c r="F86" s="732" t="s">
        <v>634</v>
      </c>
      <c r="G86" s="731" t="s">
        <v>635</v>
      </c>
      <c r="H86" s="731">
        <v>234220</v>
      </c>
      <c r="I86" s="731">
        <v>234220</v>
      </c>
      <c r="J86" s="731" t="s">
        <v>783</v>
      </c>
      <c r="K86" s="731" t="s">
        <v>784</v>
      </c>
      <c r="L86" s="734">
        <v>569.68999999999994</v>
      </c>
      <c r="M86" s="734">
        <v>1</v>
      </c>
      <c r="N86" s="735">
        <v>569.68999999999994</v>
      </c>
    </row>
    <row r="87" spans="1:14" ht="14.45" customHeight="1" x14ac:dyDescent="0.2">
      <c r="A87" s="729" t="s">
        <v>599</v>
      </c>
      <c r="B87" s="730" t="s">
        <v>600</v>
      </c>
      <c r="C87" s="731" t="s">
        <v>611</v>
      </c>
      <c r="D87" s="732" t="s">
        <v>612</v>
      </c>
      <c r="E87" s="733">
        <v>50113001</v>
      </c>
      <c r="F87" s="732" t="s">
        <v>634</v>
      </c>
      <c r="G87" s="731" t="s">
        <v>635</v>
      </c>
      <c r="H87" s="731">
        <v>113491</v>
      </c>
      <c r="I87" s="731">
        <v>13491</v>
      </c>
      <c r="J87" s="731" t="s">
        <v>785</v>
      </c>
      <c r="K87" s="731" t="s">
        <v>786</v>
      </c>
      <c r="L87" s="734">
        <v>240.92000000000004</v>
      </c>
      <c r="M87" s="734">
        <v>1</v>
      </c>
      <c r="N87" s="735">
        <v>240.92000000000004</v>
      </c>
    </row>
    <row r="88" spans="1:14" ht="14.45" customHeight="1" x14ac:dyDescent="0.2">
      <c r="A88" s="729" t="s">
        <v>599</v>
      </c>
      <c r="B88" s="730" t="s">
        <v>600</v>
      </c>
      <c r="C88" s="731" t="s">
        <v>611</v>
      </c>
      <c r="D88" s="732" t="s">
        <v>612</v>
      </c>
      <c r="E88" s="733">
        <v>50113001</v>
      </c>
      <c r="F88" s="732" t="s">
        <v>634</v>
      </c>
      <c r="G88" s="731" t="s">
        <v>635</v>
      </c>
      <c r="H88" s="731">
        <v>152959</v>
      </c>
      <c r="I88" s="731">
        <v>152959</v>
      </c>
      <c r="J88" s="731" t="s">
        <v>787</v>
      </c>
      <c r="K88" s="731" t="s">
        <v>788</v>
      </c>
      <c r="L88" s="734">
        <v>150.03000000000003</v>
      </c>
      <c r="M88" s="734">
        <v>1</v>
      </c>
      <c r="N88" s="735">
        <v>150.03000000000003</v>
      </c>
    </row>
    <row r="89" spans="1:14" ht="14.45" customHeight="1" x14ac:dyDescent="0.2">
      <c r="A89" s="729" t="s">
        <v>599</v>
      </c>
      <c r="B89" s="730" t="s">
        <v>600</v>
      </c>
      <c r="C89" s="731" t="s">
        <v>611</v>
      </c>
      <c r="D89" s="732" t="s">
        <v>612</v>
      </c>
      <c r="E89" s="733">
        <v>50113001</v>
      </c>
      <c r="F89" s="732" t="s">
        <v>634</v>
      </c>
      <c r="G89" s="731" t="s">
        <v>635</v>
      </c>
      <c r="H89" s="731">
        <v>848632</v>
      </c>
      <c r="I89" s="731">
        <v>125315</v>
      </c>
      <c r="J89" s="731" t="s">
        <v>789</v>
      </c>
      <c r="K89" s="731" t="s">
        <v>790</v>
      </c>
      <c r="L89" s="734">
        <v>58.15</v>
      </c>
      <c r="M89" s="734">
        <v>2</v>
      </c>
      <c r="N89" s="735">
        <v>116.3</v>
      </c>
    </row>
    <row r="90" spans="1:14" ht="14.45" customHeight="1" x14ac:dyDescent="0.2">
      <c r="A90" s="729" t="s">
        <v>599</v>
      </c>
      <c r="B90" s="730" t="s">
        <v>600</v>
      </c>
      <c r="C90" s="731" t="s">
        <v>611</v>
      </c>
      <c r="D90" s="732" t="s">
        <v>612</v>
      </c>
      <c r="E90" s="733">
        <v>50113001</v>
      </c>
      <c r="F90" s="732" t="s">
        <v>634</v>
      </c>
      <c r="G90" s="731" t="s">
        <v>672</v>
      </c>
      <c r="H90" s="731">
        <v>187793</v>
      </c>
      <c r="I90" s="731">
        <v>187793</v>
      </c>
      <c r="J90" s="731" t="s">
        <v>791</v>
      </c>
      <c r="K90" s="731" t="s">
        <v>792</v>
      </c>
      <c r="L90" s="734">
        <v>175.98999999999998</v>
      </c>
      <c r="M90" s="734">
        <v>1</v>
      </c>
      <c r="N90" s="735">
        <v>175.98999999999998</v>
      </c>
    </row>
    <row r="91" spans="1:14" ht="14.45" customHeight="1" x14ac:dyDescent="0.2">
      <c r="A91" s="729" t="s">
        <v>599</v>
      </c>
      <c r="B91" s="730" t="s">
        <v>600</v>
      </c>
      <c r="C91" s="731" t="s">
        <v>611</v>
      </c>
      <c r="D91" s="732" t="s">
        <v>612</v>
      </c>
      <c r="E91" s="733">
        <v>50113001</v>
      </c>
      <c r="F91" s="732" t="s">
        <v>634</v>
      </c>
      <c r="G91" s="731" t="s">
        <v>635</v>
      </c>
      <c r="H91" s="731">
        <v>230438</v>
      </c>
      <c r="I91" s="731">
        <v>230438</v>
      </c>
      <c r="J91" s="731" t="s">
        <v>793</v>
      </c>
      <c r="K91" s="731" t="s">
        <v>794</v>
      </c>
      <c r="L91" s="734">
        <v>71.50800000000001</v>
      </c>
      <c r="M91" s="734">
        <v>5</v>
      </c>
      <c r="N91" s="735">
        <v>357.54</v>
      </c>
    </row>
    <row r="92" spans="1:14" ht="14.45" customHeight="1" x14ac:dyDescent="0.2">
      <c r="A92" s="729" t="s">
        <v>599</v>
      </c>
      <c r="B92" s="730" t="s">
        <v>600</v>
      </c>
      <c r="C92" s="731" t="s">
        <v>611</v>
      </c>
      <c r="D92" s="732" t="s">
        <v>612</v>
      </c>
      <c r="E92" s="733">
        <v>50113001</v>
      </c>
      <c r="F92" s="732" t="s">
        <v>634</v>
      </c>
      <c r="G92" s="731" t="s">
        <v>635</v>
      </c>
      <c r="H92" s="731">
        <v>221998</v>
      </c>
      <c r="I92" s="731">
        <v>221998</v>
      </c>
      <c r="J92" s="731" t="s">
        <v>795</v>
      </c>
      <c r="K92" s="731" t="s">
        <v>796</v>
      </c>
      <c r="L92" s="734">
        <v>22.410000000000004</v>
      </c>
      <c r="M92" s="734">
        <v>15</v>
      </c>
      <c r="N92" s="735">
        <v>336.15000000000003</v>
      </c>
    </row>
    <row r="93" spans="1:14" ht="14.45" customHeight="1" x14ac:dyDescent="0.2">
      <c r="A93" s="729" t="s">
        <v>599</v>
      </c>
      <c r="B93" s="730" t="s">
        <v>600</v>
      </c>
      <c r="C93" s="731" t="s">
        <v>611</v>
      </c>
      <c r="D93" s="732" t="s">
        <v>612</v>
      </c>
      <c r="E93" s="733">
        <v>50113001</v>
      </c>
      <c r="F93" s="732" t="s">
        <v>634</v>
      </c>
      <c r="G93" s="731" t="s">
        <v>635</v>
      </c>
      <c r="H93" s="731">
        <v>242203</v>
      </c>
      <c r="I93" s="731">
        <v>242203</v>
      </c>
      <c r="J93" s="731" t="s">
        <v>797</v>
      </c>
      <c r="K93" s="731" t="s">
        <v>798</v>
      </c>
      <c r="L93" s="734">
        <v>101.99</v>
      </c>
      <c r="M93" s="734">
        <v>5</v>
      </c>
      <c r="N93" s="735">
        <v>509.95</v>
      </c>
    </row>
    <row r="94" spans="1:14" ht="14.45" customHeight="1" x14ac:dyDescent="0.2">
      <c r="A94" s="729" t="s">
        <v>599</v>
      </c>
      <c r="B94" s="730" t="s">
        <v>600</v>
      </c>
      <c r="C94" s="731" t="s">
        <v>611</v>
      </c>
      <c r="D94" s="732" t="s">
        <v>612</v>
      </c>
      <c r="E94" s="733">
        <v>50113001</v>
      </c>
      <c r="F94" s="732" t="s">
        <v>634</v>
      </c>
      <c r="G94" s="731" t="s">
        <v>635</v>
      </c>
      <c r="H94" s="731">
        <v>143979</v>
      </c>
      <c r="I94" s="731">
        <v>43979</v>
      </c>
      <c r="J94" s="731" t="s">
        <v>799</v>
      </c>
      <c r="K94" s="731" t="s">
        <v>800</v>
      </c>
      <c r="L94" s="734">
        <v>84.78</v>
      </c>
      <c r="M94" s="734">
        <v>5</v>
      </c>
      <c r="N94" s="735">
        <v>423.9</v>
      </c>
    </row>
    <row r="95" spans="1:14" ht="14.45" customHeight="1" x14ac:dyDescent="0.2">
      <c r="A95" s="729" t="s">
        <v>599</v>
      </c>
      <c r="B95" s="730" t="s">
        <v>600</v>
      </c>
      <c r="C95" s="731" t="s">
        <v>611</v>
      </c>
      <c r="D95" s="732" t="s">
        <v>612</v>
      </c>
      <c r="E95" s="733">
        <v>50113001</v>
      </c>
      <c r="F95" s="732" t="s">
        <v>634</v>
      </c>
      <c r="G95" s="731" t="s">
        <v>672</v>
      </c>
      <c r="H95" s="731">
        <v>850551</v>
      </c>
      <c r="I95" s="731">
        <v>167859</v>
      </c>
      <c r="J95" s="731" t="s">
        <v>801</v>
      </c>
      <c r="K95" s="731" t="s">
        <v>802</v>
      </c>
      <c r="L95" s="734">
        <v>176.86</v>
      </c>
      <c r="M95" s="734">
        <v>1</v>
      </c>
      <c r="N95" s="735">
        <v>176.86</v>
      </c>
    </row>
    <row r="96" spans="1:14" ht="14.45" customHeight="1" x14ac:dyDescent="0.2">
      <c r="A96" s="729" t="s">
        <v>599</v>
      </c>
      <c r="B96" s="730" t="s">
        <v>600</v>
      </c>
      <c r="C96" s="731" t="s">
        <v>611</v>
      </c>
      <c r="D96" s="732" t="s">
        <v>612</v>
      </c>
      <c r="E96" s="733">
        <v>50113001</v>
      </c>
      <c r="F96" s="732" t="s">
        <v>634</v>
      </c>
      <c r="G96" s="731" t="s">
        <v>635</v>
      </c>
      <c r="H96" s="731">
        <v>197864</v>
      </c>
      <c r="I96" s="731">
        <v>97864</v>
      </c>
      <c r="J96" s="731" t="s">
        <v>803</v>
      </c>
      <c r="K96" s="731" t="s">
        <v>804</v>
      </c>
      <c r="L96" s="734">
        <v>300.08</v>
      </c>
      <c r="M96" s="734">
        <v>1</v>
      </c>
      <c r="N96" s="735">
        <v>300.08</v>
      </c>
    </row>
    <row r="97" spans="1:14" ht="14.45" customHeight="1" x14ac:dyDescent="0.2">
      <c r="A97" s="729" t="s">
        <v>599</v>
      </c>
      <c r="B97" s="730" t="s">
        <v>600</v>
      </c>
      <c r="C97" s="731" t="s">
        <v>611</v>
      </c>
      <c r="D97" s="732" t="s">
        <v>612</v>
      </c>
      <c r="E97" s="733">
        <v>50113001</v>
      </c>
      <c r="F97" s="732" t="s">
        <v>634</v>
      </c>
      <c r="G97" s="731" t="s">
        <v>635</v>
      </c>
      <c r="H97" s="731">
        <v>849896</v>
      </c>
      <c r="I97" s="731">
        <v>134281</v>
      </c>
      <c r="J97" s="731" t="s">
        <v>805</v>
      </c>
      <c r="K97" s="731" t="s">
        <v>806</v>
      </c>
      <c r="L97" s="734">
        <v>114.73</v>
      </c>
      <c r="M97" s="734">
        <v>1</v>
      </c>
      <c r="N97" s="735">
        <v>114.73</v>
      </c>
    </row>
    <row r="98" spans="1:14" ht="14.45" customHeight="1" x14ac:dyDescent="0.2">
      <c r="A98" s="729" t="s">
        <v>599</v>
      </c>
      <c r="B98" s="730" t="s">
        <v>600</v>
      </c>
      <c r="C98" s="731" t="s">
        <v>611</v>
      </c>
      <c r="D98" s="732" t="s">
        <v>612</v>
      </c>
      <c r="E98" s="733">
        <v>50113001</v>
      </c>
      <c r="F98" s="732" t="s">
        <v>634</v>
      </c>
      <c r="G98" s="731" t="s">
        <v>635</v>
      </c>
      <c r="H98" s="731">
        <v>184785</v>
      </c>
      <c r="I98" s="731">
        <v>84785</v>
      </c>
      <c r="J98" s="731" t="s">
        <v>807</v>
      </c>
      <c r="K98" s="731" t="s">
        <v>808</v>
      </c>
      <c r="L98" s="734">
        <v>192.73999999999995</v>
      </c>
      <c r="M98" s="734">
        <v>1</v>
      </c>
      <c r="N98" s="735">
        <v>192.73999999999995</v>
      </c>
    </row>
    <row r="99" spans="1:14" ht="14.45" customHeight="1" x14ac:dyDescent="0.2">
      <c r="A99" s="729" t="s">
        <v>599</v>
      </c>
      <c r="B99" s="730" t="s">
        <v>600</v>
      </c>
      <c r="C99" s="731" t="s">
        <v>611</v>
      </c>
      <c r="D99" s="732" t="s">
        <v>612</v>
      </c>
      <c r="E99" s="733">
        <v>50113001</v>
      </c>
      <c r="F99" s="732" t="s">
        <v>634</v>
      </c>
      <c r="G99" s="731" t="s">
        <v>635</v>
      </c>
      <c r="H99" s="731">
        <v>207721</v>
      </c>
      <c r="I99" s="731">
        <v>207721</v>
      </c>
      <c r="J99" s="731" t="s">
        <v>809</v>
      </c>
      <c r="K99" s="731" t="s">
        <v>810</v>
      </c>
      <c r="L99" s="734">
        <v>308.15000000000003</v>
      </c>
      <c r="M99" s="734">
        <v>1</v>
      </c>
      <c r="N99" s="735">
        <v>308.15000000000003</v>
      </c>
    </row>
    <row r="100" spans="1:14" ht="14.45" customHeight="1" x14ac:dyDescent="0.2">
      <c r="A100" s="729" t="s">
        <v>599</v>
      </c>
      <c r="B100" s="730" t="s">
        <v>600</v>
      </c>
      <c r="C100" s="731" t="s">
        <v>611</v>
      </c>
      <c r="D100" s="732" t="s">
        <v>612</v>
      </c>
      <c r="E100" s="733">
        <v>50113001</v>
      </c>
      <c r="F100" s="732" t="s">
        <v>634</v>
      </c>
      <c r="G100" s="731" t="s">
        <v>635</v>
      </c>
      <c r="H100" s="731">
        <v>207726</v>
      </c>
      <c r="I100" s="731">
        <v>207726</v>
      </c>
      <c r="J100" s="731" t="s">
        <v>809</v>
      </c>
      <c r="K100" s="731" t="s">
        <v>811</v>
      </c>
      <c r="L100" s="734">
        <v>112.05999999999997</v>
      </c>
      <c r="M100" s="734">
        <v>2</v>
      </c>
      <c r="N100" s="735">
        <v>224.11999999999995</v>
      </c>
    </row>
    <row r="101" spans="1:14" ht="14.45" customHeight="1" x14ac:dyDescent="0.2">
      <c r="A101" s="729" t="s">
        <v>599</v>
      </c>
      <c r="B101" s="730" t="s">
        <v>600</v>
      </c>
      <c r="C101" s="731" t="s">
        <v>611</v>
      </c>
      <c r="D101" s="732" t="s">
        <v>612</v>
      </c>
      <c r="E101" s="733">
        <v>50113001</v>
      </c>
      <c r="F101" s="732" t="s">
        <v>634</v>
      </c>
      <c r="G101" s="731" t="s">
        <v>635</v>
      </c>
      <c r="H101" s="731">
        <v>173218</v>
      </c>
      <c r="I101" s="731">
        <v>173218</v>
      </c>
      <c r="J101" s="731" t="s">
        <v>812</v>
      </c>
      <c r="K101" s="731" t="s">
        <v>813</v>
      </c>
      <c r="L101" s="734">
        <v>228.16</v>
      </c>
      <c r="M101" s="734">
        <v>2</v>
      </c>
      <c r="N101" s="735">
        <v>456.32</v>
      </c>
    </row>
    <row r="102" spans="1:14" ht="14.45" customHeight="1" x14ac:dyDescent="0.2">
      <c r="A102" s="729" t="s">
        <v>599</v>
      </c>
      <c r="B102" s="730" t="s">
        <v>600</v>
      </c>
      <c r="C102" s="731" t="s">
        <v>611</v>
      </c>
      <c r="D102" s="732" t="s">
        <v>612</v>
      </c>
      <c r="E102" s="733">
        <v>50113001</v>
      </c>
      <c r="F102" s="732" t="s">
        <v>634</v>
      </c>
      <c r="G102" s="731" t="s">
        <v>635</v>
      </c>
      <c r="H102" s="731">
        <v>148675</v>
      </c>
      <c r="I102" s="731">
        <v>148675</v>
      </c>
      <c r="J102" s="731" t="s">
        <v>814</v>
      </c>
      <c r="K102" s="731" t="s">
        <v>815</v>
      </c>
      <c r="L102" s="734">
        <v>243.7300000000001</v>
      </c>
      <c r="M102" s="734">
        <v>1</v>
      </c>
      <c r="N102" s="735">
        <v>243.7300000000001</v>
      </c>
    </row>
    <row r="103" spans="1:14" ht="14.45" customHeight="1" x14ac:dyDescent="0.2">
      <c r="A103" s="729" t="s">
        <v>599</v>
      </c>
      <c r="B103" s="730" t="s">
        <v>600</v>
      </c>
      <c r="C103" s="731" t="s">
        <v>611</v>
      </c>
      <c r="D103" s="732" t="s">
        <v>612</v>
      </c>
      <c r="E103" s="733">
        <v>50113001</v>
      </c>
      <c r="F103" s="732" t="s">
        <v>634</v>
      </c>
      <c r="G103" s="731" t="s">
        <v>635</v>
      </c>
      <c r="H103" s="731">
        <v>848469</v>
      </c>
      <c r="I103" s="731">
        <v>500719</v>
      </c>
      <c r="J103" s="731" t="s">
        <v>816</v>
      </c>
      <c r="K103" s="731" t="s">
        <v>817</v>
      </c>
      <c r="L103" s="734">
        <v>3960</v>
      </c>
      <c r="M103" s="734">
        <v>1</v>
      </c>
      <c r="N103" s="735">
        <v>3960</v>
      </c>
    </row>
    <row r="104" spans="1:14" ht="14.45" customHeight="1" x14ac:dyDescent="0.2">
      <c r="A104" s="729" t="s">
        <v>599</v>
      </c>
      <c r="B104" s="730" t="s">
        <v>600</v>
      </c>
      <c r="C104" s="731" t="s">
        <v>611</v>
      </c>
      <c r="D104" s="732" t="s">
        <v>612</v>
      </c>
      <c r="E104" s="733">
        <v>50113001</v>
      </c>
      <c r="F104" s="732" t="s">
        <v>634</v>
      </c>
      <c r="G104" s="731" t="s">
        <v>635</v>
      </c>
      <c r="H104" s="731">
        <v>201608</v>
      </c>
      <c r="I104" s="731">
        <v>201608</v>
      </c>
      <c r="J104" s="731" t="s">
        <v>818</v>
      </c>
      <c r="K104" s="731" t="s">
        <v>819</v>
      </c>
      <c r="L104" s="734">
        <v>36.1</v>
      </c>
      <c r="M104" s="734">
        <v>7</v>
      </c>
      <c r="N104" s="735">
        <v>252.70000000000002</v>
      </c>
    </row>
    <row r="105" spans="1:14" ht="14.45" customHeight="1" x14ac:dyDescent="0.2">
      <c r="A105" s="729" t="s">
        <v>599</v>
      </c>
      <c r="B105" s="730" t="s">
        <v>600</v>
      </c>
      <c r="C105" s="731" t="s">
        <v>611</v>
      </c>
      <c r="D105" s="732" t="s">
        <v>612</v>
      </c>
      <c r="E105" s="733">
        <v>50113001</v>
      </c>
      <c r="F105" s="732" t="s">
        <v>634</v>
      </c>
      <c r="G105" s="731" t="s">
        <v>672</v>
      </c>
      <c r="H105" s="731">
        <v>500566</v>
      </c>
      <c r="I105" s="731">
        <v>500566</v>
      </c>
      <c r="J105" s="731" t="s">
        <v>820</v>
      </c>
      <c r="K105" s="731" t="s">
        <v>821</v>
      </c>
      <c r="L105" s="734">
        <v>576.73</v>
      </c>
      <c r="M105" s="734">
        <v>1</v>
      </c>
      <c r="N105" s="735">
        <v>576.73</v>
      </c>
    </row>
    <row r="106" spans="1:14" ht="14.45" customHeight="1" x14ac:dyDescent="0.2">
      <c r="A106" s="729" t="s">
        <v>599</v>
      </c>
      <c r="B106" s="730" t="s">
        <v>600</v>
      </c>
      <c r="C106" s="731" t="s">
        <v>611</v>
      </c>
      <c r="D106" s="732" t="s">
        <v>612</v>
      </c>
      <c r="E106" s="733">
        <v>50113001</v>
      </c>
      <c r="F106" s="732" t="s">
        <v>634</v>
      </c>
      <c r="G106" s="731" t="s">
        <v>672</v>
      </c>
      <c r="H106" s="731">
        <v>166030</v>
      </c>
      <c r="I106" s="731">
        <v>66030</v>
      </c>
      <c r="J106" s="731" t="s">
        <v>822</v>
      </c>
      <c r="K106" s="731" t="s">
        <v>823</v>
      </c>
      <c r="L106" s="734">
        <v>29.989999999999995</v>
      </c>
      <c r="M106" s="734">
        <v>13</v>
      </c>
      <c r="N106" s="735">
        <v>389.86999999999995</v>
      </c>
    </row>
    <row r="107" spans="1:14" ht="14.45" customHeight="1" x14ac:dyDescent="0.2">
      <c r="A107" s="729" t="s">
        <v>599</v>
      </c>
      <c r="B107" s="730" t="s">
        <v>600</v>
      </c>
      <c r="C107" s="731" t="s">
        <v>611</v>
      </c>
      <c r="D107" s="732" t="s">
        <v>612</v>
      </c>
      <c r="E107" s="733">
        <v>50113001</v>
      </c>
      <c r="F107" s="732" t="s">
        <v>634</v>
      </c>
      <c r="G107" s="731" t="s">
        <v>672</v>
      </c>
      <c r="H107" s="731">
        <v>233360</v>
      </c>
      <c r="I107" s="731">
        <v>233360</v>
      </c>
      <c r="J107" s="731" t="s">
        <v>824</v>
      </c>
      <c r="K107" s="731" t="s">
        <v>825</v>
      </c>
      <c r="L107" s="734">
        <v>22.090000000000003</v>
      </c>
      <c r="M107" s="734">
        <v>12</v>
      </c>
      <c r="N107" s="735">
        <v>265.08000000000004</v>
      </c>
    </row>
    <row r="108" spans="1:14" ht="14.45" customHeight="1" x14ac:dyDescent="0.2">
      <c r="A108" s="729" t="s">
        <v>599</v>
      </c>
      <c r="B108" s="730" t="s">
        <v>600</v>
      </c>
      <c r="C108" s="731" t="s">
        <v>611</v>
      </c>
      <c r="D108" s="732" t="s">
        <v>612</v>
      </c>
      <c r="E108" s="733">
        <v>50113008</v>
      </c>
      <c r="F108" s="732" t="s">
        <v>826</v>
      </c>
      <c r="G108" s="731"/>
      <c r="H108" s="731"/>
      <c r="I108" s="731">
        <v>210089</v>
      </c>
      <c r="J108" s="731" t="s">
        <v>827</v>
      </c>
      <c r="K108" s="731" t="s">
        <v>828</v>
      </c>
      <c r="L108" s="734">
        <v>7183</v>
      </c>
      <c r="M108" s="734">
        <v>3</v>
      </c>
      <c r="N108" s="735">
        <v>21549</v>
      </c>
    </row>
    <row r="109" spans="1:14" ht="14.45" customHeight="1" x14ac:dyDescent="0.2">
      <c r="A109" s="729" t="s">
        <v>599</v>
      </c>
      <c r="B109" s="730" t="s">
        <v>600</v>
      </c>
      <c r="C109" s="731" t="s">
        <v>611</v>
      </c>
      <c r="D109" s="732" t="s">
        <v>612</v>
      </c>
      <c r="E109" s="733">
        <v>50113008</v>
      </c>
      <c r="F109" s="732" t="s">
        <v>826</v>
      </c>
      <c r="G109" s="731"/>
      <c r="H109" s="731"/>
      <c r="I109" s="731">
        <v>230687</v>
      </c>
      <c r="J109" s="731" t="s">
        <v>829</v>
      </c>
      <c r="K109" s="731" t="s">
        <v>830</v>
      </c>
      <c r="L109" s="734">
        <v>4305.39990234375</v>
      </c>
      <c r="M109" s="734">
        <v>1</v>
      </c>
      <c r="N109" s="735">
        <v>4305.39990234375</v>
      </c>
    </row>
    <row r="110" spans="1:14" ht="14.45" customHeight="1" x14ac:dyDescent="0.2">
      <c r="A110" s="729" t="s">
        <v>599</v>
      </c>
      <c r="B110" s="730" t="s">
        <v>600</v>
      </c>
      <c r="C110" s="731" t="s">
        <v>611</v>
      </c>
      <c r="D110" s="732" t="s">
        <v>612</v>
      </c>
      <c r="E110" s="733">
        <v>50113013</v>
      </c>
      <c r="F110" s="732" t="s">
        <v>831</v>
      </c>
      <c r="G110" s="731" t="s">
        <v>635</v>
      </c>
      <c r="H110" s="731">
        <v>172972</v>
      </c>
      <c r="I110" s="731">
        <v>72972</v>
      </c>
      <c r="J110" s="731" t="s">
        <v>832</v>
      </c>
      <c r="K110" s="731" t="s">
        <v>833</v>
      </c>
      <c r="L110" s="734">
        <v>203.72000000000003</v>
      </c>
      <c r="M110" s="734">
        <v>20.799999999999997</v>
      </c>
      <c r="N110" s="735">
        <v>4237.3760000000002</v>
      </c>
    </row>
    <row r="111" spans="1:14" ht="14.45" customHeight="1" x14ac:dyDescent="0.2">
      <c r="A111" s="729" t="s">
        <v>599</v>
      </c>
      <c r="B111" s="730" t="s">
        <v>600</v>
      </c>
      <c r="C111" s="731" t="s">
        <v>611</v>
      </c>
      <c r="D111" s="732" t="s">
        <v>612</v>
      </c>
      <c r="E111" s="733">
        <v>50113013</v>
      </c>
      <c r="F111" s="732" t="s">
        <v>831</v>
      </c>
      <c r="G111" s="731" t="s">
        <v>672</v>
      </c>
      <c r="H111" s="731">
        <v>164831</v>
      </c>
      <c r="I111" s="731">
        <v>64831</v>
      </c>
      <c r="J111" s="731" t="s">
        <v>834</v>
      </c>
      <c r="K111" s="731" t="s">
        <v>835</v>
      </c>
      <c r="L111" s="734">
        <v>196.01999999999987</v>
      </c>
      <c r="M111" s="734">
        <v>22.400000000000009</v>
      </c>
      <c r="N111" s="735">
        <v>4390.847999999999</v>
      </c>
    </row>
    <row r="112" spans="1:14" ht="14.45" customHeight="1" x14ac:dyDescent="0.2">
      <c r="A112" s="729" t="s">
        <v>599</v>
      </c>
      <c r="B112" s="730" t="s">
        <v>600</v>
      </c>
      <c r="C112" s="731" t="s">
        <v>611</v>
      </c>
      <c r="D112" s="732" t="s">
        <v>612</v>
      </c>
      <c r="E112" s="733">
        <v>50113013</v>
      </c>
      <c r="F112" s="732" t="s">
        <v>831</v>
      </c>
      <c r="G112" s="731" t="s">
        <v>635</v>
      </c>
      <c r="H112" s="731">
        <v>183926</v>
      </c>
      <c r="I112" s="731">
        <v>183926</v>
      </c>
      <c r="J112" s="731" t="s">
        <v>836</v>
      </c>
      <c r="K112" s="731" t="s">
        <v>837</v>
      </c>
      <c r="L112" s="734">
        <v>128.80999999999989</v>
      </c>
      <c r="M112" s="734">
        <v>31.100000000000037</v>
      </c>
      <c r="N112" s="735">
        <v>4005.9910000000013</v>
      </c>
    </row>
    <row r="113" spans="1:14" ht="14.45" customHeight="1" x14ac:dyDescent="0.2">
      <c r="A113" s="729" t="s">
        <v>599</v>
      </c>
      <c r="B113" s="730" t="s">
        <v>600</v>
      </c>
      <c r="C113" s="731" t="s">
        <v>611</v>
      </c>
      <c r="D113" s="732" t="s">
        <v>612</v>
      </c>
      <c r="E113" s="733">
        <v>50113013</v>
      </c>
      <c r="F113" s="732" t="s">
        <v>831</v>
      </c>
      <c r="G113" s="731" t="s">
        <v>635</v>
      </c>
      <c r="H113" s="731">
        <v>111706</v>
      </c>
      <c r="I113" s="731">
        <v>11706</v>
      </c>
      <c r="J113" s="731" t="s">
        <v>838</v>
      </c>
      <c r="K113" s="731" t="s">
        <v>839</v>
      </c>
      <c r="L113" s="734">
        <v>535.25743333332491</v>
      </c>
      <c r="M113" s="734">
        <v>4</v>
      </c>
      <c r="N113" s="735">
        <v>2141.0297333332996</v>
      </c>
    </row>
    <row r="114" spans="1:14" ht="14.45" customHeight="1" x14ac:dyDescent="0.2">
      <c r="A114" s="729" t="s">
        <v>599</v>
      </c>
      <c r="B114" s="730" t="s">
        <v>600</v>
      </c>
      <c r="C114" s="731" t="s">
        <v>611</v>
      </c>
      <c r="D114" s="732" t="s">
        <v>612</v>
      </c>
      <c r="E114" s="733">
        <v>50113013</v>
      </c>
      <c r="F114" s="732" t="s">
        <v>831</v>
      </c>
      <c r="G114" s="731" t="s">
        <v>672</v>
      </c>
      <c r="H114" s="731">
        <v>196039</v>
      </c>
      <c r="I114" s="731">
        <v>96039</v>
      </c>
      <c r="J114" s="731" t="s">
        <v>840</v>
      </c>
      <c r="K114" s="731" t="s">
        <v>841</v>
      </c>
      <c r="L114" s="734">
        <v>49.38</v>
      </c>
      <c r="M114" s="734">
        <v>1</v>
      </c>
      <c r="N114" s="735">
        <v>49.38</v>
      </c>
    </row>
    <row r="115" spans="1:14" ht="14.45" customHeight="1" x14ac:dyDescent="0.2">
      <c r="A115" s="729" t="s">
        <v>599</v>
      </c>
      <c r="B115" s="730" t="s">
        <v>600</v>
      </c>
      <c r="C115" s="731" t="s">
        <v>611</v>
      </c>
      <c r="D115" s="732" t="s">
        <v>612</v>
      </c>
      <c r="E115" s="733">
        <v>50113013</v>
      </c>
      <c r="F115" s="732" t="s">
        <v>831</v>
      </c>
      <c r="G115" s="731" t="s">
        <v>672</v>
      </c>
      <c r="H115" s="731">
        <v>162187</v>
      </c>
      <c r="I115" s="731">
        <v>162187</v>
      </c>
      <c r="J115" s="731" t="s">
        <v>842</v>
      </c>
      <c r="K115" s="731" t="s">
        <v>843</v>
      </c>
      <c r="L115" s="734">
        <v>670.99999999999989</v>
      </c>
      <c r="M115" s="734">
        <v>5.7</v>
      </c>
      <c r="N115" s="735">
        <v>3824.6999999999994</v>
      </c>
    </row>
    <row r="116" spans="1:14" ht="14.45" customHeight="1" x14ac:dyDescent="0.2">
      <c r="A116" s="729" t="s">
        <v>599</v>
      </c>
      <c r="B116" s="730" t="s">
        <v>600</v>
      </c>
      <c r="C116" s="731" t="s">
        <v>611</v>
      </c>
      <c r="D116" s="732" t="s">
        <v>612</v>
      </c>
      <c r="E116" s="733">
        <v>50113013</v>
      </c>
      <c r="F116" s="732" t="s">
        <v>831</v>
      </c>
      <c r="G116" s="731" t="s">
        <v>672</v>
      </c>
      <c r="H116" s="731">
        <v>849887</v>
      </c>
      <c r="I116" s="731">
        <v>129834</v>
      </c>
      <c r="J116" s="731" t="s">
        <v>844</v>
      </c>
      <c r="K116" s="731" t="s">
        <v>845</v>
      </c>
      <c r="L116" s="734">
        <v>150.69999999999999</v>
      </c>
      <c r="M116" s="734">
        <v>10.5</v>
      </c>
      <c r="N116" s="735">
        <v>1582.35</v>
      </c>
    </row>
    <row r="117" spans="1:14" ht="14.45" customHeight="1" x14ac:dyDescent="0.2">
      <c r="A117" s="729" t="s">
        <v>599</v>
      </c>
      <c r="B117" s="730" t="s">
        <v>600</v>
      </c>
      <c r="C117" s="731" t="s">
        <v>611</v>
      </c>
      <c r="D117" s="732" t="s">
        <v>612</v>
      </c>
      <c r="E117" s="733">
        <v>50113013</v>
      </c>
      <c r="F117" s="732" t="s">
        <v>831</v>
      </c>
      <c r="G117" s="731" t="s">
        <v>672</v>
      </c>
      <c r="H117" s="731">
        <v>849655</v>
      </c>
      <c r="I117" s="731">
        <v>129836</v>
      </c>
      <c r="J117" s="731" t="s">
        <v>846</v>
      </c>
      <c r="K117" s="731" t="s">
        <v>845</v>
      </c>
      <c r="L117" s="734">
        <v>264</v>
      </c>
      <c r="M117" s="734">
        <v>11</v>
      </c>
      <c r="N117" s="735">
        <v>2904</v>
      </c>
    </row>
    <row r="118" spans="1:14" ht="14.45" customHeight="1" x14ac:dyDescent="0.2">
      <c r="A118" s="729" t="s">
        <v>599</v>
      </c>
      <c r="B118" s="730" t="s">
        <v>600</v>
      </c>
      <c r="C118" s="731" t="s">
        <v>611</v>
      </c>
      <c r="D118" s="732" t="s">
        <v>612</v>
      </c>
      <c r="E118" s="733">
        <v>50113013</v>
      </c>
      <c r="F118" s="732" t="s">
        <v>831</v>
      </c>
      <c r="G118" s="731" t="s">
        <v>635</v>
      </c>
      <c r="H118" s="731">
        <v>101066</v>
      </c>
      <c r="I118" s="731">
        <v>1066</v>
      </c>
      <c r="J118" s="731" t="s">
        <v>847</v>
      </c>
      <c r="K118" s="731" t="s">
        <v>848</v>
      </c>
      <c r="L118" s="734">
        <v>57.350000000000016</v>
      </c>
      <c r="M118" s="734">
        <v>2</v>
      </c>
      <c r="N118" s="735">
        <v>114.70000000000003</v>
      </c>
    </row>
    <row r="119" spans="1:14" ht="14.45" customHeight="1" x14ac:dyDescent="0.2">
      <c r="A119" s="729" t="s">
        <v>599</v>
      </c>
      <c r="B119" s="730" t="s">
        <v>600</v>
      </c>
      <c r="C119" s="731" t="s">
        <v>611</v>
      </c>
      <c r="D119" s="732" t="s">
        <v>612</v>
      </c>
      <c r="E119" s="733">
        <v>50113013</v>
      </c>
      <c r="F119" s="732" t="s">
        <v>831</v>
      </c>
      <c r="G119" s="731" t="s">
        <v>672</v>
      </c>
      <c r="H119" s="731">
        <v>216704</v>
      </c>
      <c r="I119" s="731">
        <v>216704</v>
      </c>
      <c r="J119" s="731" t="s">
        <v>849</v>
      </c>
      <c r="K119" s="731" t="s">
        <v>734</v>
      </c>
      <c r="L119" s="734">
        <v>1111</v>
      </c>
      <c r="M119" s="734">
        <v>1.2</v>
      </c>
      <c r="N119" s="735">
        <v>1333.2</v>
      </c>
    </row>
    <row r="120" spans="1:14" ht="14.45" customHeight="1" x14ac:dyDescent="0.2">
      <c r="A120" s="729" t="s">
        <v>599</v>
      </c>
      <c r="B120" s="730" t="s">
        <v>600</v>
      </c>
      <c r="C120" s="731" t="s">
        <v>611</v>
      </c>
      <c r="D120" s="732" t="s">
        <v>612</v>
      </c>
      <c r="E120" s="733">
        <v>50113013</v>
      </c>
      <c r="F120" s="732" t="s">
        <v>831</v>
      </c>
      <c r="G120" s="731" t="s">
        <v>295</v>
      </c>
      <c r="H120" s="731">
        <v>134595</v>
      </c>
      <c r="I120" s="731">
        <v>134595</v>
      </c>
      <c r="J120" s="731" t="s">
        <v>850</v>
      </c>
      <c r="K120" s="731" t="s">
        <v>851</v>
      </c>
      <c r="L120" s="734">
        <v>412.1370526315788</v>
      </c>
      <c r="M120" s="734">
        <v>9.5</v>
      </c>
      <c r="N120" s="735">
        <v>3915.3019999999988</v>
      </c>
    </row>
    <row r="121" spans="1:14" ht="14.45" customHeight="1" x14ac:dyDescent="0.2">
      <c r="A121" s="729" t="s">
        <v>599</v>
      </c>
      <c r="B121" s="730" t="s">
        <v>600</v>
      </c>
      <c r="C121" s="731" t="s">
        <v>611</v>
      </c>
      <c r="D121" s="732" t="s">
        <v>612</v>
      </c>
      <c r="E121" s="733">
        <v>50113013</v>
      </c>
      <c r="F121" s="732" t="s">
        <v>831</v>
      </c>
      <c r="G121" s="731" t="s">
        <v>329</v>
      </c>
      <c r="H121" s="731">
        <v>113453</v>
      </c>
      <c r="I121" s="731">
        <v>113453</v>
      </c>
      <c r="J121" s="731" t="s">
        <v>852</v>
      </c>
      <c r="K121" s="731" t="s">
        <v>853</v>
      </c>
      <c r="L121" s="734">
        <v>748.00000000000011</v>
      </c>
      <c r="M121" s="734">
        <v>2.8</v>
      </c>
      <c r="N121" s="735">
        <v>2094.4</v>
      </c>
    </row>
    <row r="122" spans="1:14" ht="14.45" customHeight="1" x14ac:dyDescent="0.2">
      <c r="A122" s="729" t="s">
        <v>599</v>
      </c>
      <c r="B122" s="730" t="s">
        <v>600</v>
      </c>
      <c r="C122" s="731" t="s">
        <v>611</v>
      </c>
      <c r="D122" s="732" t="s">
        <v>612</v>
      </c>
      <c r="E122" s="733">
        <v>50113013</v>
      </c>
      <c r="F122" s="732" t="s">
        <v>831</v>
      </c>
      <c r="G122" s="731" t="s">
        <v>672</v>
      </c>
      <c r="H122" s="731">
        <v>173857</v>
      </c>
      <c r="I122" s="731">
        <v>173857</v>
      </c>
      <c r="J122" s="731" t="s">
        <v>854</v>
      </c>
      <c r="K122" s="731" t="s">
        <v>855</v>
      </c>
      <c r="L122" s="734">
        <v>893.7</v>
      </c>
      <c r="M122" s="734">
        <v>3.5</v>
      </c>
      <c r="N122" s="735">
        <v>3127.9500000000003</v>
      </c>
    </row>
    <row r="123" spans="1:14" ht="14.45" customHeight="1" x14ac:dyDescent="0.2">
      <c r="A123" s="729" t="s">
        <v>599</v>
      </c>
      <c r="B123" s="730" t="s">
        <v>600</v>
      </c>
      <c r="C123" s="731" t="s">
        <v>611</v>
      </c>
      <c r="D123" s="732" t="s">
        <v>612</v>
      </c>
      <c r="E123" s="733">
        <v>50113013</v>
      </c>
      <c r="F123" s="732" t="s">
        <v>831</v>
      </c>
      <c r="G123" s="731" t="s">
        <v>635</v>
      </c>
      <c r="H123" s="731">
        <v>106264</v>
      </c>
      <c r="I123" s="731">
        <v>6264</v>
      </c>
      <c r="J123" s="731" t="s">
        <v>856</v>
      </c>
      <c r="K123" s="731" t="s">
        <v>857</v>
      </c>
      <c r="L123" s="734">
        <v>25.480000000000004</v>
      </c>
      <c r="M123" s="734">
        <v>15</v>
      </c>
      <c r="N123" s="735">
        <v>382.20000000000005</v>
      </c>
    </row>
    <row r="124" spans="1:14" ht="14.45" customHeight="1" x14ac:dyDescent="0.2">
      <c r="A124" s="729" t="s">
        <v>599</v>
      </c>
      <c r="B124" s="730" t="s">
        <v>600</v>
      </c>
      <c r="C124" s="731" t="s">
        <v>611</v>
      </c>
      <c r="D124" s="732" t="s">
        <v>612</v>
      </c>
      <c r="E124" s="733">
        <v>50113013</v>
      </c>
      <c r="F124" s="732" t="s">
        <v>831</v>
      </c>
      <c r="G124" s="731" t="s">
        <v>672</v>
      </c>
      <c r="H124" s="731">
        <v>206563</v>
      </c>
      <c r="I124" s="731">
        <v>206563</v>
      </c>
      <c r="J124" s="731" t="s">
        <v>858</v>
      </c>
      <c r="K124" s="731" t="s">
        <v>859</v>
      </c>
      <c r="L124" s="734">
        <v>22.13</v>
      </c>
      <c r="M124" s="734">
        <v>24</v>
      </c>
      <c r="N124" s="735">
        <v>531.12</v>
      </c>
    </row>
    <row r="125" spans="1:14" ht="14.45" customHeight="1" x14ac:dyDescent="0.2">
      <c r="A125" s="729" t="s">
        <v>599</v>
      </c>
      <c r="B125" s="730" t="s">
        <v>600</v>
      </c>
      <c r="C125" s="731" t="s">
        <v>611</v>
      </c>
      <c r="D125" s="732" t="s">
        <v>612</v>
      </c>
      <c r="E125" s="733">
        <v>50113014</v>
      </c>
      <c r="F125" s="732" t="s">
        <v>860</v>
      </c>
      <c r="G125" s="731" t="s">
        <v>672</v>
      </c>
      <c r="H125" s="731">
        <v>164401</v>
      </c>
      <c r="I125" s="731">
        <v>164401</v>
      </c>
      <c r="J125" s="731" t="s">
        <v>861</v>
      </c>
      <c r="K125" s="731" t="s">
        <v>862</v>
      </c>
      <c r="L125" s="734">
        <v>319</v>
      </c>
      <c r="M125" s="734">
        <v>0.3</v>
      </c>
      <c r="N125" s="735">
        <v>95.7</v>
      </c>
    </row>
    <row r="126" spans="1:14" ht="14.45" customHeight="1" x14ac:dyDescent="0.2">
      <c r="A126" s="729" t="s">
        <v>599</v>
      </c>
      <c r="B126" s="730" t="s">
        <v>600</v>
      </c>
      <c r="C126" s="731" t="s">
        <v>616</v>
      </c>
      <c r="D126" s="732" t="s">
        <v>617</v>
      </c>
      <c r="E126" s="733">
        <v>50113001</v>
      </c>
      <c r="F126" s="732" t="s">
        <v>634</v>
      </c>
      <c r="G126" s="731" t="s">
        <v>635</v>
      </c>
      <c r="H126" s="731">
        <v>167547</v>
      </c>
      <c r="I126" s="731">
        <v>67547</v>
      </c>
      <c r="J126" s="731" t="s">
        <v>648</v>
      </c>
      <c r="K126" s="731" t="s">
        <v>649</v>
      </c>
      <c r="L126" s="734">
        <v>47.08</v>
      </c>
      <c r="M126" s="734">
        <v>11</v>
      </c>
      <c r="N126" s="735">
        <v>517.88</v>
      </c>
    </row>
    <row r="127" spans="1:14" ht="14.45" customHeight="1" x14ac:dyDescent="0.2">
      <c r="A127" s="729" t="s">
        <v>599</v>
      </c>
      <c r="B127" s="730" t="s">
        <v>600</v>
      </c>
      <c r="C127" s="731" t="s">
        <v>616</v>
      </c>
      <c r="D127" s="732" t="s">
        <v>617</v>
      </c>
      <c r="E127" s="733">
        <v>50113001</v>
      </c>
      <c r="F127" s="732" t="s">
        <v>634</v>
      </c>
      <c r="G127" s="731" t="s">
        <v>635</v>
      </c>
      <c r="H127" s="731">
        <v>112891</v>
      </c>
      <c r="I127" s="731">
        <v>12891</v>
      </c>
      <c r="J127" s="731" t="s">
        <v>656</v>
      </c>
      <c r="K127" s="731" t="s">
        <v>863</v>
      </c>
      <c r="L127" s="734">
        <v>58.27</v>
      </c>
      <c r="M127" s="734">
        <v>1</v>
      </c>
      <c r="N127" s="735">
        <v>58.27</v>
      </c>
    </row>
    <row r="128" spans="1:14" ht="14.45" customHeight="1" x14ac:dyDescent="0.2">
      <c r="A128" s="729" t="s">
        <v>599</v>
      </c>
      <c r="B128" s="730" t="s">
        <v>600</v>
      </c>
      <c r="C128" s="731" t="s">
        <v>616</v>
      </c>
      <c r="D128" s="732" t="s">
        <v>617</v>
      </c>
      <c r="E128" s="733">
        <v>50113001</v>
      </c>
      <c r="F128" s="732" t="s">
        <v>634</v>
      </c>
      <c r="G128" s="731" t="s">
        <v>635</v>
      </c>
      <c r="H128" s="731">
        <v>112892</v>
      </c>
      <c r="I128" s="731">
        <v>12892</v>
      </c>
      <c r="J128" s="731" t="s">
        <v>656</v>
      </c>
      <c r="K128" s="731" t="s">
        <v>657</v>
      </c>
      <c r="L128" s="734">
        <v>104.20999999999997</v>
      </c>
      <c r="M128" s="734">
        <v>2</v>
      </c>
      <c r="N128" s="735">
        <v>208.41999999999993</v>
      </c>
    </row>
    <row r="129" spans="1:14" ht="14.45" customHeight="1" x14ac:dyDescent="0.2">
      <c r="A129" s="729" t="s">
        <v>599</v>
      </c>
      <c r="B129" s="730" t="s">
        <v>600</v>
      </c>
      <c r="C129" s="731" t="s">
        <v>616</v>
      </c>
      <c r="D129" s="732" t="s">
        <v>617</v>
      </c>
      <c r="E129" s="733">
        <v>50113001</v>
      </c>
      <c r="F129" s="732" t="s">
        <v>634</v>
      </c>
      <c r="G129" s="731" t="s">
        <v>672</v>
      </c>
      <c r="H129" s="731">
        <v>231695</v>
      </c>
      <c r="I129" s="731">
        <v>231695</v>
      </c>
      <c r="J129" s="731" t="s">
        <v>864</v>
      </c>
      <c r="K129" s="731" t="s">
        <v>865</v>
      </c>
      <c r="L129" s="734">
        <v>125.70000000000003</v>
      </c>
      <c r="M129" s="734">
        <v>1</v>
      </c>
      <c r="N129" s="735">
        <v>125.70000000000003</v>
      </c>
    </row>
    <row r="130" spans="1:14" ht="14.45" customHeight="1" x14ac:dyDescent="0.2">
      <c r="A130" s="729" t="s">
        <v>599</v>
      </c>
      <c r="B130" s="730" t="s">
        <v>600</v>
      </c>
      <c r="C130" s="731" t="s">
        <v>616</v>
      </c>
      <c r="D130" s="732" t="s">
        <v>617</v>
      </c>
      <c r="E130" s="733">
        <v>50113001</v>
      </c>
      <c r="F130" s="732" t="s">
        <v>634</v>
      </c>
      <c r="G130" s="731" t="s">
        <v>635</v>
      </c>
      <c r="H130" s="731">
        <v>990585</v>
      </c>
      <c r="I130" s="731">
        <v>0</v>
      </c>
      <c r="J130" s="731" t="s">
        <v>866</v>
      </c>
      <c r="K130" s="731" t="s">
        <v>329</v>
      </c>
      <c r="L130" s="734">
        <v>52.950000000000017</v>
      </c>
      <c r="M130" s="734">
        <v>1</v>
      </c>
      <c r="N130" s="735">
        <v>52.950000000000017</v>
      </c>
    </row>
    <row r="131" spans="1:14" ht="14.45" customHeight="1" x14ac:dyDescent="0.2">
      <c r="A131" s="729" t="s">
        <v>599</v>
      </c>
      <c r="B131" s="730" t="s">
        <v>600</v>
      </c>
      <c r="C131" s="731" t="s">
        <v>616</v>
      </c>
      <c r="D131" s="732" t="s">
        <v>617</v>
      </c>
      <c r="E131" s="733">
        <v>50113001</v>
      </c>
      <c r="F131" s="732" t="s">
        <v>634</v>
      </c>
      <c r="G131" s="731" t="s">
        <v>672</v>
      </c>
      <c r="H131" s="731">
        <v>190044</v>
      </c>
      <c r="I131" s="731">
        <v>90044</v>
      </c>
      <c r="J131" s="731" t="s">
        <v>867</v>
      </c>
      <c r="K131" s="731" t="s">
        <v>868</v>
      </c>
      <c r="L131" s="734">
        <v>37.186</v>
      </c>
      <c r="M131" s="734">
        <v>25</v>
      </c>
      <c r="N131" s="735">
        <v>929.65</v>
      </c>
    </row>
    <row r="132" spans="1:14" ht="14.45" customHeight="1" x14ac:dyDescent="0.2">
      <c r="A132" s="729" t="s">
        <v>599</v>
      </c>
      <c r="B132" s="730" t="s">
        <v>600</v>
      </c>
      <c r="C132" s="731" t="s">
        <v>616</v>
      </c>
      <c r="D132" s="732" t="s">
        <v>617</v>
      </c>
      <c r="E132" s="733">
        <v>50113001</v>
      </c>
      <c r="F132" s="732" t="s">
        <v>634</v>
      </c>
      <c r="G132" s="731" t="s">
        <v>635</v>
      </c>
      <c r="H132" s="731">
        <v>141826</v>
      </c>
      <c r="I132" s="731">
        <v>41826</v>
      </c>
      <c r="J132" s="731" t="s">
        <v>869</v>
      </c>
      <c r="K132" s="731" t="s">
        <v>870</v>
      </c>
      <c r="L132" s="734">
        <v>469.44999999999987</v>
      </c>
      <c r="M132" s="734">
        <v>1</v>
      </c>
      <c r="N132" s="735">
        <v>469.44999999999987</v>
      </c>
    </row>
    <row r="133" spans="1:14" ht="14.45" customHeight="1" x14ac:dyDescent="0.2">
      <c r="A133" s="729" t="s">
        <v>599</v>
      </c>
      <c r="B133" s="730" t="s">
        <v>600</v>
      </c>
      <c r="C133" s="731" t="s">
        <v>616</v>
      </c>
      <c r="D133" s="732" t="s">
        <v>617</v>
      </c>
      <c r="E133" s="733">
        <v>50113001</v>
      </c>
      <c r="F133" s="732" t="s">
        <v>634</v>
      </c>
      <c r="G133" s="731" t="s">
        <v>635</v>
      </c>
      <c r="H133" s="731">
        <v>846346</v>
      </c>
      <c r="I133" s="731">
        <v>119672</v>
      </c>
      <c r="J133" s="731" t="s">
        <v>682</v>
      </c>
      <c r="K133" s="731" t="s">
        <v>683</v>
      </c>
      <c r="L133" s="734">
        <v>120.96000000000005</v>
      </c>
      <c r="M133" s="734">
        <v>2</v>
      </c>
      <c r="N133" s="735">
        <v>241.9200000000001</v>
      </c>
    </row>
    <row r="134" spans="1:14" ht="14.45" customHeight="1" x14ac:dyDescent="0.2">
      <c r="A134" s="729" t="s">
        <v>599</v>
      </c>
      <c r="B134" s="730" t="s">
        <v>600</v>
      </c>
      <c r="C134" s="731" t="s">
        <v>616</v>
      </c>
      <c r="D134" s="732" t="s">
        <v>617</v>
      </c>
      <c r="E134" s="733">
        <v>50113001</v>
      </c>
      <c r="F134" s="732" t="s">
        <v>634</v>
      </c>
      <c r="G134" s="731" t="s">
        <v>635</v>
      </c>
      <c r="H134" s="731">
        <v>241672</v>
      </c>
      <c r="I134" s="731">
        <v>241672</v>
      </c>
      <c r="J134" s="731" t="s">
        <v>871</v>
      </c>
      <c r="K134" s="731" t="s">
        <v>872</v>
      </c>
      <c r="L134" s="734">
        <v>104.28999999999999</v>
      </c>
      <c r="M134" s="734">
        <v>10</v>
      </c>
      <c r="N134" s="735">
        <v>1042.8999999999999</v>
      </c>
    </row>
    <row r="135" spans="1:14" ht="14.45" customHeight="1" x14ac:dyDescent="0.2">
      <c r="A135" s="729" t="s">
        <v>599</v>
      </c>
      <c r="B135" s="730" t="s">
        <v>600</v>
      </c>
      <c r="C135" s="731" t="s">
        <v>616</v>
      </c>
      <c r="D135" s="732" t="s">
        <v>617</v>
      </c>
      <c r="E135" s="733">
        <v>50113001</v>
      </c>
      <c r="F135" s="732" t="s">
        <v>634</v>
      </c>
      <c r="G135" s="731" t="s">
        <v>635</v>
      </c>
      <c r="H135" s="731">
        <v>905098</v>
      </c>
      <c r="I135" s="731">
        <v>23989</v>
      </c>
      <c r="J135" s="731" t="s">
        <v>690</v>
      </c>
      <c r="K135" s="731" t="s">
        <v>329</v>
      </c>
      <c r="L135" s="734">
        <v>398.86099999999999</v>
      </c>
      <c r="M135" s="734">
        <v>1</v>
      </c>
      <c r="N135" s="735">
        <v>398.86099999999999</v>
      </c>
    </row>
    <row r="136" spans="1:14" ht="14.45" customHeight="1" x14ac:dyDescent="0.2">
      <c r="A136" s="729" t="s">
        <v>599</v>
      </c>
      <c r="B136" s="730" t="s">
        <v>600</v>
      </c>
      <c r="C136" s="731" t="s">
        <v>616</v>
      </c>
      <c r="D136" s="732" t="s">
        <v>617</v>
      </c>
      <c r="E136" s="733">
        <v>50113001</v>
      </c>
      <c r="F136" s="732" t="s">
        <v>634</v>
      </c>
      <c r="G136" s="731" t="s">
        <v>635</v>
      </c>
      <c r="H136" s="731">
        <v>846873</v>
      </c>
      <c r="I136" s="731">
        <v>0</v>
      </c>
      <c r="J136" s="731" t="s">
        <v>691</v>
      </c>
      <c r="K136" s="731" t="s">
        <v>329</v>
      </c>
      <c r="L136" s="734">
        <v>300.79405808512792</v>
      </c>
      <c r="M136" s="734">
        <v>2</v>
      </c>
      <c r="N136" s="735">
        <v>601.58811617025583</v>
      </c>
    </row>
    <row r="137" spans="1:14" ht="14.45" customHeight="1" x14ac:dyDescent="0.2">
      <c r="A137" s="729" t="s">
        <v>599</v>
      </c>
      <c r="B137" s="730" t="s">
        <v>600</v>
      </c>
      <c r="C137" s="731" t="s">
        <v>616</v>
      </c>
      <c r="D137" s="732" t="s">
        <v>617</v>
      </c>
      <c r="E137" s="733">
        <v>50113001</v>
      </c>
      <c r="F137" s="732" t="s">
        <v>634</v>
      </c>
      <c r="G137" s="731" t="s">
        <v>635</v>
      </c>
      <c r="H137" s="731">
        <v>229192</v>
      </c>
      <c r="I137" s="731">
        <v>229192</v>
      </c>
      <c r="J137" s="731" t="s">
        <v>873</v>
      </c>
      <c r="K137" s="731" t="s">
        <v>874</v>
      </c>
      <c r="L137" s="734">
        <v>231.17999999999998</v>
      </c>
      <c r="M137" s="734">
        <v>1</v>
      </c>
      <c r="N137" s="735">
        <v>231.17999999999998</v>
      </c>
    </row>
    <row r="138" spans="1:14" ht="14.45" customHeight="1" x14ac:dyDescent="0.2">
      <c r="A138" s="729" t="s">
        <v>599</v>
      </c>
      <c r="B138" s="730" t="s">
        <v>600</v>
      </c>
      <c r="C138" s="731" t="s">
        <v>616</v>
      </c>
      <c r="D138" s="732" t="s">
        <v>617</v>
      </c>
      <c r="E138" s="733">
        <v>50113001</v>
      </c>
      <c r="F138" s="732" t="s">
        <v>634</v>
      </c>
      <c r="G138" s="731" t="s">
        <v>635</v>
      </c>
      <c r="H138" s="731">
        <v>187076</v>
      </c>
      <c r="I138" s="731">
        <v>87076</v>
      </c>
      <c r="J138" s="731" t="s">
        <v>875</v>
      </c>
      <c r="K138" s="731" t="s">
        <v>876</v>
      </c>
      <c r="L138" s="734">
        <v>133.6</v>
      </c>
      <c r="M138" s="734">
        <v>2</v>
      </c>
      <c r="N138" s="735">
        <v>267.2</v>
      </c>
    </row>
    <row r="139" spans="1:14" ht="14.45" customHeight="1" x14ac:dyDescent="0.2">
      <c r="A139" s="729" t="s">
        <v>599</v>
      </c>
      <c r="B139" s="730" t="s">
        <v>600</v>
      </c>
      <c r="C139" s="731" t="s">
        <v>616</v>
      </c>
      <c r="D139" s="732" t="s">
        <v>617</v>
      </c>
      <c r="E139" s="733">
        <v>50113001</v>
      </c>
      <c r="F139" s="732" t="s">
        <v>634</v>
      </c>
      <c r="G139" s="731" t="s">
        <v>635</v>
      </c>
      <c r="H139" s="731">
        <v>214598</v>
      </c>
      <c r="I139" s="731">
        <v>214598</v>
      </c>
      <c r="J139" s="731" t="s">
        <v>877</v>
      </c>
      <c r="K139" s="731" t="s">
        <v>878</v>
      </c>
      <c r="L139" s="734">
        <v>181.80000000000004</v>
      </c>
      <c r="M139" s="734">
        <v>1</v>
      </c>
      <c r="N139" s="735">
        <v>181.80000000000004</v>
      </c>
    </row>
    <row r="140" spans="1:14" ht="14.45" customHeight="1" x14ac:dyDescent="0.2">
      <c r="A140" s="729" t="s">
        <v>599</v>
      </c>
      <c r="B140" s="730" t="s">
        <v>600</v>
      </c>
      <c r="C140" s="731" t="s">
        <v>616</v>
      </c>
      <c r="D140" s="732" t="s">
        <v>617</v>
      </c>
      <c r="E140" s="733">
        <v>50113001</v>
      </c>
      <c r="F140" s="732" t="s">
        <v>634</v>
      </c>
      <c r="G140" s="731" t="s">
        <v>672</v>
      </c>
      <c r="H140" s="731">
        <v>213489</v>
      </c>
      <c r="I140" s="731">
        <v>213489</v>
      </c>
      <c r="J140" s="731" t="s">
        <v>695</v>
      </c>
      <c r="K140" s="731" t="s">
        <v>696</v>
      </c>
      <c r="L140" s="734">
        <v>624.25</v>
      </c>
      <c r="M140" s="734">
        <v>14</v>
      </c>
      <c r="N140" s="735">
        <v>8739.5</v>
      </c>
    </row>
    <row r="141" spans="1:14" ht="14.45" customHeight="1" x14ac:dyDescent="0.2">
      <c r="A141" s="729" t="s">
        <v>599</v>
      </c>
      <c r="B141" s="730" t="s">
        <v>600</v>
      </c>
      <c r="C141" s="731" t="s">
        <v>616</v>
      </c>
      <c r="D141" s="732" t="s">
        <v>617</v>
      </c>
      <c r="E141" s="733">
        <v>50113001</v>
      </c>
      <c r="F141" s="732" t="s">
        <v>634</v>
      </c>
      <c r="G141" s="731" t="s">
        <v>672</v>
      </c>
      <c r="H141" s="731">
        <v>213494</v>
      </c>
      <c r="I141" s="731">
        <v>213494</v>
      </c>
      <c r="J141" s="731" t="s">
        <v>695</v>
      </c>
      <c r="K141" s="731" t="s">
        <v>698</v>
      </c>
      <c r="L141" s="734">
        <v>408.87</v>
      </c>
      <c r="M141" s="734">
        <v>18</v>
      </c>
      <c r="N141" s="735">
        <v>7359.66</v>
      </c>
    </row>
    <row r="142" spans="1:14" ht="14.45" customHeight="1" x14ac:dyDescent="0.2">
      <c r="A142" s="729" t="s">
        <v>599</v>
      </c>
      <c r="B142" s="730" t="s">
        <v>600</v>
      </c>
      <c r="C142" s="731" t="s">
        <v>616</v>
      </c>
      <c r="D142" s="732" t="s">
        <v>617</v>
      </c>
      <c r="E142" s="733">
        <v>50113001</v>
      </c>
      <c r="F142" s="732" t="s">
        <v>634</v>
      </c>
      <c r="G142" s="731" t="s">
        <v>672</v>
      </c>
      <c r="H142" s="731">
        <v>213487</v>
      </c>
      <c r="I142" s="731">
        <v>213487</v>
      </c>
      <c r="J142" s="731" t="s">
        <v>695</v>
      </c>
      <c r="K142" s="731" t="s">
        <v>700</v>
      </c>
      <c r="L142" s="734">
        <v>290.62000000000006</v>
      </c>
      <c r="M142" s="734">
        <v>1</v>
      </c>
      <c r="N142" s="735">
        <v>290.62000000000006</v>
      </c>
    </row>
    <row r="143" spans="1:14" ht="14.45" customHeight="1" x14ac:dyDescent="0.2">
      <c r="A143" s="729" t="s">
        <v>599</v>
      </c>
      <c r="B143" s="730" t="s">
        <v>600</v>
      </c>
      <c r="C143" s="731" t="s">
        <v>616</v>
      </c>
      <c r="D143" s="732" t="s">
        <v>617</v>
      </c>
      <c r="E143" s="733">
        <v>50113001</v>
      </c>
      <c r="F143" s="732" t="s">
        <v>634</v>
      </c>
      <c r="G143" s="731" t="s">
        <v>635</v>
      </c>
      <c r="H143" s="731">
        <v>238119</v>
      </c>
      <c r="I143" s="731">
        <v>238119</v>
      </c>
      <c r="J143" s="731" t="s">
        <v>879</v>
      </c>
      <c r="K143" s="731" t="s">
        <v>880</v>
      </c>
      <c r="L143" s="734">
        <v>75.58</v>
      </c>
      <c r="M143" s="734">
        <v>1</v>
      </c>
      <c r="N143" s="735">
        <v>75.58</v>
      </c>
    </row>
    <row r="144" spans="1:14" ht="14.45" customHeight="1" x14ac:dyDescent="0.2">
      <c r="A144" s="729" t="s">
        <v>599</v>
      </c>
      <c r="B144" s="730" t="s">
        <v>600</v>
      </c>
      <c r="C144" s="731" t="s">
        <v>616</v>
      </c>
      <c r="D144" s="732" t="s">
        <v>617</v>
      </c>
      <c r="E144" s="733">
        <v>50113001</v>
      </c>
      <c r="F144" s="732" t="s">
        <v>634</v>
      </c>
      <c r="G144" s="731" t="s">
        <v>635</v>
      </c>
      <c r="H144" s="731">
        <v>111242</v>
      </c>
      <c r="I144" s="731">
        <v>11242</v>
      </c>
      <c r="J144" s="731" t="s">
        <v>881</v>
      </c>
      <c r="K144" s="731" t="s">
        <v>882</v>
      </c>
      <c r="L144" s="734">
        <v>145.84</v>
      </c>
      <c r="M144" s="734">
        <v>1</v>
      </c>
      <c r="N144" s="735">
        <v>145.84</v>
      </c>
    </row>
    <row r="145" spans="1:14" ht="14.45" customHeight="1" x14ac:dyDescent="0.2">
      <c r="A145" s="729" t="s">
        <v>599</v>
      </c>
      <c r="B145" s="730" t="s">
        <v>600</v>
      </c>
      <c r="C145" s="731" t="s">
        <v>616</v>
      </c>
      <c r="D145" s="732" t="s">
        <v>617</v>
      </c>
      <c r="E145" s="733">
        <v>50113001</v>
      </c>
      <c r="F145" s="732" t="s">
        <v>634</v>
      </c>
      <c r="G145" s="731" t="s">
        <v>635</v>
      </c>
      <c r="H145" s="731">
        <v>125366</v>
      </c>
      <c r="I145" s="731">
        <v>25366</v>
      </c>
      <c r="J145" s="731" t="s">
        <v>701</v>
      </c>
      <c r="K145" s="731" t="s">
        <v>702</v>
      </c>
      <c r="L145" s="734">
        <v>65.420000000000016</v>
      </c>
      <c r="M145" s="734">
        <v>2</v>
      </c>
      <c r="N145" s="735">
        <v>130.84000000000003</v>
      </c>
    </row>
    <row r="146" spans="1:14" ht="14.45" customHeight="1" x14ac:dyDescent="0.2">
      <c r="A146" s="729" t="s">
        <v>599</v>
      </c>
      <c r="B146" s="730" t="s">
        <v>600</v>
      </c>
      <c r="C146" s="731" t="s">
        <v>616</v>
      </c>
      <c r="D146" s="732" t="s">
        <v>617</v>
      </c>
      <c r="E146" s="733">
        <v>50113001</v>
      </c>
      <c r="F146" s="732" t="s">
        <v>634</v>
      </c>
      <c r="G146" s="731" t="s">
        <v>635</v>
      </c>
      <c r="H146" s="731">
        <v>214355</v>
      </c>
      <c r="I146" s="731">
        <v>214355</v>
      </c>
      <c r="J146" s="731" t="s">
        <v>883</v>
      </c>
      <c r="K146" s="731" t="s">
        <v>884</v>
      </c>
      <c r="L146" s="734">
        <v>277.89999999999998</v>
      </c>
      <c r="M146" s="734">
        <v>1</v>
      </c>
      <c r="N146" s="735">
        <v>277.89999999999998</v>
      </c>
    </row>
    <row r="147" spans="1:14" ht="14.45" customHeight="1" x14ac:dyDescent="0.2">
      <c r="A147" s="729" t="s">
        <v>599</v>
      </c>
      <c r="B147" s="730" t="s">
        <v>600</v>
      </c>
      <c r="C147" s="731" t="s">
        <v>616</v>
      </c>
      <c r="D147" s="732" t="s">
        <v>617</v>
      </c>
      <c r="E147" s="733">
        <v>50113001</v>
      </c>
      <c r="F147" s="732" t="s">
        <v>634</v>
      </c>
      <c r="G147" s="731" t="s">
        <v>635</v>
      </c>
      <c r="H147" s="731">
        <v>216572</v>
      </c>
      <c r="I147" s="731">
        <v>216572</v>
      </c>
      <c r="J147" s="731" t="s">
        <v>709</v>
      </c>
      <c r="K147" s="731" t="s">
        <v>710</v>
      </c>
      <c r="L147" s="734">
        <v>43.810000000000009</v>
      </c>
      <c r="M147" s="734">
        <v>25</v>
      </c>
      <c r="N147" s="735">
        <v>1095.2500000000002</v>
      </c>
    </row>
    <row r="148" spans="1:14" ht="14.45" customHeight="1" x14ac:dyDescent="0.2">
      <c r="A148" s="729" t="s">
        <v>599</v>
      </c>
      <c r="B148" s="730" t="s">
        <v>600</v>
      </c>
      <c r="C148" s="731" t="s">
        <v>616</v>
      </c>
      <c r="D148" s="732" t="s">
        <v>617</v>
      </c>
      <c r="E148" s="733">
        <v>50113001</v>
      </c>
      <c r="F148" s="732" t="s">
        <v>634</v>
      </c>
      <c r="G148" s="731" t="s">
        <v>635</v>
      </c>
      <c r="H148" s="731">
        <v>51366</v>
      </c>
      <c r="I148" s="731">
        <v>51366</v>
      </c>
      <c r="J148" s="731" t="s">
        <v>885</v>
      </c>
      <c r="K148" s="731" t="s">
        <v>886</v>
      </c>
      <c r="L148" s="734">
        <v>171.60000000000002</v>
      </c>
      <c r="M148" s="734">
        <v>57</v>
      </c>
      <c r="N148" s="735">
        <v>9781.2000000000007</v>
      </c>
    </row>
    <row r="149" spans="1:14" ht="14.45" customHeight="1" x14ac:dyDescent="0.2">
      <c r="A149" s="729" t="s">
        <v>599</v>
      </c>
      <c r="B149" s="730" t="s">
        <v>600</v>
      </c>
      <c r="C149" s="731" t="s">
        <v>616</v>
      </c>
      <c r="D149" s="732" t="s">
        <v>617</v>
      </c>
      <c r="E149" s="733">
        <v>50113001</v>
      </c>
      <c r="F149" s="732" t="s">
        <v>634</v>
      </c>
      <c r="G149" s="731" t="s">
        <v>635</v>
      </c>
      <c r="H149" s="731">
        <v>51367</v>
      </c>
      <c r="I149" s="731">
        <v>51367</v>
      </c>
      <c r="J149" s="731" t="s">
        <v>885</v>
      </c>
      <c r="K149" s="731" t="s">
        <v>887</v>
      </c>
      <c r="L149" s="734">
        <v>92.95</v>
      </c>
      <c r="M149" s="734">
        <v>3</v>
      </c>
      <c r="N149" s="735">
        <v>278.85000000000002</v>
      </c>
    </row>
    <row r="150" spans="1:14" ht="14.45" customHeight="1" x14ac:dyDescent="0.2">
      <c r="A150" s="729" t="s">
        <v>599</v>
      </c>
      <c r="B150" s="730" t="s">
        <v>600</v>
      </c>
      <c r="C150" s="731" t="s">
        <v>616</v>
      </c>
      <c r="D150" s="732" t="s">
        <v>617</v>
      </c>
      <c r="E150" s="733">
        <v>50113001</v>
      </c>
      <c r="F150" s="732" t="s">
        <v>634</v>
      </c>
      <c r="G150" s="731" t="s">
        <v>635</v>
      </c>
      <c r="H150" s="731">
        <v>241993</v>
      </c>
      <c r="I150" s="731">
        <v>241993</v>
      </c>
      <c r="J150" s="731" t="s">
        <v>715</v>
      </c>
      <c r="K150" s="731" t="s">
        <v>716</v>
      </c>
      <c r="L150" s="734">
        <v>94.29000000000002</v>
      </c>
      <c r="M150" s="734">
        <v>2</v>
      </c>
      <c r="N150" s="735">
        <v>188.58000000000004</v>
      </c>
    </row>
    <row r="151" spans="1:14" ht="14.45" customHeight="1" x14ac:dyDescent="0.2">
      <c r="A151" s="729" t="s">
        <v>599</v>
      </c>
      <c r="B151" s="730" t="s">
        <v>600</v>
      </c>
      <c r="C151" s="731" t="s">
        <v>616</v>
      </c>
      <c r="D151" s="732" t="s">
        <v>617</v>
      </c>
      <c r="E151" s="733">
        <v>50113001</v>
      </c>
      <c r="F151" s="732" t="s">
        <v>634</v>
      </c>
      <c r="G151" s="731" t="s">
        <v>635</v>
      </c>
      <c r="H151" s="731">
        <v>208988</v>
      </c>
      <c r="I151" s="731">
        <v>208988</v>
      </c>
      <c r="J151" s="731" t="s">
        <v>888</v>
      </c>
      <c r="K151" s="731" t="s">
        <v>889</v>
      </c>
      <c r="L151" s="734">
        <v>555.16999999999996</v>
      </c>
      <c r="M151" s="734">
        <v>4</v>
      </c>
      <c r="N151" s="735">
        <v>2220.6799999999998</v>
      </c>
    </row>
    <row r="152" spans="1:14" ht="14.45" customHeight="1" x14ac:dyDescent="0.2">
      <c r="A152" s="729" t="s">
        <v>599</v>
      </c>
      <c r="B152" s="730" t="s">
        <v>600</v>
      </c>
      <c r="C152" s="731" t="s">
        <v>616</v>
      </c>
      <c r="D152" s="732" t="s">
        <v>617</v>
      </c>
      <c r="E152" s="733">
        <v>50113001</v>
      </c>
      <c r="F152" s="732" t="s">
        <v>634</v>
      </c>
      <c r="G152" s="731" t="s">
        <v>635</v>
      </c>
      <c r="H152" s="731">
        <v>208990</v>
      </c>
      <c r="I152" s="731">
        <v>208990</v>
      </c>
      <c r="J152" s="731" t="s">
        <v>890</v>
      </c>
      <c r="K152" s="731" t="s">
        <v>889</v>
      </c>
      <c r="L152" s="734">
        <v>668.46999999999991</v>
      </c>
      <c r="M152" s="734">
        <v>10</v>
      </c>
      <c r="N152" s="735">
        <v>6684.6999999999989</v>
      </c>
    </row>
    <row r="153" spans="1:14" ht="14.45" customHeight="1" x14ac:dyDescent="0.2">
      <c r="A153" s="729" t="s">
        <v>599</v>
      </c>
      <c r="B153" s="730" t="s">
        <v>600</v>
      </c>
      <c r="C153" s="731" t="s">
        <v>616</v>
      </c>
      <c r="D153" s="732" t="s">
        <v>617</v>
      </c>
      <c r="E153" s="733">
        <v>50113001</v>
      </c>
      <c r="F153" s="732" t="s">
        <v>634</v>
      </c>
      <c r="G153" s="731" t="s">
        <v>635</v>
      </c>
      <c r="H153" s="731">
        <v>159982</v>
      </c>
      <c r="I153" s="731">
        <v>59982</v>
      </c>
      <c r="J153" s="731" t="s">
        <v>891</v>
      </c>
      <c r="K153" s="731" t="s">
        <v>892</v>
      </c>
      <c r="L153" s="734">
        <v>56.54999999999999</v>
      </c>
      <c r="M153" s="734">
        <v>1</v>
      </c>
      <c r="N153" s="735">
        <v>56.54999999999999</v>
      </c>
    </row>
    <row r="154" spans="1:14" ht="14.45" customHeight="1" x14ac:dyDescent="0.2">
      <c r="A154" s="729" t="s">
        <v>599</v>
      </c>
      <c r="B154" s="730" t="s">
        <v>600</v>
      </c>
      <c r="C154" s="731" t="s">
        <v>616</v>
      </c>
      <c r="D154" s="732" t="s">
        <v>617</v>
      </c>
      <c r="E154" s="733">
        <v>50113001</v>
      </c>
      <c r="F154" s="732" t="s">
        <v>634</v>
      </c>
      <c r="G154" s="731" t="s">
        <v>635</v>
      </c>
      <c r="H154" s="731">
        <v>840987</v>
      </c>
      <c r="I154" s="731">
        <v>0</v>
      </c>
      <c r="J154" s="731" t="s">
        <v>893</v>
      </c>
      <c r="K154" s="731" t="s">
        <v>894</v>
      </c>
      <c r="L154" s="734">
        <v>199.67</v>
      </c>
      <c r="M154" s="734">
        <v>1</v>
      </c>
      <c r="N154" s="735">
        <v>199.67</v>
      </c>
    </row>
    <row r="155" spans="1:14" ht="14.45" customHeight="1" x14ac:dyDescent="0.2">
      <c r="A155" s="729" t="s">
        <v>599</v>
      </c>
      <c r="B155" s="730" t="s">
        <v>600</v>
      </c>
      <c r="C155" s="731" t="s">
        <v>616</v>
      </c>
      <c r="D155" s="732" t="s">
        <v>617</v>
      </c>
      <c r="E155" s="733">
        <v>50113001</v>
      </c>
      <c r="F155" s="732" t="s">
        <v>634</v>
      </c>
      <c r="G155" s="731" t="s">
        <v>672</v>
      </c>
      <c r="H155" s="731">
        <v>233479</v>
      </c>
      <c r="I155" s="731">
        <v>233479</v>
      </c>
      <c r="J155" s="731" t="s">
        <v>895</v>
      </c>
      <c r="K155" s="731" t="s">
        <v>896</v>
      </c>
      <c r="L155" s="734">
        <v>410.40999999999997</v>
      </c>
      <c r="M155" s="734">
        <v>1</v>
      </c>
      <c r="N155" s="735">
        <v>410.40999999999997</v>
      </c>
    </row>
    <row r="156" spans="1:14" ht="14.45" customHeight="1" x14ac:dyDescent="0.2">
      <c r="A156" s="729" t="s">
        <v>599</v>
      </c>
      <c r="B156" s="730" t="s">
        <v>600</v>
      </c>
      <c r="C156" s="731" t="s">
        <v>616</v>
      </c>
      <c r="D156" s="732" t="s">
        <v>617</v>
      </c>
      <c r="E156" s="733">
        <v>50113001</v>
      </c>
      <c r="F156" s="732" t="s">
        <v>634</v>
      </c>
      <c r="G156" s="731" t="s">
        <v>635</v>
      </c>
      <c r="H156" s="731">
        <v>230426</v>
      </c>
      <c r="I156" s="731">
        <v>230426</v>
      </c>
      <c r="J156" s="731" t="s">
        <v>723</v>
      </c>
      <c r="K156" s="731" t="s">
        <v>725</v>
      </c>
      <c r="L156" s="734">
        <v>77.87</v>
      </c>
      <c r="M156" s="734">
        <v>1</v>
      </c>
      <c r="N156" s="735">
        <v>77.87</v>
      </c>
    </row>
    <row r="157" spans="1:14" ht="14.45" customHeight="1" x14ac:dyDescent="0.2">
      <c r="A157" s="729" t="s">
        <v>599</v>
      </c>
      <c r="B157" s="730" t="s">
        <v>600</v>
      </c>
      <c r="C157" s="731" t="s">
        <v>616</v>
      </c>
      <c r="D157" s="732" t="s">
        <v>617</v>
      </c>
      <c r="E157" s="733">
        <v>50113001</v>
      </c>
      <c r="F157" s="732" t="s">
        <v>634</v>
      </c>
      <c r="G157" s="731" t="s">
        <v>635</v>
      </c>
      <c r="H157" s="731">
        <v>218233</v>
      </c>
      <c r="I157" s="731">
        <v>218233</v>
      </c>
      <c r="J157" s="731" t="s">
        <v>897</v>
      </c>
      <c r="K157" s="731" t="s">
        <v>898</v>
      </c>
      <c r="L157" s="734">
        <v>60.14</v>
      </c>
      <c r="M157" s="734">
        <v>2</v>
      </c>
      <c r="N157" s="735">
        <v>120.28</v>
      </c>
    </row>
    <row r="158" spans="1:14" ht="14.45" customHeight="1" x14ac:dyDescent="0.2">
      <c r="A158" s="729" t="s">
        <v>599</v>
      </c>
      <c r="B158" s="730" t="s">
        <v>600</v>
      </c>
      <c r="C158" s="731" t="s">
        <v>616</v>
      </c>
      <c r="D158" s="732" t="s">
        <v>617</v>
      </c>
      <c r="E158" s="733">
        <v>50113001</v>
      </c>
      <c r="F158" s="732" t="s">
        <v>634</v>
      </c>
      <c r="G158" s="731" t="s">
        <v>635</v>
      </c>
      <c r="H158" s="731">
        <v>231541</v>
      </c>
      <c r="I158" s="731">
        <v>231541</v>
      </c>
      <c r="J158" s="731" t="s">
        <v>743</v>
      </c>
      <c r="K158" s="731" t="s">
        <v>744</v>
      </c>
      <c r="L158" s="734">
        <v>80.69</v>
      </c>
      <c r="M158" s="734">
        <v>1</v>
      </c>
      <c r="N158" s="735">
        <v>80.69</v>
      </c>
    </row>
    <row r="159" spans="1:14" ht="14.45" customHeight="1" x14ac:dyDescent="0.2">
      <c r="A159" s="729" t="s">
        <v>599</v>
      </c>
      <c r="B159" s="730" t="s">
        <v>600</v>
      </c>
      <c r="C159" s="731" t="s">
        <v>616</v>
      </c>
      <c r="D159" s="732" t="s">
        <v>617</v>
      </c>
      <c r="E159" s="733">
        <v>50113001</v>
      </c>
      <c r="F159" s="732" t="s">
        <v>634</v>
      </c>
      <c r="G159" s="731" t="s">
        <v>635</v>
      </c>
      <c r="H159" s="731">
        <v>234736</v>
      </c>
      <c r="I159" s="731">
        <v>234736</v>
      </c>
      <c r="J159" s="731" t="s">
        <v>745</v>
      </c>
      <c r="K159" s="731" t="s">
        <v>746</v>
      </c>
      <c r="L159" s="734">
        <v>120.54</v>
      </c>
      <c r="M159" s="734">
        <v>1</v>
      </c>
      <c r="N159" s="735">
        <v>120.54</v>
      </c>
    </row>
    <row r="160" spans="1:14" ht="14.45" customHeight="1" x14ac:dyDescent="0.2">
      <c r="A160" s="729" t="s">
        <v>599</v>
      </c>
      <c r="B160" s="730" t="s">
        <v>600</v>
      </c>
      <c r="C160" s="731" t="s">
        <v>616</v>
      </c>
      <c r="D160" s="732" t="s">
        <v>617</v>
      </c>
      <c r="E160" s="733">
        <v>50113001</v>
      </c>
      <c r="F160" s="732" t="s">
        <v>634</v>
      </c>
      <c r="G160" s="731" t="s">
        <v>635</v>
      </c>
      <c r="H160" s="731">
        <v>102684</v>
      </c>
      <c r="I160" s="731">
        <v>2684</v>
      </c>
      <c r="J160" s="731" t="s">
        <v>899</v>
      </c>
      <c r="K160" s="731" t="s">
        <v>900</v>
      </c>
      <c r="L160" s="734">
        <v>133.61000000000007</v>
      </c>
      <c r="M160" s="734">
        <v>2</v>
      </c>
      <c r="N160" s="735">
        <v>267.22000000000014</v>
      </c>
    </row>
    <row r="161" spans="1:14" ht="14.45" customHeight="1" x14ac:dyDescent="0.2">
      <c r="A161" s="729" t="s">
        <v>599</v>
      </c>
      <c r="B161" s="730" t="s">
        <v>600</v>
      </c>
      <c r="C161" s="731" t="s">
        <v>616</v>
      </c>
      <c r="D161" s="732" t="s">
        <v>617</v>
      </c>
      <c r="E161" s="733">
        <v>50113001</v>
      </c>
      <c r="F161" s="732" t="s">
        <v>634</v>
      </c>
      <c r="G161" s="731" t="s">
        <v>635</v>
      </c>
      <c r="H161" s="731">
        <v>42477</v>
      </c>
      <c r="I161" s="731">
        <v>42477</v>
      </c>
      <c r="J161" s="731" t="s">
        <v>749</v>
      </c>
      <c r="K161" s="731" t="s">
        <v>751</v>
      </c>
      <c r="L161" s="734">
        <v>505.56999999999994</v>
      </c>
      <c r="M161" s="734">
        <v>1</v>
      </c>
      <c r="N161" s="735">
        <v>505.56999999999994</v>
      </c>
    </row>
    <row r="162" spans="1:14" ht="14.45" customHeight="1" x14ac:dyDescent="0.2">
      <c r="A162" s="729" t="s">
        <v>599</v>
      </c>
      <c r="B162" s="730" t="s">
        <v>600</v>
      </c>
      <c r="C162" s="731" t="s">
        <v>616</v>
      </c>
      <c r="D162" s="732" t="s">
        <v>617</v>
      </c>
      <c r="E162" s="733">
        <v>50113001</v>
      </c>
      <c r="F162" s="732" t="s">
        <v>634</v>
      </c>
      <c r="G162" s="731" t="s">
        <v>635</v>
      </c>
      <c r="H162" s="731">
        <v>846921</v>
      </c>
      <c r="I162" s="731">
        <v>123265</v>
      </c>
      <c r="J162" s="731" t="s">
        <v>901</v>
      </c>
      <c r="K162" s="731" t="s">
        <v>763</v>
      </c>
      <c r="L162" s="734">
        <v>814.45</v>
      </c>
      <c r="M162" s="734">
        <v>1</v>
      </c>
      <c r="N162" s="735">
        <v>814.45</v>
      </c>
    </row>
    <row r="163" spans="1:14" ht="14.45" customHeight="1" x14ac:dyDescent="0.2">
      <c r="A163" s="729" t="s">
        <v>599</v>
      </c>
      <c r="B163" s="730" t="s">
        <v>600</v>
      </c>
      <c r="C163" s="731" t="s">
        <v>616</v>
      </c>
      <c r="D163" s="732" t="s">
        <v>617</v>
      </c>
      <c r="E163" s="733">
        <v>50113001</v>
      </c>
      <c r="F163" s="732" t="s">
        <v>634</v>
      </c>
      <c r="G163" s="731" t="s">
        <v>672</v>
      </c>
      <c r="H163" s="731">
        <v>191788</v>
      </c>
      <c r="I163" s="731">
        <v>91788</v>
      </c>
      <c r="J163" s="731" t="s">
        <v>758</v>
      </c>
      <c r="K163" s="731" t="s">
        <v>759</v>
      </c>
      <c r="L163" s="734">
        <v>9.1599999999999984</v>
      </c>
      <c r="M163" s="734">
        <v>14</v>
      </c>
      <c r="N163" s="735">
        <v>128.23999999999998</v>
      </c>
    </row>
    <row r="164" spans="1:14" ht="14.45" customHeight="1" x14ac:dyDescent="0.2">
      <c r="A164" s="729" t="s">
        <v>599</v>
      </c>
      <c r="B164" s="730" t="s">
        <v>600</v>
      </c>
      <c r="C164" s="731" t="s">
        <v>616</v>
      </c>
      <c r="D164" s="732" t="s">
        <v>617</v>
      </c>
      <c r="E164" s="733">
        <v>50113001</v>
      </c>
      <c r="F164" s="732" t="s">
        <v>634</v>
      </c>
      <c r="G164" s="731" t="s">
        <v>635</v>
      </c>
      <c r="H164" s="731">
        <v>207962</v>
      </c>
      <c r="I164" s="731">
        <v>207962</v>
      </c>
      <c r="J164" s="731" t="s">
        <v>902</v>
      </c>
      <c r="K164" s="731" t="s">
        <v>903</v>
      </c>
      <c r="L164" s="734">
        <v>32.57</v>
      </c>
      <c r="M164" s="734">
        <v>1</v>
      </c>
      <c r="N164" s="735">
        <v>32.57</v>
      </c>
    </row>
    <row r="165" spans="1:14" ht="14.45" customHeight="1" x14ac:dyDescent="0.2">
      <c r="A165" s="729" t="s">
        <v>599</v>
      </c>
      <c r="B165" s="730" t="s">
        <v>600</v>
      </c>
      <c r="C165" s="731" t="s">
        <v>616</v>
      </c>
      <c r="D165" s="732" t="s">
        <v>617</v>
      </c>
      <c r="E165" s="733">
        <v>50113001</v>
      </c>
      <c r="F165" s="732" t="s">
        <v>634</v>
      </c>
      <c r="G165" s="731" t="s">
        <v>672</v>
      </c>
      <c r="H165" s="731">
        <v>155823</v>
      </c>
      <c r="I165" s="731">
        <v>55823</v>
      </c>
      <c r="J165" s="731" t="s">
        <v>760</v>
      </c>
      <c r="K165" s="731" t="s">
        <v>761</v>
      </c>
      <c r="L165" s="734">
        <v>33.011000000000003</v>
      </c>
      <c r="M165" s="734">
        <v>31</v>
      </c>
      <c r="N165" s="735">
        <v>1023.3410000000001</v>
      </c>
    </row>
    <row r="166" spans="1:14" ht="14.45" customHeight="1" x14ac:dyDescent="0.2">
      <c r="A166" s="729" t="s">
        <v>599</v>
      </c>
      <c r="B166" s="730" t="s">
        <v>600</v>
      </c>
      <c r="C166" s="731" t="s">
        <v>616</v>
      </c>
      <c r="D166" s="732" t="s">
        <v>617</v>
      </c>
      <c r="E166" s="733">
        <v>50113001</v>
      </c>
      <c r="F166" s="732" t="s">
        <v>634</v>
      </c>
      <c r="G166" s="731" t="s">
        <v>672</v>
      </c>
      <c r="H166" s="731">
        <v>155824</v>
      </c>
      <c r="I166" s="731">
        <v>55824</v>
      </c>
      <c r="J166" s="731" t="s">
        <v>760</v>
      </c>
      <c r="K166" s="731" t="s">
        <v>762</v>
      </c>
      <c r="L166" s="734">
        <v>41.47</v>
      </c>
      <c r="M166" s="734">
        <v>60</v>
      </c>
      <c r="N166" s="735">
        <v>2488.1999999999998</v>
      </c>
    </row>
    <row r="167" spans="1:14" ht="14.45" customHeight="1" x14ac:dyDescent="0.2">
      <c r="A167" s="729" t="s">
        <v>599</v>
      </c>
      <c r="B167" s="730" t="s">
        <v>600</v>
      </c>
      <c r="C167" s="731" t="s">
        <v>616</v>
      </c>
      <c r="D167" s="732" t="s">
        <v>617</v>
      </c>
      <c r="E167" s="733">
        <v>50113001</v>
      </c>
      <c r="F167" s="732" t="s">
        <v>634</v>
      </c>
      <c r="G167" s="731" t="s">
        <v>635</v>
      </c>
      <c r="H167" s="731">
        <v>224053</v>
      </c>
      <c r="I167" s="731">
        <v>224053</v>
      </c>
      <c r="J167" s="731" t="s">
        <v>904</v>
      </c>
      <c r="K167" s="731" t="s">
        <v>905</v>
      </c>
      <c r="L167" s="734">
        <v>247.08000000000004</v>
      </c>
      <c r="M167" s="734">
        <v>6</v>
      </c>
      <c r="N167" s="735">
        <v>1482.4800000000002</v>
      </c>
    </row>
    <row r="168" spans="1:14" ht="14.45" customHeight="1" x14ac:dyDescent="0.2">
      <c r="A168" s="729" t="s">
        <v>599</v>
      </c>
      <c r="B168" s="730" t="s">
        <v>600</v>
      </c>
      <c r="C168" s="731" t="s">
        <v>616</v>
      </c>
      <c r="D168" s="732" t="s">
        <v>617</v>
      </c>
      <c r="E168" s="733">
        <v>50113001</v>
      </c>
      <c r="F168" s="732" t="s">
        <v>634</v>
      </c>
      <c r="G168" s="731" t="s">
        <v>635</v>
      </c>
      <c r="H168" s="731">
        <v>207820</v>
      </c>
      <c r="I168" s="731">
        <v>207820</v>
      </c>
      <c r="J168" s="731" t="s">
        <v>770</v>
      </c>
      <c r="K168" s="731" t="s">
        <v>771</v>
      </c>
      <c r="L168" s="734">
        <v>33.67</v>
      </c>
      <c r="M168" s="734">
        <v>21</v>
      </c>
      <c r="N168" s="735">
        <v>707.07</v>
      </c>
    </row>
    <row r="169" spans="1:14" ht="14.45" customHeight="1" x14ac:dyDescent="0.2">
      <c r="A169" s="729" t="s">
        <v>599</v>
      </c>
      <c r="B169" s="730" t="s">
        <v>600</v>
      </c>
      <c r="C169" s="731" t="s">
        <v>616</v>
      </c>
      <c r="D169" s="732" t="s">
        <v>617</v>
      </c>
      <c r="E169" s="733">
        <v>50113001</v>
      </c>
      <c r="F169" s="732" t="s">
        <v>634</v>
      </c>
      <c r="G169" s="731" t="s">
        <v>635</v>
      </c>
      <c r="H169" s="731">
        <v>114958</v>
      </c>
      <c r="I169" s="731">
        <v>14958</v>
      </c>
      <c r="J169" s="731" t="s">
        <v>906</v>
      </c>
      <c r="K169" s="731" t="s">
        <v>907</v>
      </c>
      <c r="L169" s="734">
        <v>32.849999999999994</v>
      </c>
      <c r="M169" s="734">
        <v>1</v>
      </c>
      <c r="N169" s="735">
        <v>32.849999999999994</v>
      </c>
    </row>
    <row r="170" spans="1:14" ht="14.45" customHeight="1" x14ac:dyDescent="0.2">
      <c r="A170" s="729" t="s">
        <v>599</v>
      </c>
      <c r="B170" s="730" t="s">
        <v>600</v>
      </c>
      <c r="C170" s="731" t="s">
        <v>616</v>
      </c>
      <c r="D170" s="732" t="s">
        <v>617</v>
      </c>
      <c r="E170" s="733">
        <v>50113001</v>
      </c>
      <c r="F170" s="732" t="s">
        <v>634</v>
      </c>
      <c r="G170" s="731" t="s">
        <v>672</v>
      </c>
      <c r="H170" s="731">
        <v>115641</v>
      </c>
      <c r="I170" s="731">
        <v>15641</v>
      </c>
      <c r="J170" s="731" t="s">
        <v>908</v>
      </c>
      <c r="K170" s="731" t="s">
        <v>909</v>
      </c>
      <c r="L170" s="734">
        <v>588.29999999999995</v>
      </c>
      <c r="M170" s="734">
        <v>1</v>
      </c>
      <c r="N170" s="735">
        <v>588.29999999999995</v>
      </c>
    </row>
    <row r="171" spans="1:14" ht="14.45" customHeight="1" x14ac:dyDescent="0.2">
      <c r="A171" s="729" t="s">
        <v>599</v>
      </c>
      <c r="B171" s="730" t="s">
        <v>600</v>
      </c>
      <c r="C171" s="731" t="s">
        <v>616</v>
      </c>
      <c r="D171" s="732" t="s">
        <v>617</v>
      </c>
      <c r="E171" s="733">
        <v>50113001</v>
      </c>
      <c r="F171" s="732" t="s">
        <v>634</v>
      </c>
      <c r="G171" s="731" t="s">
        <v>635</v>
      </c>
      <c r="H171" s="731">
        <v>192414</v>
      </c>
      <c r="I171" s="731">
        <v>92414</v>
      </c>
      <c r="J171" s="731" t="s">
        <v>910</v>
      </c>
      <c r="K171" s="731" t="s">
        <v>911</v>
      </c>
      <c r="L171" s="734">
        <v>73.95</v>
      </c>
      <c r="M171" s="734">
        <v>2</v>
      </c>
      <c r="N171" s="735">
        <v>147.9</v>
      </c>
    </row>
    <row r="172" spans="1:14" ht="14.45" customHeight="1" x14ac:dyDescent="0.2">
      <c r="A172" s="729" t="s">
        <v>599</v>
      </c>
      <c r="B172" s="730" t="s">
        <v>600</v>
      </c>
      <c r="C172" s="731" t="s">
        <v>616</v>
      </c>
      <c r="D172" s="732" t="s">
        <v>617</v>
      </c>
      <c r="E172" s="733">
        <v>50113001</v>
      </c>
      <c r="F172" s="732" t="s">
        <v>634</v>
      </c>
      <c r="G172" s="731" t="s">
        <v>635</v>
      </c>
      <c r="H172" s="731">
        <v>244980</v>
      </c>
      <c r="I172" s="731">
        <v>244980</v>
      </c>
      <c r="J172" s="731" t="s">
        <v>777</v>
      </c>
      <c r="K172" s="731" t="s">
        <v>778</v>
      </c>
      <c r="L172" s="734">
        <v>58.43727272727272</v>
      </c>
      <c r="M172" s="734">
        <v>11</v>
      </c>
      <c r="N172" s="735">
        <v>642.80999999999995</v>
      </c>
    </row>
    <row r="173" spans="1:14" ht="14.45" customHeight="1" x14ac:dyDescent="0.2">
      <c r="A173" s="729" t="s">
        <v>599</v>
      </c>
      <c r="B173" s="730" t="s">
        <v>600</v>
      </c>
      <c r="C173" s="731" t="s">
        <v>616</v>
      </c>
      <c r="D173" s="732" t="s">
        <v>617</v>
      </c>
      <c r="E173" s="733">
        <v>50113001</v>
      </c>
      <c r="F173" s="732" t="s">
        <v>634</v>
      </c>
      <c r="G173" s="731" t="s">
        <v>635</v>
      </c>
      <c r="H173" s="731">
        <v>191836</v>
      </c>
      <c r="I173" s="731">
        <v>91836</v>
      </c>
      <c r="J173" s="731" t="s">
        <v>912</v>
      </c>
      <c r="K173" s="731" t="s">
        <v>913</v>
      </c>
      <c r="L173" s="734">
        <v>44.23</v>
      </c>
      <c r="M173" s="734">
        <v>1</v>
      </c>
      <c r="N173" s="735">
        <v>44.23</v>
      </c>
    </row>
    <row r="174" spans="1:14" ht="14.45" customHeight="1" x14ac:dyDescent="0.2">
      <c r="A174" s="729" t="s">
        <v>599</v>
      </c>
      <c r="B174" s="730" t="s">
        <v>600</v>
      </c>
      <c r="C174" s="731" t="s">
        <v>616</v>
      </c>
      <c r="D174" s="732" t="s">
        <v>617</v>
      </c>
      <c r="E174" s="733">
        <v>50113001</v>
      </c>
      <c r="F174" s="732" t="s">
        <v>634</v>
      </c>
      <c r="G174" s="731" t="s">
        <v>635</v>
      </c>
      <c r="H174" s="731">
        <v>242203</v>
      </c>
      <c r="I174" s="731">
        <v>242203</v>
      </c>
      <c r="J174" s="731" t="s">
        <v>797</v>
      </c>
      <c r="K174" s="731" t="s">
        <v>798</v>
      </c>
      <c r="L174" s="734">
        <v>103.49600000000001</v>
      </c>
      <c r="M174" s="734">
        <v>5</v>
      </c>
      <c r="N174" s="735">
        <v>517.48</v>
      </c>
    </row>
    <row r="175" spans="1:14" ht="14.45" customHeight="1" x14ac:dyDescent="0.2">
      <c r="A175" s="729" t="s">
        <v>599</v>
      </c>
      <c r="B175" s="730" t="s">
        <v>600</v>
      </c>
      <c r="C175" s="731" t="s">
        <v>616</v>
      </c>
      <c r="D175" s="732" t="s">
        <v>617</v>
      </c>
      <c r="E175" s="733">
        <v>50113001</v>
      </c>
      <c r="F175" s="732" t="s">
        <v>634</v>
      </c>
      <c r="G175" s="731" t="s">
        <v>672</v>
      </c>
      <c r="H175" s="731">
        <v>228542</v>
      </c>
      <c r="I175" s="731">
        <v>228542</v>
      </c>
      <c r="J175" s="731" t="s">
        <v>914</v>
      </c>
      <c r="K175" s="731" t="s">
        <v>915</v>
      </c>
      <c r="L175" s="734">
        <v>168.61</v>
      </c>
      <c r="M175" s="734">
        <v>1</v>
      </c>
      <c r="N175" s="735">
        <v>168.61</v>
      </c>
    </row>
    <row r="176" spans="1:14" ht="14.45" customHeight="1" x14ac:dyDescent="0.2">
      <c r="A176" s="729" t="s">
        <v>599</v>
      </c>
      <c r="B176" s="730" t="s">
        <v>600</v>
      </c>
      <c r="C176" s="731" t="s">
        <v>616</v>
      </c>
      <c r="D176" s="732" t="s">
        <v>617</v>
      </c>
      <c r="E176" s="733">
        <v>50113001</v>
      </c>
      <c r="F176" s="732" t="s">
        <v>634</v>
      </c>
      <c r="G176" s="731" t="s">
        <v>672</v>
      </c>
      <c r="H176" s="731">
        <v>199600</v>
      </c>
      <c r="I176" s="731">
        <v>99600</v>
      </c>
      <c r="J176" s="731" t="s">
        <v>822</v>
      </c>
      <c r="K176" s="731" t="s">
        <v>916</v>
      </c>
      <c r="L176" s="734">
        <v>100.3</v>
      </c>
      <c r="M176" s="734">
        <v>1</v>
      </c>
      <c r="N176" s="735">
        <v>100.3</v>
      </c>
    </row>
    <row r="177" spans="1:14" ht="14.45" customHeight="1" x14ac:dyDescent="0.2">
      <c r="A177" s="729" t="s">
        <v>599</v>
      </c>
      <c r="B177" s="730" t="s">
        <v>600</v>
      </c>
      <c r="C177" s="731" t="s">
        <v>616</v>
      </c>
      <c r="D177" s="732" t="s">
        <v>617</v>
      </c>
      <c r="E177" s="733">
        <v>50113001</v>
      </c>
      <c r="F177" s="732" t="s">
        <v>634</v>
      </c>
      <c r="G177" s="731" t="s">
        <v>672</v>
      </c>
      <c r="H177" s="731">
        <v>242527</v>
      </c>
      <c r="I177" s="731">
        <v>242527</v>
      </c>
      <c r="J177" s="731" t="s">
        <v>917</v>
      </c>
      <c r="K177" s="731" t="s">
        <v>918</v>
      </c>
      <c r="L177" s="734">
        <v>247.9</v>
      </c>
      <c r="M177" s="734">
        <v>1</v>
      </c>
      <c r="N177" s="735">
        <v>247.9</v>
      </c>
    </row>
    <row r="178" spans="1:14" ht="14.45" customHeight="1" x14ac:dyDescent="0.2">
      <c r="A178" s="729" t="s">
        <v>599</v>
      </c>
      <c r="B178" s="730" t="s">
        <v>600</v>
      </c>
      <c r="C178" s="731" t="s">
        <v>616</v>
      </c>
      <c r="D178" s="732" t="s">
        <v>617</v>
      </c>
      <c r="E178" s="733">
        <v>50113013</v>
      </c>
      <c r="F178" s="732" t="s">
        <v>831</v>
      </c>
      <c r="G178" s="731" t="s">
        <v>635</v>
      </c>
      <c r="H178" s="731">
        <v>172972</v>
      </c>
      <c r="I178" s="731">
        <v>72972</v>
      </c>
      <c r="J178" s="731" t="s">
        <v>832</v>
      </c>
      <c r="K178" s="731" t="s">
        <v>833</v>
      </c>
      <c r="L178" s="734">
        <v>206.89970588235298</v>
      </c>
      <c r="M178" s="734">
        <v>6.8</v>
      </c>
      <c r="N178" s="735">
        <v>1406.9180000000001</v>
      </c>
    </row>
    <row r="179" spans="1:14" ht="14.45" customHeight="1" x14ac:dyDescent="0.2">
      <c r="A179" s="729" t="s">
        <v>599</v>
      </c>
      <c r="B179" s="730" t="s">
        <v>600</v>
      </c>
      <c r="C179" s="731" t="s">
        <v>616</v>
      </c>
      <c r="D179" s="732" t="s">
        <v>617</v>
      </c>
      <c r="E179" s="733">
        <v>50113013</v>
      </c>
      <c r="F179" s="732" t="s">
        <v>831</v>
      </c>
      <c r="G179" s="731" t="s">
        <v>672</v>
      </c>
      <c r="H179" s="731">
        <v>164831</v>
      </c>
      <c r="I179" s="731">
        <v>64831</v>
      </c>
      <c r="J179" s="731" t="s">
        <v>834</v>
      </c>
      <c r="K179" s="731" t="s">
        <v>835</v>
      </c>
      <c r="L179" s="734">
        <v>196.02</v>
      </c>
      <c r="M179" s="734">
        <v>6.5</v>
      </c>
      <c r="N179" s="735">
        <v>1274.1300000000001</v>
      </c>
    </row>
    <row r="180" spans="1:14" ht="14.45" customHeight="1" x14ac:dyDescent="0.2">
      <c r="A180" s="729" t="s">
        <v>599</v>
      </c>
      <c r="B180" s="730" t="s">
        <v>600</v>
      </c>
      <c r="C180" s="731" t="s">
        <v>616</v>
      </c>
      <c r="D180" s="732" t="s">
        <v>617</v>
      </c>
      <c r="E180" s="733">
        <v>50113013</v>
      </c>
      <c r="F180" s="732" t="s">
        <v>831</v>
      </c>
      <c r="G180" s="731" t="s">
        <v>635</v>
      </c>
      <c r="H180" s="731">
        <v>183926</v>
      </c>
      <c r="I180" s="731">
        <v>183926</v>
      </c>
      <c r="J180" s="731" t="s">
        <v>836</v>
      </c>
      <c r="K180" s="731" t="s">
        <v>837</v>
      </c>
      <c r="L180" s="734">
        <v>128.80999999999997</v>
      </c>
      <c r="M180" s="734">
        <v>32.10000000000003</v>
      </c>
      <c r="N180" s="735">
        <v>4134.8010000000031</v>
      </c>
    </row>
    <row r="181" spans="1:14" ht="14.45" customHeight="1" x14ac:dyDescent="0.2">
      <c r="A181" s="729" t="s">
        <v>599</v>
      </c>
      <c r="B181" s="730" t="s">
        <v>600</v>
      </c>
      <c r="C181" s="731" t="s">
        <v>616</v>
      </c>
      <c r="D181" s="732" t="s">
        <v>617</v>
      </c>
      <c r="E181" s="733">
        <v>50113013</v>
      </c>
      <c r="F181" s="732" t="s">
        <v>831</v>
      </c>
      <c r="G181" s="731" t="s">
        <v>672</v>
      </c>
      <c r="H181" s="731">
        <v>162187</v>
      </c>
      <c r="I181" s="731">
        <v>162187</v>
      </c>
      <c r="J181" s="731" t="s">
        <v>842</v>
      </c>
      <c r="K181" s="731" t="s">
        <v>843</v>
      </c>
      <c r="L181" s="734">
        <v>671</v>
      </c>
      <c r="M181" s="734">
        <v>0.6</v>
      </c>
      <c r="N181" s="735">
        <v>402.59999999999997</v>
      </c>
    </row>
    <row r="182" spans="1:14" ht="14.45" customHeight="1" x14ac:dyDescent="0.2">
      <c r="A182" s="729" t="s">
        <v>599</v>
      </c>
      <c r="B182" s="730" t="s">
        <v>600</v>
      </c>
      <c r="C182" s="731" t="s">
        <v>616</v>
      </c>
      <c r="D182" s="732" t="s">
        <v>617</v>
      </c>
      <c r="E182" s="733">
        <v>50113013</v>
      </c>
      <c r="F182" s="732" t="s">
        <v>831</v>
      </c>
      <c r="G182" s="731" t="s">
        <v>672</v>
      </c>
      <c r="H182" s="731">
        <v>849887</v>
      </c>
      <c r="I182" s="731">
        <v>129834</v>
      </c>
      <c r="J182" s="731" t="s">
        <v>844</v>
      </c>
      <c r="K182" s="731" t="s">
        <v>845</v>
      </c>
      <c r="L182" s="734">
        <v>150.69999999999999</v>
      </c>
      <c r="M182" s="734">
        <v>0.6</v>
      </c>
      <c r="N182" s="735">
        <v>90.419999999999987</v>
      </c>
    </row>
    <row r="183" spans="1:14" ht="14.45" customHeight="1" x14ac:dyDescent="0.2">
      <c r="A183" s="729" t="s">
        <v>599</v>
      </c>
      <c r="B183" s="730" t="s">
        <v>600</v>
      </c>
      <c r="C183" s="731" t="s">
        <v>616</v>
      </c>
      <c r="D183" s="732" t="s">
        <v>617</v>
      </c>
      <c r="E183" s="733">
        <v>50113013</v>
      </c>
      <c r="F183" s="732" t="s">
        <v>831</v>
      </c>
      <c r="G183" s="731" t="s">
        <v>672</v>
      </c>
      <c r="H183" s="731">
        <v>849655</v>
      </c>
      <c r="I183" s="731">
        <v>129836</v>
      </c>
      <c r="J183" s="731" t="s">
        <v>846</v>
      </c>
      <c r="K183" s="731" t="s">
        <v>845</v>
      </c>
      <c r="L183" s="734">
        <v>263.99999999999994</v>
      </c>
      <c r="M183" s="734">
        <v>1.6</v>
      </c>
      <c r="N183" s="735">
        <v>422.4</v>
      </c>
    </row>
    <row r="184" spans="1:14" ht="14.45" customHeight="1" x14ac:dyDescent="0.2">
      <c r="A184" s="729" t="s">
        <v>599</v>
      </c>
      <c r="B184" s="730" t="s">
        <v>600</v>
      </c>
      <c r="C184" s="731" t="s">
        <v>616</v>
      </c>
      <c r="D184" s="732" t="s">
        <v>617</v>
      </c>
      <c r="E184" s="733">
        <v>50113013</v>
      </c>
      <c r="F184" s="732" t="s">
        <v>831</v>
      </c>
      <c r="G184" s="731" t="s">
        <v>635</v>
      </c>
      <c r="H184" s="731">
        <v>188746</v>
      </c>
      <c r="I184" s="731">
        <v>88746</v>
      </c>
      <c r="J184" s="731" t="s">
        <v>919</v>
      </c>
      <c r="K184" s="731" t="s">
        <v>920</v>
      </c>
      <c r="L184" s="734">
        <v>49.309999999999988</v>
      </c>
      <c r="M184" s="734">
        <v>1</v>
      </c>
      <c r="N184" s="735">
        <v>49.309999999999988</v>
      </c>
    </row>
    <row r="185" spans="1:14" ht="14.45" customHeight="1" x14ac:dyDescent="0.2">
      <c r="A185" s="729" t="s">
        <v>599</v>
      </c>
      <c r="B185" s="730" t="s">
        <v>600</v>
      </c>
      <c r="C185" s="731" t="s">
        <v>616</v>
      </c>
      <c r="D185" s="732" t="s">
        <v>617</v>
      </c>
      <c r="E185" s="733">
        <v>50113013</v>
      </c>
      <c r="F185" s="732" t="s">
        <v>831</v>
      </c>
      <c r="G185" s="731" t="s">
        <v>635</v>
      </c>
      <c r="H185" s="731">
        <v>101076</v>
      </c>
      <c r="I185" s="731">
        <v>1076</v>
      </c>
      <c r="J185" s="731" t="s">
        <v>921</v>
      </c>
      <c r="K185" s="731" t="s">
        <v>922</v>
      </c>
      <c r="L185" s="734">
        <v>78.33</v>
      </c>
      <c r="M185" s="734">
        <v>2</v>
      </c>
      <c r="N185" s="735">
        <v>156.66</v>
      </c>
    </row>
    <row r="186" spans="1:14" ht="14.45" customHeight="1" x14ac:dyDescent="0.2">
      <c r="A186" s="729" t="s">
        <v>599</v>
      </c>
      <c r="B186" s="730" t="s">
        <v>600</v>
      </c>
      <c r="C186" s="731" t="s">
        <v>616</v>
      </c>
      <c r="D186" s="732" t="s">
        <v>617</v>
      </c>
      <c r="E186" s="733">
        <v>50113013</v>
      </c>
      <c r="F186" s="732" t="s">
        <v>831</v>
      </c>
      <c r="G186" s="731" t="s">
        <v>672</v>
      </c>
      <c r="H186" s="731">
        <v>173857</v>
      </c>
      <c r="I186" s="731">
        <v>173857</v>
      </c>
      <c r="J186" s="731" t="s">
        <v>854</v>
      </c>
      <c r="K186" s="731" t="s">
        <v>855</v>
      </c>
      <c r="L186" s="734">
        <v>893.70000000000016</v>
      </c>
      <c r="M186" s="734">
        <v>1.5</v>
      </c>
      <c r="N186" s="735">
        <v>1340.5500000000002</v>
      </c>
    </row>
    <row r="187" spans="1:14" ht="14.45" customHeight="1" x14ac:dyDescent="0.2">
      <c r="A187" s="729" t="s">
        <v>599</v>
      </c>
      <c r="B187" s="730" t="s">
        <v>600</v>
      </c>
      <c r="C187" s="731" t="s">
        <v>616</v>
      </c>
      <c r="D187" s="732" t="s">
        <v>617</v>
      </c>
      <c r="E187" s="733">
        <v>50113014</v>
      </c>
      <c r="F187" s="732" t="s">
        <v>860</v>
      </c>
      <c r="G187" s="731" t="s">
        <v>672</v>
      </c>
      <c r="H187" s="731">
        <v>164401</v>
      </c>
      <c r="I187" s="731">
        <v>164401</v>
      </c>
      <c r="J187" s="731" t="s">
        <v>861</v>
      </c>
      <c r="K187" s="731" t="s">
        <v>862</v>
      </c>
      <c r="L187" s="734">
        <v>318.99989485934719</v>
      </c>
      <c r="M187" s="734">
        <v>0.5</v>
      </c>
      <c r="N187" s="735">
        <v>159.4999474296736</v>
      </c>
    </row>
    <row r="188" spans="1:14" ht="14.45" customHeight="1" x14ac:dyDescent="0.2">
      <c r="A188" s="729" t="s">
        <v>599</v>
      </c>
      <c r="B188" s="730" t="s">
        <v>600</v>
      </c>
      <c r="C188" s="731" t="s">
        <v>619</v>
      </c>
      <c r="D188" s="732" t="s">
        <v>620</v>
      </c>
      <c r="E188" s="733">
        <v>50113001</v>
      </c>
      <c r="F188" s="732" t="s">
        <v>634</v>
      </c>
      <c r="G188" s="731" t="s">
        <v>672</v>
      </c>
      <c r="H188" s="731">
        <v>126486</v>
      </c>
      <c r="I188" s="731">
        <v>26486</v>
      </c>
      <c r="J188" s="731" t="s">
        <v>923</v>
      </c>
      <c r="K188" s="731" t="s">
        <v>924</v>
      </c>
      <c r="L188" s="734">
        <v>579.86999999999989</v>
      </c>
      <c r="M188" s="734">
        <v>1</v>
      </c>
      <c r="N188" s="735">
        <v>579.86999999999989</v>
      </c>
    </row>
    <row r="189" spans="1:14" ht="14.45" customHeight="1" x14ac:dyDescent="0.2">
      <c r="A189" s="729" t="s">
        <v>599</v>
      </c>
      <c r="B189" s="730" t="s">
        <v>600</v>
      </c>
      <c r="C189" s="731" t="s">
        <v>619</v>
      </c>
      <c r="D189" s="732" t="s">
        <v>620</v>
      </c>
      <c r="E189" s="733">
        <v>50113001</v>
      </c>
      <c r="F189" s="732" t="s">
        <v>634</v>
      </c>
      <c r="G189" s="731" t="s">
        <v>635</v>
      </c>
      <c r="H189" s="731">
        <v>202701</v>
      </c>
      <c r="I189" s="731">
        <v>202701</v>
      </c>
      <c r="J189" s="731" t="s">
        <v>642</v>
      </c>
      <c r="K189" s="731" t="s">
        <v>643</v>
      </c>
      <c r="L189" s="734">
        <v>137.02000000000001</v>
      </c>
      <c r="M189" s="734">
        <v>1</v>
      </c>
      <c r="N189" s="735">
        <v>137.02000000000001</v>
      </c>
    </row>
    <row r="190" spans="1:14" ht="14.45" customHeight="1" x14ac:dyDescent="0.2">
      <c r="A190" s="729" t="s">
        <v>599</v>
      </c>
      <c r="B190" s="730" t="s">
        <v>600</v>
      </c>
      <c r="C190" s="731" t="s">
        <v>619</v>
      </c>
      <c r="D190" s="732" t="s">
        <v>620</v>
      </c>
      <c r="E190" s="733">
        <v>50113001</v>
      </c>
      <c r="F190" s="732" t="s">
        <v>634</v>
      </c>
      <c r="G190" s="731" t="s">
        <v>635</v>
      </c>
      <c r="H190" s="731">
        <v>167547</v>
      </c>
      <c r="I190" s="731">
        <v>67547</v>
      </c>
      <c r="J190" s="731" t="s">
        <v>648</v>
      </c>
      <c r="K190" s="731" t="s">
        <v>649</v>
      </c>
      <c r="L190" s="734">
        <v>47.08</v>
      </c>
      <c r="M190" s="734">
        <v>2</v>
      </c>
      <c r="N190" s="735">
        <v>94.16</v>
      </c>
    </row>
    <row r="191" spans="1:14" ht="14.45" customHeight="1" x14ac:dyDescent="0.2">
      <c r="A191" s="729" t="s">
        <v>599</v>
      </c>
      <c r="B191" s="730" t="s">
        <v>600</v>
      </c>
      <c r="C191" s="731" t="s">
        <v>619</v>
      </c>
      <c r="D191" s="732" t="s">
        <v>620</v>
      </c>
      <c r="E191" s="733">
        <v>50113001</v>
      </c>
      <c r="F191" s="732" t="s">
        <v>634</v>
      </c>
      <c r="G191" s="731" t="s">
        <v>329</v>
      </c>
      <c r="H191" s="731">
        <v>105888</v>
      </c>
      <c r="I191" s="731">
        <v>105888</v>
      </c>
      <c r="J191" s="731" t="s">
        <v>925</v>
      </c>
      <c r="K191" s="731" t="s">
        <v>926</v>
      </c>
      <c r="L191" s="734">
        <v>98.15</v>
      </c>
      <c r="M191" s="734">
        <v>1</v>
      </c>
      <c r="N191" s="735">
        <v>98.15</v>
      </c>
    </row>
    <row r="192" spans="1:14" ht="14.45" customHeight="1" x14ac:dyDescent="0.2">
      <c r="A192" s="729" t="s">
        <v>599</v>
      </c>
      <c r="B192" s="730" t="s">
        <v>600</v>
      </c>
      <c r="C192" s="731" t="s">
        <v>619</v>
      </c>
      <c r="D192" s="732" t="s">
        <v>620</v>
      </c>
      <c r="E192" s="733">
        <v>50113001</v>
      </c>
      <c r="F192" s="732" t="s">
        <v>634</v>
      </c>
      <c r="G192" s="731" t="s">
        <v>672</v>
      </c>
      <c r="H192" s="731">
        <v>231697</v>
      </c>
      <c r="I192" s="731">
        <v>231697</v>
      </c>
      <c r="J192" s="731" t="s">
        <v>864</v>
      </c>
      <c r="K192" s="731" t="s">
        <v>927</v>
      </c>
      <c r="L192" s="734">
        <v>72.259999999999991</v>
      </c>
      <c r="M192" s="734">
        <v>1</v>
      </c>
      <c r="N192" s="735">
        <v>72.259999999999991</v>
      </c>
    </row>
    <row r="193" spans="1:14" ht="14.45" customHeight="1" x14ac:dyDescent="0.2">
      <c r="A193" s="729" t="s">
        <v>599</v>
      </c>
      <c r="B193" s="730" t="s">
        <v>600</v>
      </c>
      <c r="C193" s="731" t="s">
        <v>619</v>
      </c>
      <c r="D193" s="732" t="s">
        <v>620</v>
      </c>
      <c r="E193" s="733">
        <v>50113001</v>
      </c>
      <c r="F193" s="732" t="s">
        <v>634</v>
      </c>
      <c r="G193" s="731" t="s">
        <v>635</v>
      </c>
      <c r="H193" s="731">
        <v>991568</v>
      </c>
      <c r="I193" s="731">
        <v>0</v>
      </c>
      <c r="J193" s="731" t="s">
        <v>928</v>
      </c>
      <c r="K193" s="731" t="s">
        <v>329</v>
      </c>
      <c r="L193" s="734">
        <v>242.81999999999994</v>
      </c>
      <c r="M193" s="734">
        <v>3</v>
      </c>
      <c r="N193" s="735">
        <v>728.45999999999981</v>
      </c>
    </row>
    <row r="194" spans="1:14" ht="14.45" customHeight="1" x14ac:dyDescent="0.2">
      <c r="A194" s="729" t="s">
        <v>599</v>
      </c>
      <c r="B194" s="730" t="s">
        <v>600</v>
      </c>
      <c r="C194" s="731" t="s">
        <v>619</v>
      </c>
      <c r="D194" s="732" t="s">
        <v>620</v>
      </c>
      <c r="E194" s="733">
        <v>50113001</v>
      </c>
      <c r="F194" s="732" t="s">
        <v>634</v>
      </c>
      <c r="G194" s="731" t="s">
        <v>635</v>
      </c>
      <c r="H194" s="731">
        <v>114075</v>
      </c>
      <c r="I194" s="731">
        <v>14075</v>
      </c>
      <c r="J194" s="731" t="s">
        <v>680</v>
      </c>
      <c r="K194" s="731" t="s">
        <v>681</v>
      </c>
      <c r="L194" s="734">
        <v>294.61</v>
      </c>
      <c r="M194" s="734">
        <v>3</v>
      </c>
      <c r="N194" s="735">
        <v>883.83</v>
      </c>
    </row>
    <row r="195" spans="1:14" ht="14.45" customHeight="1" x14ac:dyDescent="0.2">
      <c r="A195" s="729" t="s">
        <v>599</v>
      </c>
      <c r="B195" s="730" t="s">
        <v>600</v>
      </c>
      <c r="C195" s="731" t="s">
        <v>619</v>
      </c>
      <c r="D195" s="732" t="s">
        <v>620</v>
      </c>
      <c r="E195" s="733">
        <v>50113001</v>
      </c>
      <c r="F195" s="732" t="s">
        <v>634</v>
      </c>
      <c r="G195" s="731" t="s">
        <v>635</v>
      </c>
      <c r="H195" s="731">
        <v>230421</v>
      </c>
      <c r="I195" s="731">
        <v>230421</v>
      </c>
      <c r="J195" s="731" t="s">
        <v>929</v>
      </c>
      <c r="K195" s="731" t="s">
        <v>930</v>
      </c>
      <c r="L195" s="734">
        <v>76.995000000000005</v>
      </c>
      <c r="M195" s="734">
        <v>2</v>
      </c>
      <c r="N195" s="735">
        <v>153.99</v>
      </c>
    </row>
    <row r="196" spans="1:14" ht="14.45" customHeight="1" x14ac:dyDescent="0.2">
      <c r="A196" s="729" t="s">
        <v>599</v>
      </c>
      <c r="B196" s="730" t="s">
        <v>600</v>
      </c>
      <c r="C196" s="731" t="s">
        <v>619</v>
      </c>
      <c r="D196" s="732" t="s">
        <v>620</v>
      </c>
      <c r="E196" s="733">
        <v>50113001</v>
      </c>
      <c r="F196" s="732" t="s">
        <v>634</v>
      </c>
      <c r="G196" s="731" t="s">
        <v>329</v>
      </c>
      <c r="H196" s="731">
        <v>226525</v>
      </c>
      <c r="I196" s="731">
        <v>226525</v>
      </c>
      <c r="J196" s="731" t="s">
        <v>688</v>
      </c>
      <c r="K196" s="731" t="s">
        <v>689</v>
      </c>
      <c r="L196" s="734">
        <v>132.36000000000001</v>
      </c>
      <c r="M196" s="734">
        <v>1</v>
      </c>
      <c r="N196" s="735">
        <v>132.36000000000001</v>
      </c>
    </row>
    <row r="197" spans="1:14" ht="14.45" customHeight="1" x14ac:dyDescent="0.2">
      <c r="A197" s="729" t="s">
        <v>599</v>
      </c>
      <c r="B197" s="730" t="s">
        <v>600</v>
      </c>
      <c r="C197" s="731" t="s">
        <v>619</v>
      </c>
      <c r="D197" s="732" t="s">
        <v>620</v>
      </c>
      <c r="E197" s="733">
        <v>50113001</v>
      </c>
      <c r="F197" s="732" t="s">
        <v>634</v>
      </c>
      <c r="G197" s="731" t="s">
        <v>635</v>
      </c>
      <c r="H197" s="731">
        <v>905098</v>
      </c>
      <c r="I197" s="731">
        <v>23989</v>
      </c>
      <c r="J197" s="731" t="s">
        <v>690</v>
      </c>
      <c r="K197" s="731" t="s">
        <v>329</v>
      </c>
      <c r="L197" s="734">
        <v>398.86099999999999</v>
      </c>
      <c r="M197" s="734">
        <v>1</v>
      </c>
      <c r="N197" s="735">
        <v>398.86099999999999</v>
      </c>
    </row>
    <row r="198" spans="1:14" ht="14.45" customHeight="1" x14ac:dyDescent="0.2">
      <c r="A198" s="729" t="s">
        <v>599</v>
      </c>
      <c r="B198" s="730" t="s">
        <v>600</v>
      </c>
      <c r="C198" s="731" t="s">
        <v>619</v>
      </c>
      <c r="D198" s="732" t="s">
        <v>620</v>
      </c>
      <c r="E198" s="733">
        <v>50113001</v>
      </c>
      <c r="F198" s="732" t="s">
        <v>634</v>
      </c>
      <c r="G198" s="731" t="s">
        <v>635</v>
      </c>
      <c r="H198" s="731">
        <v>846873</v>
      </c>
      <c r="I198" s="731">
        <v>0</v>
      </c>
      <c r="J198" s="731" t="s">
        <v>691</v>
      </c>
      <c r="K198" s="731" t="s">
        <v>329</v>
      </c>
      <c r="L198" s="734">
        <v>300.79405808512792</v>
      </c>
      <c r="M198" s="734">
        <v>1</v>
      </c>
      <c r="N198" s="735">
        <v>300.79405808512792</v>
      </c>
    </row>
    <row r="199" spans="1:14" ht="14.45" customHeight="1" x14ac:dyDescent="0.2">
      <c r="A199" s="729" t="s">
        <v>599</v>
      </c>
      <c r="B199" s="730" t="s">
        <v>600</v>
      </c>
      <c r="C199" s="731" t="s">
        <v>619</v>
      </c>
      <c r="D199" s="732" t="s">
        <v>620</v>
      </c>
      <c r="E199" s="733">
        <v>50113001</v>
      </c>
      <c r="F199" s="732" t="s">
        <v>634</v>
      </c>
      <c r="G199" s="731" t="s">
        <v>672</v>
      </c>
      <c r="H199" s="731">
        <v>243131</v>
      </c>
      <c r="I199" s="731">
        <v>243131</v>
      </c>
      <c r="J199" s="731" t="s">
        <v>931</v>
      </c>
      <c r="K199" s="731" t="s">
        <v>932</v>
      </c>
      <c r="L199" s="734">
        <v>77.66</v>
      </c>
      <c r="M199" s="734">
        <v>1</v>
      </c>
      <c r="N199" s="735">
        <v>77.66</v>
      </c>
    </row>
    <row r="200" spans="1:14" ht="14.45" customHeight="1" x14ac:dyDescent="0.2">
      <c r="A200" s="729" t="s">
        <v>599</v>
      </c>
      <c r="B200" s="730" t="s">
        <v>600</v>
      </c>
      <c r="C200" s="731" t="s">
        <v>619</v>
      </c>
      <c r="D200" s="732" t="s">
        <v>620</v>
      </c>
      <c r="E200" s="733">
        <v>50113001</v>
      </c>
      <c r="F200" s="732" t="s">
        <v>634</v>
      </c>
      <c r="G200" s="731" t="s">
        <v>672</v>
      </c>
      <c r="H200" s="731">
        <v>213477</v>
      </c>
      <c r="I200" s="731">
        <v>213477</v>
      </c>
      <c r="J200" s="731" t="s">
        <v>933</v>
      </c>
      <c r="K200" s="731" t="s">
        <v>934</v>
      </c>
      <c r="L200" s="734">
        <v>3299.89</v>
      </c>
      <c r="M200" s="734">
        <v>1</v>
      </c>
      <c r="N200" s="735">
        <v>3299.89</v>
      </c>
    </row>
    <row r="201" spans="1:14" ht="14.45" customHeight="1" x14ac:dyDescent="0.2">
      <c r="A201" s="729" t="s">
        <v>599</v>
      </c>
      <c r="B201" s="730" t="s">
        <v>600</v>
      </c>
      <c r="C201" s="731" t="s">
        <v>619</v>
      </c>
      <c r="D201" s="732" t="s">
        <v>620</v>
      </c>
      <c r="E201" s="733">
        <v>50113001</v>
      </c>
      <c r="F201" s="732" t="s">
        <v>634</v>
      </c>
      <c r="G201" s="731" t="s">
        <v>672</v>
      </c>
      <c r="H201" s="731">
        <v>213489</v>
      </c>
      <c r="I201" s="731">
        <v>213489</v>
      </c>
      <c r="J201" s="731" t="s">
        <v>695</v>
      </c>
      <c r="K201" s="731" t="s">
        <v>696</v>
      </c>
      <c r="L201" s="734">
        <v>624.25</v>
      </c>
      <c r="M201" s="734">
        <v>3</v>
      </c>
      <c r="N201" s="735">
        <v>1872.75</v>
      </c>
    </row>
    <row r="202" spans="1:14" ht="14.45" customHeight="1" x14ac:dyDescent="0.2">
      <c r="A202" s="729" t="s">
        <v>599</v>
      </c>
      <c r="B202" s="730" t="s">
        <v>600</v>
      </c>
      <c r="C202" s="731" t="s">
        <v>619</v>
      </c>
      <c r="D202" s="732" t="s">
        <v>620</v>
      </c>
      <c r="E202" s="733">
        <v>50113001</v>
      </c>
      <c r="F202" s="732" t="s">
        <v>634</v>
      </c>
      <c r="G202" s="731" t="s">
        <v>672</v>
      </c>
      <c r="H202" s="731">
        <v>213485</v>
      </c>
      <c r="I202" s="731">
        <v>213485</v>
      </c>
      <c r="J202" s="731" t="s">
        <v>695</v>
      </c>
      <c r="K202" s="731" t="s">
        <v>699</v>
      </c>
      <c r="L202" s="734">
        <v>721.16000000000008</v>
      </c>
      <c r="M202" s="734">
        <v>2</v>
      </c>
      <c r="N202" s="735">
        <v>1442.3200000000002</v>
      </c>
    </row>
    <row r="203" spans="1:14" ht="14.45" customHeight="1" x14ac:dyDescent="0.2">
      <c r="A203" s="729" t="s">
        <v>599</v>
      </c>
      <c r="B203" s="730" t="s">
        <v>600</v>
      </c>
      <c r="C203" s="731" t="s">
        <v>619</v>
      </c>
      <c r="D203" s="732" t="s">
        <v>620</v>
      </c>
      <c r="E203" s="733">
        <v>50113001</v>
      </c>
      <c r="F203" s="732" t="s">
        <v>634</v>
      </c>
      <c r="G203" s="731" t="s">
        <v>672</v>
      </c>
      <c r="H203" s="731">
        <v>213494</v>
      </c>
      <c r="I203" s="731">
        <v>213494</v>
      </c>
      <c r="J203" s="731" t="s">
        <v>695</v>
      </c>
      <c r="K203" s="731" t="s">
        <v>698</v>
      </c>
      <c r="L203" s="734">
        <v>408.87</v>
      </c>
      <c r="M203" s="734">
        <v>4</v>
      </c>
      <c r="N203" s="735">
        <v>1635.48</v>
      </c>
    </row>
    <row r="204" spans="1:14" ht="14.45" customHeight="1" x14ac:dyDescent="0.2">
      <c r="A204" s="729" t="s">
        <v>599</v>
      </c>
      <c r="B204" s="730" t="s">
        <v>600</v>
      </c>
      <c r="C204" s="731" t="s">
        <v>619</v>
      </c>
      <c r="D204" s="732" t="s">
        <v>620</v>
      </c>
      <c r="E204" s="733">
        <v>50113001</v>
      </c>
      <c r="F204" s="732" t="s">
        <v>634</v>
      </c>
      <c r="G204" s="731" t="s">
        <v>672</v>
      </c>
      <c r="H204" s="731">
        <v>156809</v>
      </c>
      <c r="I204" s="731">
        <v>56809</v>
      </c>
      <c r="J204" s="731" t="s">
        <v>935</v>
      </c>
      <c r="K204" s="731" t="s">
        <v>936</v>
      </c>
      <c r="L204" s="734">
        <v>161.78000000000009</v>
      </c>
      <c r="M204" s="734">
        <v>1</v>
      </c>
      <c r="N204" s="735">
        <v>161.78000000000009</v>
      </c>
    </row>
    <row r="205" spans="1:14" ht="14.45" customHeight="1" x14ac:dyDescent="0.2">
      <c r="A205" s="729" t="s">
        <v>599</v>
      </c>
      <c r="B205" s="730" t="s">
        <v>600</v>
      </c>
      <c r="C205" s="731" t="s">
        <v>619</v>
      </c>
      <c r="D205" s="732" t="s">
        <v>620</v>
      </c>
      <c r="E205" s="733">
        <v>50113001</v>
      </c>
      <c r="F205" s="732" t="s">
        <v>634</v>
      </c>
      <c r="G205" s="731" t="s">
        <v>635</v>
      </c>
      <c r="H205" s="731">
        <v>214355</v>
      </c>
      <c r="I205" s="731">
        <v>214355</v>
      </c>
      <c r="J205" s="731" t="s">
        <v>883</v>
      </c>
      <c r="K205" s="731" t="s">
        <v>884</v>
      </c>
      <c r="L205" s="734">
        <v>277.89999999999998</v>
      </c>
      <c r="M205" s="734">
        <v>1</v>
      </c>
      <c r="N205" s="735">
        <v>277.89999999999998</v>
      </c>
    </row>
    <row r="206" spans="1:14" ht="14.45" customHeight="1" x14ac:dyDescent="0.2">
      <c r="A206" s="729" t="s">
        <v>599</v>
      </c>
      <c r="B206" s="730" t="s">
        <v>600</v>
      </c>
      <c r="C206" s="731" t="s">
        <v>619</v>
      </c>
      <c r="D206" s="732" t="s">
        <v>620</v>
      </c>
      <c r="E206" s="733">
        <v>50113001</v>
      </c>
      <c r="F206" s="732" t="s">
        <v>634</v>
      </c>
      <c r="G206" s="731" t="s">
        <v>635</v>
      </c>
      <c r="H206" s="731">
        <v>51366</v>
      </c>
      <c r="I206" s="731">
        <v>51366</v>
      </c>
      <c r="J206" s="731" t="s">
        <v>885</v>
      </c>
      <c r="K206" s="731" t="s">
        <v>886</v>
      </c>
      <c r="L206" s="734">
        <v>171.60000000000002</v>
      </c>
      <c r="M206" s="734">
        <v>22</v>
      </c>
      <c r="N206" s="735">
        <v>3775.2000000000003</v>
      </c>
    </row>
    <row r="207" spans="1:14" ht="14.45" customHeight="1" x14ac:dyDescent="0.2">
      <c r="A207" s="729" t="s">
        <v>599</v>
      </c>
      <c r="B207" s="730" t="s">
        <v>600</v>
      </c>
      <c r="C207" s="731" t="s">
        <v>619</v>
      </c>
      <c r="D207" s="732" t="s">
        <v>620</v>
      </c>
      <c r="E207" s="733">
        <v>50113001</v>
      </c>
      <c r="F207" s="732" t="s">
        <v>634</v>
      </c>
      <c r="G207" s="731" t="s">
        <v>635</v>
      </c>
      <c r="H207" s="731">
        <v>51367</v>
      </c>
      <c r="I207" s="731">
        <v>51367</v>
      </c>
      <c r="J207" s="731" t="s">
        <v>885</v>
      </c>
      <c r="K207" s="731" t="s">
        <v>887</v>
      </c>
      <c r="L207" s="734">
        <v>92.95</v>
      </c>
      <c r="M207" s="734">
        <v>4</v>
      </c>
      <c r="N207" s="735">
        <v>371.8</v>
      </c>
    </row>
    <row r="208" spans="1:14" ht="14.45" customHeight="1" x14ac:dyDescent="0.2">
      <c r="A208" s="729" t="s">
        <v>599</v>
      </c>
      <c r="B208" s="730" t="s">
        <v>600</v>
      </c>
      <c r="C208" s="731" t="s">
        <v>619</v>
      </c>
      <c r="D208" s="732" t="s">
        <v>620</v>
      </c>
      <c r="E208" s="733">
        <v>50113001</v>
      </c>
      <c r="F208" s="732" t="s">
        <v>634</v>
      </c>
      <c r="G208" s="731" t="s">
        <v>635</v>
      </c>
      <c r="H208" s="731">
        <v>229962</v>
      </c>
      <c r="I208" s="731">
        <v>229962</v>
      </c>
      <c r="J208" s="731" t="s">
        <v>937</v>
      </c>
      <c r="K208" s="731" t="s">
        <v>938</v>
      </c>
      <c r="L208" s="734">
        <v>89.160000000000011</v>
      </c>
      <c r="M208" s="734">
        <v>1</v>
      </c>
      <c r="N208" s="735">
        <v>89.160000000000011</v>
      </c>
    </row>
    <row r="209" spans="1:14" ht="14.45" customHeight="1" x14ac:dyDescent="0.2">
      <c r="A209" s="729" t="s">
        <v>599</v>
      </c>
      <c r="B209" s="730" t="s">
        <v>600</v>
      </c>
      <c r="C209" s="731" t="s">
        <v>619</v>
      </c>
      <c r="D209" s="732" t="s">
        <v>620</v>
      </c>
      <c r="E209" s="733">
        <v>50113001</v>
      </c>
      <c r="F209" s="732" t="s">
        <v>634</v>
      </c>
      <c r="G209" s="731" t="s">
        <v>672</v>
      </c>
      <c r="H209" s="731">
        <v>238568</v>
      </c>
      <c r="I209" s="731">
        <v>238568</v>
      </c>
      <c r="J209" s="731" t="s">
        <v>939</v>
      </c>
      <c r="K209" s="731" t="s">
        <v>940</v>
      </c>
      <c r="L209" s="734">
        <v>1242.0899999999999</v>
      </c>
      <c r="M209" s="734">
        <v>1</v>
      </c>
      <c r="N209" s="735">
        <v>1242.0899999999999</v>
      </c>
    </row>
    <row r="210" spans="1:14" ht="14.45" customHeight="1" x14ac:dyDescent="0.2">
      <c r="A210" s="729" t="s">
        <v>599</v>
      </c>
      <c r="B210" s="730" t="s">
        <v>600</v>
      </c>
      <c r="C210" s="731" t="s">
        <v>619</v>
      </c>
      <c r="D210" s="732" t="s">
        <v>620</v>
      </c>
      <c r="E210" s="733">
        <v>50113001</v>
      </c>
      <c r="F210" s="732" t="s">
        <v>634</v>
      </c>
      <c r="G210" s="731" t="s">
        <v>672</v>
      </c>
      <c r="H210" s="731">
        <v>219054</v>
      </c>
      <c r="I210" s="731">
        <v>219054</v>
      </c>
      <c r="J210" s="731" t="s">
        <v>941</v>
      </c>
      <c r="K210" s="731" t="s">
        <v>942</v>
      </c>
      <c r="L210" s="734">
        <v>617.96999999999991</v>
      </c>
      <c r="M210" s="734">
        <v>3</v>
      </c>
      <c r="N210" s="735">
        <v>1853.9099999999999</v>
      </c>
    </row>
    <row r="211" spans="1:14" ht="14.45" customHeight="1" x14ac:dyDescent="0.2">
      <c r="A211" s="729" t="s">
        <v>599</v>
      </c>
      <c r="B211" s="730" t="s">
        <v>600</v>
      </c>
      <c r="C211" s="731" t="s">
        <v>619</v>
      </c>
      <c r="D211" s="732" t="s">
        <v>620</v>
      </c>
      <c r="E211" s="733">
        <v>50113001</v>
      </c>
      <c r="F211" s="732" t="s">
        <v>634</v>
      </c>
      <c r="G211" s="731" t="s">
        <v>635</v>
      </c>
      <c r="H211" s="731">
        <v>102486</v>
      </c>
      <c r="I211" s="731">
        <v>2486</v>
      </c>
      <c r="J211" s="731" t="s">
        <v>721</v>
      </c>
      <c r="K211" s="731" t="s">
        <v>722</v>
      </c>
      <c r="L211" s="734">
        <v>122.99000000000002</v>
      </c>
      <c r="M211" s="734">
        <v>2</v>
      </c>
      <c r="N211" s="735">
        <v>245.98000000000005</v>
      </c>
    </row>
    <row r="212" spans="1:14" ht="14.45" customHeight="1" x14ac:dyDescent="0.2">
      <c r="A212" s="729" t="s">
        <v>599</v>
      </c>
      <c r="B212" s="730" t="s">
        <v>600</v>
      </c>
      <c r="C212" s="731" t="s">
        <v>619</v>
      </c>
      <c r="D212" s="732" t="s">
        <v>620</v>
      </c>
      <c r="E212" s="733">
        <v>50113001</v>
      </c>
      <c r="F212" s="732" t="s">
        <v>634</v>
      </c>
      <c r="G212" s="731" t="s">
        <v>635</v>
      </c>
      <c r="H212" s="731">
        <v>230426</v>
      </c>
      <c r="I212" s="731">
        <v>230426</v>
      </c>
      <c r="J212" s="731" t="s">
        <v>723</v>
      </c>
      <c r="K212" s="731" t="s">
        <v>725</v>
      </c>
      <c r="L212" s="734">
        <v>77.87</v>
      </c>
      <c r="M212" s="734">
        <v>1</v>
      </c>
      <c r="N212" s="735">
        <v>77.87</v>
      </c>
    </row>
    <row r="213" spans="1:14" ht="14.45" customHeight="1" x14ac:dyDescent="0.2">
      <c r="A213" s="729" t="s">
        <v>599</v>
      </c>
      <c r="B213" s="730" t="s">
        <v>600</v>
      </c>
      <c r="C213" s="731" t="s">
        <v>619</v>
      </c>
      <c r="D213" s="732" t="s">
        <v>620</v>
      </c>
      <c r="E213" s="733">
        <v>50113001</v>
      </c>
      <c r="F213" s="732" t="s">
        <v>634</v>
      </c>
      <c r="G213" s="731" t="s">
        <v>635</v>
      </c>
      <c r="H213" s="731">
        <v>235808</v>
      </c>
      <c r="I213" s="731">
        <v>235808</v>
      </c>
      <c r="J213" s="731" t="s">
        <v>943</v>
      </c>
      <c r="K213" s="731" t="s">
        <v>944</v>
      </c>
      <c r="L213" s="734">
        <v>86.66</v>
      </c>
      <c r="M213" s="734">
        <v>1</v>
      </c>
      <c r="N213" s="735">
        <v>86.66</v>
      </c>
    </row>
    <row r="214" spans="1:14" ht="14.45" customHeight="1" x14ac:dyDescent="0.2">
      <c r="A214" s="729" t="s">
        <v>599</v>
      </c>
      <c r="B214" s="730" t="s">
        <v>600</v>
      </c>
      <c r="C214" s="731" t="s">
        <v>619</v>
      </c>
      <c r="D214" s="732" t="s">
        <v>620</v>
      </c>
      <c r="E214" s="733">
        <v>50113001</v>
      </c>
      <c r="F214" s="732" t="s">
        <v>634</v>
      </c>
      <c r="G214" s="731" t="s">
        <v>635</v>
      </c>
      <c r="H214" s="731">
        <v>850277</v>
      </c>
      <c r="I214" s="731">
        <v>11265</v>
      </c>
      <c r="J214" s="731" t="s">
        <v>945</v>
      </c>
      <c r="K214" s="731" t="s">
        <v>329</v>
      </c>
      <c r="L214" s="734">
        <v>115.55999999999996</v>
      </c>
      <c r="M214" s="734">
        <v>2</v>
      </c>
      <c r="N214" s="735">
        <v>231.11999999999992</v>
      </c>
    </row>
    <row r="215" spans="1:14" ht="14.45" customHeight="1" x14ac:dyDescent="0.2">
      <c r="A215" s="729" t="s">
        <v>599</v>
      </c>
      <c r="B215" s="730" t="s">
        <v>600</v>
      </c>
      <c r="C215" s="731" t="s">
        <v>619</v>
      </c>
      <c r="D215" s="732" t="s">
        <v>620</v>
      </c>
      <c r="E215" s="733">
        <v>50113001</v>
      </c>
      <c r="F215" s="732" t="s">
        <v>634</v>
      </c>
      <c r="G215" s="731" t="s">
        <v>635</v>
      </c>
      <c r="H215" s="731">
        <v>218233</v>
      </c>
      <c r="I215" s="731">
        <v>218233</v>
      </c>
      <c r="J215" s="731" t="s">
        <v>897</v>
      </c>
      <c r="K215" s="731" t="s">
        <v>898</v>
      </c>
      <c r="L215" s="734">
        <v>60.14</v>
      </c>
      <c r="M215" s="734">
        <v>1</v>
      </c>
      <c r="N215" s="735">
        <v>60.14</v>
      </c>
    </row>
    <row r="216" spans="1:14" ht="14.45" customHeight="1" x14ac:dyDescent="0.2">
      <c r="A216" s="729" t="s">
        <v>599</v>
      </c>
      <c r="B216" s="730" t="s">
        <v>600</v>
      </c>
      <c r="C216" s="731" t="s">
        <v>619</v>
      </c>
      <c r="D216" s="732" t="s">
        <v>620</v>
      </c>
      <c r="E216" s="733">
        <v>50113001</v>
      </c>
      <c r="F216" s="732" t="s">
        <v>634</v>
      </c>
      <c r="G216" s="731" t="s">
        <v>672</v>
      </c>
      <c r="H216" s="731">
        <v>844480</v>
      </c>
      <c r="I216" s="731">
        <v>114059</v>
      </c>
      <c r="J216" s="731" t="s">
        <v>946</v>
      </c>
      <c r="K216" s="731" t="s">
        <v>947</v>
      </c>
      <c r="L216" s="734">
        <v>12.930000000000003</v>
      </c>
      <c r="M216" s="734">
        <v>1</v>
      </c>
      <c r="N216" s="735">
        <v>12.930000000000003</v>
      </c>
    </row>
    <row r="217" spans="1:14" ht="14.45" customHeight="1" x14ac:dyDescent="0.2">
      <c r="A217" s="729" t="s">
        <v>599</v>
      </c>
      <c r="B217" s="730" t="s">
        <v>600</v>
      </c>
      <c r="C217" s="731" t="s">
        <v>619</v>
      </c>
      <c r="D217" s="732" t="s">
        <v>620</v>
      </c>
      <c r="E217" s="733">
        <v>50113001</v>
      </c>
      <c r="F217" s="732" t="s">
        <v>634</v>
      </c>
      <c r="G217" s="731" t="s">
        <v>635</v>
      </c>
      <c r="H217" s="731">
        <v>102684</v>
      </c>
      <c r="I217" s="731">
        <v>2684</v>
      </c>
      <c r="J217" s="731" t="s">
        <v>899</v>
      </c>
      <c r="K217" s="731" t="s">
        <v>900</v>
      </c>
      <c r="L217" s="734">
        <v>118.23</v>
      </c>
      <c r="M217" s="734">
        <v>2</v>
      </c>
      <c r="N217" s="735">
        <v>236.46</v>
      </c>
    </row>
    <row r="218" spans="1:14" ht="14.45" customHeight="1" x14ac:dyDescent="0.2">
      <c r="A218" s="729" t="s">
        <v>599</v>
      </c>
      <c r="B218" s="730" t="s">
        <v>600</v>
      </c>
      <c r="C218" s="731" t="s">
        <v>619</v>
      </c>
      <c r="D218" s="732" t="s">
        <v>620</v>
      </c>
      <c r="E218" s="733">
        <v>50113001</v>
      </c>
      <c r="F218" s="732" t="s">
        <v>634</v>
      </c>
      <c r="G218" s="731" t="s">
        <v>635</v>
      </c>
      <c r="H218" s="731">
        <v>100502</v>
      </c>
      <c r="I218" s="731">
        <v>502</v>
      </c>
      <c r="J218" s="731" t="s">
        <v>899</v>
      </c>
      <c r="K218" s="731" t="s">
        <v>948</v>
      </c>
      <c r="L218" s="734">
        <v>268.93999999999994</v>
      </c>
      <c r="M218" s="734">
        <v>1</v>
      </c>
      <c r="N218" s="735">
        <v>268.93999999999994</v>
      </c>
    </row>
    <row r="219" spans="1:14" ht="14.45" customHeight="1" x14ac:dyDescent="0.2">
      <c r="A219" s="729" t="s">
        <v>599</v>
      </c>
      <c r="B219" s="730" t="s">
        <v>600</v>
      </c>
      <c r="C219" s="731" t="s">
        <v>619</v>
      </c>
      <c r="D219" s="732" t="s">
        <v>620</v>
      </c>
      <c r="E219" s="733">
        <v>50113001</v>
      </c>
      <c r="F219" s="732" t="s">
        <v>634</v>
      </c>
      <c r="G219" s="731" t="s">
        <v>635</v>
      </c>
      <c r="H219" s="731">
        <v>845376</v>
      </c>
      <c r="I219" s="731">
        <v>107641</v>
      </c>
      <c r="J219" s="731" t="s">
        <v>754</v>
      </c>
      <c r="K219" s="731" t="s">
        <v>755</v>
      </c>
      <c r="L219" s="734">
        <v>119.76000000000003</v>
      </c>
      <c r="M219" s="734">
        <v>1</v>
      </c>
      <c r="N219" s="735">
        <v>119.76000000000003</v>
      </c>
    </row>
    <row r="220" spans="1:14" ht="14.45" customHeight="1" x14ac:dyDescent="0.2">
      <c r="A220" s="729" t="s">
        <v>599</v>
      </c>
      <c r="B220" s="730" t="s">
        <v>600</v>
      </c>
      <c r="C220" s="731" t="s">
        <v>619</v>
      </c>
      <c r="D220" s="732" t="s">
        <v>620</v>
      </c>
      <c r="E220" s="733">
        <v>50113001</v>
      </c>
      <c r="F220" s="732" t="s">
        <v>634</v>
      </c>
      <c r="G220" s="731" t="s">
        <v>635</v>
      </c>
      <c r="H220" s="731">
        <v>157525</v>
      </c>
      <c r="I220" s="731">
        <v>57525</v>
      </c>
      <c r="J220" s="731" t="s">
        <v>949</v>
      </c>
      <c r="K220" s="731" t="s">
        <v>950</v>
      </c>
      <c r="L220" s="734">
        <v>97.419999999999987</v>
      </c>
      <c r="M220" s="734">
        <v>1</v>
      </c>
      <c r="N220" s="735">
        <v>97.419999999999987</v>
      </c>
    </row>
    <row r="221" spans="1:14" ht="14.45" customHeight="1" x14ac:dyDescent="0.2">
      <c r="A221" s="729" t="s">
        <v>599</v>
      </c>
      <c r="B221" s="730" t="s">
        <v>600</v>
      </c>
      <c r="C221" s="731" t="s">
        <v>619</v>
      </c>
      <c r="D221" s="732" t="s">
        <v>620</v>
      </c>
      <c r="E221" s="733">
        <v>50113001</v>
      </c>
      <c r="F221" s="732" t="s">
        <v>634</v>
      </c>
      <c r="G221" s="731" t="s">
        <v>672</v>
      </c>
      <c r="H221" s="731">
        <v>155824</v>
      </c>
      <c r="I221" s="731">
        <v>55824</v>
      </c>
      <c r="J221" s="731" t="s">
        <v>760</v>
      </c>
      <c r="K221" s="731" t="s">
        <v>762</v>
      </c>
      <c r="L221" s="734">
        <v>41.47</v>
      </c>
      <c r="M221" s="734">
        <v>10</v>
      </c>
      <c r="N221" s="735">
        <v>414.7</v>
      </c>
    </row>
    <row r="222" spans="1:14" ht="14.45" customHeight="1" x14ac:dyDescent="0.2">
      <c r="A222" s="729" t="s">
        <v>599</v>
      </c>
      <c r="B222" s="730" t="s">
        <v>600</v>
      </c>
      <c r="C222" s="731" t="s">
        <v>619</v>
      </c>
      <c r="D222" s="732" t="s">
        <v>620</v>
      </c>
      <c r="E222" s="733">
        <v>50113001</v>
      </c>
      <c r="F222" s="732" t="s">
        <v>634</v>
      </c>
      <c r="G222" s="731" t="s">
        <v>672</v>
      </c>
      <c r="H222" s="731">
        <v>155823</v>
      </c>
      <c r="I222" s="731">
        <v>55823</v>
      </c>
      <c r="J222" s="731" t="s">
        <v>760</v>
      </c>
      <c r="K222" s="731" t="s">
        <v>761</v>
      </c>
      <c r="L222" s="734">
        <v>33.011000000000003</v>
      </c>
      <c r="M222" s="734">
        <v>10</v>
      </c>
      <c r="N222" s="735">
        <v>330.11</v>
      </c>
    </row>
    <row r="223" spans="1:14" ht="14.45" customHeight="1" x14ac:dyDescent="0.2">
      <c r="A223" s="729" t="s">
        <v>599</v>
      </c>
      <c r="B223" s="730" t="s">
        <v>600</v>
      </c>
      <c r="C223" s="731" t="s">
        <v>619</v>
      </c>
      <c r="D223" s="732" t="s">
        <v>620</v>
      </c>
      <c r="E223" s="733">
        <v>50113001</v>
      </c>
      <c r="F223" s="732" t="s">
        <v>634</v>
      </c>
      <c r="G223" s="731" t="s">
        <v>635</v>
      </c>
      <c r="H223" s="731">
        <v>207820</v>
      </c>
      <c r="I223" s="731">
        <v>207820</v>
      </c>
      <c r="J223" s="731" t="s">
        <v>770</v>
      </c>
      <c r="K223" s="731" t="s">
        <v>771</v>
      </c>
      <c r="L223" s="734">
        <v>33.67</v>
      </c>
      <c r="M223" s="734">
        <v>2</v>
      </c>
      <c r="N223" s="735">
        <v>67.34</v>
      </c>
    </row>
    <row r="224" spans="1:14" ht="14.45" customHeight="1" x14ac:dyDescent="0.2">
      <c r="A224" s="729" t="s">
        <v>599</v>
      </c>
      <c r="B224" s="730" t="s">
        <v>600</v>
      </c>
      <c r="C224" s="731" t="s">
        <v>619</v>
      </c>
      <c r="D224" s="732" t="s">
        <v>620</v>
      </c>
      <c r="E224" s="733">
        <v>50113001</v>
      </c>
      <c r="F224" s="732" t="s">
        <v>634</v>
      </c>
      <c r="G224" s="731" t="s">
        <v>635</v>
      </c>
      <c r="H224" s="731">
        <v>848866</v>
      </c>
      <c r="I224" s="731">
        <v>119654</v>
      </c>
      <c r="J224" s="731" t="s">
        <v>775</v>
      </c>
      <c r="K224" s="731" t="s">
        <v>776</v>
      </c>
      <c r="L224" s="734">
        <v>255.1</v>
      </c>
      <c r="M224" s="734">
        <v>1</v>
      </c>
      <c r="N224" s="735">
        <v>255.1</v>
      </c>
    </row>
    <row r="225" spans="1:14" ht="14.45" customHeight="1" x14ac:dyDescent="0.2">
      <c r="A225" s="729" t="s">
        <v>599</v>
      </c>
      <c r="B225" s="730" t="s">
        <v>600</v>
      </c>
      <c r="C225" s="731" t="s">
        <v>619</v>
      </c>
      <c r="D225" s="732" t="s">
        <v>620</v>
      </c>
      <c r="E225" s="733">
        <v>50113001</v>
      </c>
      <c r="F225" s="732" t="s">
        <v>634</v>
      </c>
      <c r="G225" s="731" t="s">
        <v>635</v>
      </c>
      <c r="H225" s="731">
        <v>210446</v>
      </c>
      <c r="I225" s="731">
        <v>210446</v>
      </c>
      <c r="J225" s="731" t="s">
        <v>951</v>
      </c>
      <c r="K225" s="731" t="s">
        <v>952</v>
      </c>
      <c r="L225" s="734">
        <v>989.9899999999999</v>
      </c>
      <c r="M225" s="734">
        <v>1</v>
      </c>
      <c r="N225" s="735">
        <v>989.9899999999999</v>
      </c>
    </row>
    <row r="226" spans="1:14" ht="14.45" customHeight="1" x14ac:dyDescent="0.2">
      <c r="A226" s="729" t="s">
        <v>599</v>
      </c>
      <c r="B226" s="730" t="s">
        <v>600</v>
      </c>
      <c r="C226" s="731" t="s">
        <v>619</v>
      </c>
      <c r="D226" s="732" t="s">
        <v>620</v>
      </c>
      <c r="E226" s="733">
        <v>50113001</v>
      </c>
      <c r="F226" s="732" t="s">
        <v>634</v>
      </c>
      <c r="G226" s="731" t="s">
        <v>635</v>
      </c>
      <c r="H226" s="731">
        <v>221998</v>
      </c>
      <c r="I226" s="731">
        <v>221998</v>
      </c>
      <c r="J226" s="731" t="s">
        <v>795</v>
      </c>
      <c r="K226" s="731" t="s">
        <v>796</v>
      </c>
      <c r="L226" s="734">
        <v>22.41</v>
      </c>
      <c r="M226" s="734">
        <v>2</v>
      </c>
      <c r="N226" s="735">
        <v>44.82</v>
      </c>
    </row>
    <row r="227" spans="1:14" ht="14.45" customHeight="1" x14ac:dyDescent="0.2">
      <c r="A227" s="729" t="s">
        <v>599</v>
      </c>
      <c r="B227" s="730" t="s">
        <v>600</v>
      </c>
      <c r="C227" s="731" t="s">
        <v>619</v>
      </c>
      <c r="D227" s="732" t="s">
        <v>620</v>
      </c>
      <c r="E227" s="733">
        <v>50113001</v>
      </c>
      <c r="F227" s="732" t="s">
        <v>634</v>
      </c>
      <c r="G227" s="731" t="s">
        <v>635</v>
      </c>
      <c r="H227" s="731">
        <v>103550</v>
      </c>
      <c r="I227" s="731">
        <v>3550</v>
      </c>
      <c r="J227" s="731" t="s">
        <v>953</v>
      </c>
      <c r="K227" s="731" t="s">
        <v>954</v>
      </c>
      <c r="L227" s="734">
        <v>42.86</v>
      </c>
      <c r="M227" s="734">
        <v>1</v>
      </c>
      <c r="N227" s="735">
        <v>42.86</v>
      </c>
    </row>
    <row r="228" spans="1:14" ht="14.45" customHeight="1" x14ac:dyDescent="0.2">
      <c r="A228" s="729" t="s">
        <v>599</v>
      </c>
      <c r="B228" s="730" t="s">
        <v>600</v>
      </c>
      <c r="C228" s="731" t="s">
        <v>619</v>
      </c>
      <c r="D228" s="732" t="s">
        <v>620</v>
      </c>
      <c r="E228" s="733">
        <v>50113001</v>
      </c>
      <c r="F228" s="732" t="s">
        <v>634</v>
      </c>
      <c r="G228" s="731" t="s">
        <v>635</v>
      </c>
      <c r="H228" s="731">
        <v>840464</v>
      </c>
      <c r="I228" s="731">
        <v>0</v>
      </c>
      <c r="J228" s="731" t="s">
        <v>955</v>
      </c>
      <c r="K228" s="731" t="s">
        <v>956</v>
      </c>
      <c r="L228" s="734">
        <v>45.489999999999995</v>
      </c>
      <c r="M228" s="734">
        <v>1</v>
      </c>
      <c r="N228" s="735">
        <v>45.489999999999995</v>
      </c>
    </row>
    <row r="229" spans="1:14" ht="14.45" customHeight="1" x14ac:dyDescent="0.2">
      <c r="A229" s="729" t="s">
        <v>599</v>
      </c>
      <c r="B229" s="730" t="s">
        <v>600</v>
      </c>
      <c r="C229" s="731" t="s">
        <v>619</v>
      </c>
      <c r="D229" s="732" t="s">
        <v>620</v>
      </c>
      <c r="E229" s="733">
        <v>50113001</v>
      </c>
      <c r="F229" s="732" t="s">
        <v>634</v>
      </c>
      <c r="G229" s="731" t="s">
        <v>635</v>
      </c>
      <c r="H229" s="731">
        <v>173218</v>
      </c>
      <c r="I229" s="731">
        <v>173218</v>
      </c>
      <c r="J229" s="731" t="s">
        <v>812</v>
      </c>
      <c r="K229" s="731" t="s">
        <v>813</v>
      </c>
      <c r="L229" s="734">
        <v>228.16</v>
      </c>
      <c r="M229" s="734">
        <v>1</v>
      </c>
      <c r="N229" s="735">
        <v>228.16</v>
      </c>
    </row>
    <row r="230" spans="1:14" ht="14.45" customHeight="1" x14ac:dyDescent="0.2">
      <c r="A230" s="729" t="s">
        <v>599</v>
      </c>
      <c r="B230" s="730" t="s">
        <v>600</v>
      </c>
      <c r="C230" s="731" t="s">
        <v>619</v>
      </c>
      <c r="D230" s="732" t="s">
        <v>620</v>
      </c>
      <c r="E230" s="733">
        <v>50113001</v>
      </c>
      <c r="F230" s="732" t="s">
        <v>634</v>
      </c>
      <c r="G230" s="731" t="s">
        <v>635</v>
      </c>
      <c r="H230" s="731">
        <v>173208</v>
      </c>
      <c r="I230" s="731">
        <v>173208</v>
      </c>
      <c r="J230" s="731" t="s">
        <v>957</v>
      </c>
      <c r="K230" s="731" t="s">
        <v>958</v>
      </c>
      <c r="L230" s="734">
        <v>92.689999999999984</v>
      </c>
      <c r="M230" s="734">
        <v>2</v>
      </c>
      <c r="N230" s="735">
        <v>185.37999999999997</v>
      </c>
    </row>
    <row r="231" spans="1:14" ht="14.45" customHeight="1" x14ac:dyDescent="0.2">
      <c r="A231" s="729" t="s">
        <v>599</v>
      </c>
      <c r="B231" s="730" t="s">
        <v>600</v>
      </c>
      <c r="C231" s="731" t="s">
        <v>619</v>
      </c>
      <c r="D231" s="732" t="s">
        <v>620</v>
      </c>
      <c r="E231" s="733">
        <v>50113013</v>
      </c>
      <c r="F231" s="732" t="s">
        <v>831</v>
      </c>
      <c r="G231" s="731" t="s">
        <v>635</v>
      </c>
      <c r="H231" s="731">
        <v>203097</v>
      </c>
      <c r="I231" s="731">
        <v>203097</v>
      </c>
      <c r="J231" s="731" t="s">
        <v>959</v>
      </c>
      <c r="K231" s="731" t="s">
        <v>960</v>
      </c>
      <c r="L231" s="734">
        <v>166.38666666666666</v>
      </c>
      <c r="M231" s="734">
        <v>3</v>
      </c>
      <c r="N231" s="735">
        <v>499.15999999999997</v>
      </c>
    </row>
    <row r="232" spans="1:14" ht="14.45" customHeight="1" x14ac:dyDescent="0.2">
      <c r="A232" s="729" t="s">
        <v>599</v>
      </c>
      <c r="B232" s="730" t="s">
        <v>600</v>
      </c>
      <c r="C232" s="731" t="s">
        <v>619</v>
      </c>
      <c r="D232" s="732" t="s">
        <v>620</v>
      </c>
      <c r="E232" s="733">
        <v>50113013</v>
      </c>
      <c r="F232" s="732" t="s">
        <v>831</v>
      </c>
      <c r="G232" s="731" t="s">
        <v>635</v>
      </c>
      <c r="H232" s="731">
        <v>172972</v>
      </c>
      <c r="I232" s="731">
        <v>72972</v>
      </c>
      <c r="J232" s="731" t="s">
        <v>832</v>
      </c>
      <c r="K232" s="731" t="s">
        <v>833</v>
      </c>
      <c r="L232" s="734">
        <v>207.82209302325575</v>
      </c>
      <c r="M232" s="734">
        <v>43</v>
      </c>
      <c r="N232" s="735">
        <v>8936.3499999999967</v>
      </c>
    </row>
    <row r="233" spans="1:14" ht="14.45" customHeight="1" x14ac:dyDescent="0.2">
      <c r="A233" s="729" t="s">
        <v>599</v>
      </c>
      <c r="B233" s="730" t="s">
        <v>600</v>
      </c>
      <c r="C233" s="731" t="s">
        <v>619</v>
      </c>
      <c r="D233" s="732" t="s">
        <v>620</v>
      </c>
      <c r="E233" s="733">
        <v>50113013</v>
      </c>
      <c r="F233" s="732" t="s">
        <v>831</v>
      </c>
      <c r="G233" s="731" t="s">
        <v>672</v>
      </c>
      <c r="H233" s="731">
        <v>105951</v>
      </c>
      <c r="I233" s="731">
        <v>5951</v>
      </c>
      <c r="J233" s="731" t="s">
        <v>961</v>
      </c>
      <c r="K233" s="731" t="s">
        <v>962</v>
      </c>
      <c r="L233" s="734">
        <v>113.75</v>
      </c>
      <c r="M233" s="734">
        <v>2</v>
      </c>
      <c r="N233" s="735">
        <v>227.5</v>
      </c>
    </row>
    <row r="234" spans="1:14" ht="14.45" customHeight="1" x14ac:dyDescent="0.2">
      <c r="A234" s="729" t="s">
        <v>599</v>
      </c>
      <c r="B234" s="730" t="s">
        <v>600</v>
      </c>
      <c r="C234" s="731" t="s">
        <v>619</v>
      </c>
      <c r="D234" s="732" t="s">
        <v>620</v>
      </c>
      <c r="E234" s="733">
        <v>50113013</v>
      </c>
      <c r="F234" s="732" t="s">
        <v>831</v>
      </c>
      <c r="G234" s="731" t="s">
        <v>635</v>
      </c>
      <c r="H234" s="731">
        <v>183926</v>
      </c>
      <c r="I234" s="731">
        <v>183926</v>
      </c>
      <c r="J234" s="731" t="s">
        <v>836</v>
      </c>
      <c r="K234" s="731" t="s">
        <v>837</v>
      </c>
      <c r="L234" s="734">
        <v>128.81</v>
      </c>
      <c r="M234" s="734">
        <v>1.6</v>
      </c>
      <c r="N234" s="735">
        <v>206.096</v>
      </c>
    </row>
    <row r="235" spans="1:14" ht="14.45" customHeight="1" x14ac:dyDescent="0.2">
      <c r="A235" s="729" t="s">
        <v>599</v>
      </c>
      <c r="B235" s="730" t="s">
        <v>600</v>
      </c>
      <c r="C235" s="731" t="s">
        <v>619</v>
      </c>
      <c r="D235" s="732" t="s">
        <v>620</v>
      </c>
      <c r="E235" s="733">
        <v>50113013</v>
      </c>
      <c r="F235" s="732" t="s">
        <v>831</v>
      </c>
      <c r="G235" s="731" t="s">
        <v>635</v>
      </c>
      <c r="H235" s="731">
        <v>111706</v>
      </c>
      <c r="I235" s="731">
        <v>11706</v>
      </c>
      <c r="J235" s="731" t="s">
        <v>838</v>
      </c>
      <c r="K235" s="731" t="s">
        <v>839</v>
      </c>
      <c r="L235" s="734">
        <v>474.77857142857152</v>
      </c>
      <c r="M235" s="734">
        <v>7</v>
      </c>
      <c r="N235" s="735">
        <v>3323.4500000000007</v>
      </c>
    </row>
    <row r="236" spans="1:14" ht="14.45" customHeight="1" x14ac:dyDescent="0.2">
      <c r="A236" s="729" t="s">
        <v>599</v>
      </c>
      <c r="B236" s="730" t="s">
        <v>600</v>
      </c>
      <c r="C236" s="731" t="s">
        <v>619</v>
      </c>
      <c r="D236" s="732" t="s">
        <v>620</v>
      </c>
      <c r="E236" s="733">
        <v>50113013</v>
      </c>
      <c r="F236" s="732" t="s">
        <v>831</v>
      </c>
      <c r="G236" s="731" t="s">
        <v>672</v>
      </c>
      <c r="H236" s="731">
        <v>162187</v>
      </c>
      <c r="I236" s="731">
        <v>162187</v>
      </c>
      <c r="J236" s="731" t="s">
        <v>842</v>
      </c>
      <c r="K236" s="731" t="s">
        <v>843</v>
      </c>
      <c r="L236" s="734">
        <v>671.00000000000011</v>
      </c>
      <c r="M236" s="734">
        <v>2.6999999999999997</v>
      </c>
      <c r="N236" s="735">
        <v>1811.7</v>
      </c>
    </row>
    <row r="237" spans="1:14" ht="14.45" customHeight="1" x14ac:dyDescent="0.2">
      <c r="A237" s="729" t="s">
        <v>599</v>
      </c>
      <c r="B237" s="730" t="s">
        <v>600</v>
      </c>
      <c r="C237" s="731" t="s">
        <v>619</v>
      </c>
      <c r="D237" s="732" t="s">
        <v>620</v>
      </c>
      <c r="E237" s="733">
        <v>50113013</v>
      </c>
      <c r="F237" s="732" t="s">
        <v>831</v>
      </c>
      <c r="G237" s="731" t="s">
        <v>635</v>
      </c>
      <c r="H237" s="731">
        <v>844576</v>
      </c>
      <c r="I237" s="731">
        <v>100339</v>
      </c>
      <c r="J237" s="731" t="s">
        <v>963</v>
      </c>
      <c r="K237" s="731" t="s">
        <v>964</v>
      </c>
      <c r="L237" s="734">
        <v>93.37</v>
      </c>
      <c r="M237" s="734">
        <v>2</v>
      </c>
      <c r="N237" s="735">
        <v>186.74</v>
      </c>
    </row>
    <row r="238" spans="1:14" ht="14.45" customHeight="1" x14ac:dyDescent="0.2">
      <c r="A238" s="729" t="s">
        <v>599</v>
      </c>
      <c r="B238" s="730" t="s">
        <v>600</v>
      </c>
      <c r="C238" s="731" t="s">
        <v>619</v>
      </c>
      <c r="D238" s="732" t="s">
        <v>620</v>
      </c>
      <c r="E238" s="733">
        <v>50113013</v>
      </c>
      <c r="F238" s="732" t="s">
        <v>831</v>
      </c>
      <c r="G238" s="731" t="s">
        <v>672</v>
      </c>
      <c r="H238" s="731">
        <v>216704</v>
      </c>
      <c r="I238" s="731">
        <v>216704</v>
      </c>
      <c r="J238" s="731" t="s">
        <v>849</v>
      </c>
      <c r="K238" s="731" t="s">
        <v>734</v>
      </c>
      <c r="L238" s="734">
        <v>1110.9999999999998</v>
      </c>
      <c r="M238" s="734">
        <v>3.4000000000000004</v>
      </c>
      <c r="N238" s="735">
        <v>3777.3999999999996</v>
      </c>
    </row>
    <row r="239" spans="1:14" ht="14.45" customHeight="1" x14ac:dyDescent="0.2">
      <c r="A239" s="729" t="s">
        <v>599</v>
      </c>
      <c r="B239" s="730" t="s">
        <v>600</v>
      </c>
      <c r="C239" s="731" t="s">
        <v>619</v>
      </c>
      <c r="D239" s="732" t="s">
        <v>620</v>
      </c>
      <c r="E239" s="733">
        <v>50113013</v>
      </c>
      <c r="F239" s="732" t="s">
        <v>831</v>
      </c>
      <c r="G239" s="731" t="s">
        <v>329</v>
      </c>
      <c r="H239" s="731">
        <v>245255</v>
      </c>
      <c r="I239" s="731">
        <v>245255</v>
      </c>
      <c r="J239" s="731" t="s">
        <v>965</v>
      </c>
      <c r="K239" s="731" t="s">
        <v>966</v>
      </c>
      <c r="L239" s="734">
        <v>188.46</v>
      </c>
      <c r="M239" s="734">
        <v>1.4</v>
      </c>
      <c r="N239" s="735">
        <v>263.84399999999999</v>
      </c>
    </row>
    <row r="240" spans="1:14" ht="14.45" customHeight="1" x14ac:dyDescent="0.2">
      <c r="A240" s="729" t="s">
        <v>599</v>
      </c>
      <c r="B240" s="730" t="s">
        <v>600</v>
      </c>
      <c r="C240" s="731" t="s">
        <v>619</v>
      </c>
      <c r="D240" s="732" t="s">
        <v>620</v>
      </c>
      <c r="E240" s="733">
        <v>50113013</v>
      </c>
      <c r="F240" s="732" t="s">
        <v>831</v>
      </c>
      <c r="G240" s="731" t="s">
        <v>329</v>
      </c>
      <c r="H240" s="731">
        <v>113453</v>
      </c>
      <c r="I240" s="731">
        <v>113453</v>
      </c>
      <c r="J240" s="731" t="s">
        <v>852</v>
      </c>
      <c r="K240" s="731" t="s">
        <v>853</v>
      </c>
      <c r="L240" s="734">
        <v>748.00000000000011</v>
      </c>
      <c r="M240" s="734">
        <v>11.2</v>
      </c>
      <c r="N240" s="735">
        <v>8377.6</v>
      </c>
    </row>
    <row r="241" spans="1:14" ht="14.45" customHeight="1" x14ac:dyDescent="0.2">
      <c r="A241" s="729" t="s">
        <v>599</v>
      </c>
      <c r="B241" s="730" t="s">
        <v>600</v>
      </c>
      <c r="C241" s="731" t="s">
        <v>619</v>
      </c>
      <c r="D241" s="732" t="s">
        <v>620</v>
      </c>
      <c r="E241" s="733">
        <v>50113013</v>
      </c>
      <c r="F241" s="732" t="s">
        <v>831</v>
      </c>
      <c r="G241" s="731" t="s">
        <v>672</v>
      </c>
      <c r="H241" s="731">
        <v>173857</v>
      </c>
      <c r="I241" s="731">
        <v>173857</v>
      </c>
      <c r="J241" s="731" t="s">
        <v>854</v>
      </c>
      <c r="K241" s="731" t="s">
        <v>855</v>
      </c>
      <c r="L241" s="734">
        <v>893.7</v>
      </c>
      <c r="M241" s="734">
        <v>2</v>
      </c>
      <c r="N241" s="735">
        <v>1787.4</v>
      </c>
    </row>
    <row r="242" spans="1:14" ht="14.45" customHeight="1" x14ac:dyDescent="0.2">
      <c r="A242" s="729" t="s">
        <v>599</v>
      </c>
      <c r="B242" s="730" t="s">
        <v>600</v>
      </c>
      <c r="C242" s="731" t="s">
        <v>619</v>
      </c>
      <c r="D242" s="732" t="s">
        <v>620</v>
      </c>
      <c r="E242" s="733">
        <v>50113013</v>
      </c>
      <c r="F242" s="732" t="s">
        <v>831</v>
      </c>
      <c r="G242" s="731" t="s">
        <v>672</v>
      </c>
      <c r="H242" s="731">
        <v>206563</v>
      </c>
      <c r="I242" s="731">
        <v>206563</v>
      </c>
      <c r="J242" s="731" t="s">
        <v>858</v>
      </c>
      <c r="K242" s="731" t="s">
        <v>859</v>
      </c>
      <c r="L242" s="734">
        <v>22.13</v>
      </c>
      <c r="M242" s="734">
        <v>20</v>
      </c>
      <c r="N242" s="735">
        <v>442.59999999999997</v>
      </c>
    </row>
    <row r="243" spans="1:14" ht="14.45" customHeight="1" x14ac:dyDescent="0.2">
      <c r="A243" s="729" t="s">
        <v>599</v>
      </c>
      <c r="B243" s="730" t="s">
        <v>600</v>
      </c>
      <c r="C243" s="731" t="s">
        <v>619</v>
      </c>
      <c r="D243" s="732" t="s">
        <v>620</v>
      </c>
      <c r="E243" s="733">
        <v>50113013</v>
      </c>
      <c r="F243" s="732" t="s">
        <v>831</v>
      </c>
      <c r="G243" s="731" t="s">
        <v>635</v>
      </c>
      <c r="H243" s="731">
        <v>117149</v>
      </c>
      <c r="I243" s="731">
        <v>17149</v>
      </c>
      <c r="J243" s="731" t="s">
        <v>967</v>
      </c>
      <c r="K243" s="731" t="s">
        <v>968</v>
      </c>
      <c r="L243" s="734">
        <v>157.41</v>
      </c>
      <c r="M243" s="734">
        <v>1</v>
      </c>
      <c r="N243" s="735">
        <v>157.41</v>
      </c>
    </row>
    <row r="244" spans="1:14" ht="14.45" customHeight="1" x14ac:dyDescent="0.2">
      <c r="A244" s="729" t="s">
        <v>599</v>
      </c>
      <c r="B244" s="730" t="s">
        <v>600</v>
      </c>
      <c r="C244" s="731" t="s">
        <v>619</v>
      </c>
      <c r="D244" s="732" t="s">
        <v>620</v>
      </c>
      <c r="E244" s="733">
        <v>50113014</v>
      </c>
      <c r="F244" s="732" t="s">
        <v>860</v>
      </c>
      <c r="G244" s="731" t="s">
        <v>672</v>
      </c>
      <c r="H244" s="731">
        <v>164407</v>
      </c>
      <c r="I244" s="731">
        <v>164407</v>
      </c>
      <c r="J244" s="731" t="s">
        <v>861</v>
      </c>
      <c r="K244" s="731" t="s">
        <v>969</v>
      </c>
      <c r="L244" s="734">
        <v>638.00000000000011</v>
      </c>
      <c r="M244" s="734">
        <v>0.7</v>
      </c>
      <c r="N244" s="735">
        <v>446.6</v>
      </c>
    </row>
    <row r="245" spans="1:14" ht="14.45" customHeight="1" x14ac:dyDescent="0.2">
      <c r="A245" s="729" t="s">
        <v>599</v>
      </c>
      <c r="B245" s="730" t="s">
        <v>600</v>
      </c>
      <c r="C245" s="731" t="s">
        <v>622</v>
      </c>
      <c r="D245" s="732" t="s">
        <v>623</v>
      </c>
      <c r="E245" s="733">
        <v>50113001</v>
      </c>
      <c r="F245" s="732" t="s">
        <v>634</v>
      </c>
      <c r="G245" s="731" t="s">
        <v>635</v>
      </c>
      <c r="H245" s="731">
        <v>100362</v>
      </c>
      <c r="I245" s="731">
        <v>362</v>
      </c>
      <c r="J245" s="731" t="s">
        <v>970</v>
      </c>
      <c r="K245" s="731" t="s">
        <v>971</v>
      </c>
      <c r="L245" s="734">
        <v>72.86</v>
      </c>
      <c r="M245" s="734">
        <v>1</v>
      </c>
      <c r="N245" s="735">
        <v>72.86</v>
      </c>
    </row>
    <row r="246" spans="1:14" ht="14.45" customHeight="1" x14ac:dyDescent="0.2">
      <c r="A246" s="729" t="s">
        <v>599</v>
      </c>
      <c r="B246" s="730" t="s">
        <v>600</v>
      </c>
      <c r="C246" s="731" t="s">
        <v>622</v>
      </c>
      <c r="D246" s="732" t="s">
        <v>623</v>
      </c>
      <c r="E246" s="733">
        <v>50113001</v>
      </c>
      <c r="F246" s="732" t="s">
        <v>634</v>
      </c>
      <c r="G246" s="731" t="s">
        <v>672</v>
      </c>
      <c r="H246" s="731">
        <v>140536</v>
      </c>
      <c r="I246" s="731">
        <v>40536</v>
      </c>
      <c r="J246" s="731" t="s">
        <v>867</v>
      </c>
      <c r="K246" s="731" t="s">
        <v>972</v>
      </c>
      <c r="L246" s="734">
        <v>111.01000000000002</v>
      </c>
      <c r="M246" s="734">
        <v>270</v>
      </c>
      <c r="N246" s="735">
        <v>29972.700000000004</v>
      </c>
    </row>
    <row r="247" spans="1:14" ht="14.45" customHeight="1" x14ac:dyDescent="0.2">
      <c r="A247" s="729" t="s">
        <v>599</v>
      </c>
      <c r="B247" s="730" t="s">
        <v>600</v>
      </c>
      <c r="C247" s="731" t="s">
        <v>622</v>
      </c>
      <c r="D247" s="732" t="s">
        <v>623</v>
      </c>
      <c r="E247" s="733">
        <v>50113001</v>
      </c>
      <c r="F247" s="732" t="s">
        <v>634</v>
      </c>
      <c r="G247" s="731" t="s">
        <v>635</v>
      </c>
      <c r="H247" s="731">
        <v>231541</v>
      </c>
      <c r="I247" s="731">
        <v>231541</v>
      </c>
      <c r="J247" s="731" t="s">
        <v>743</v>
      </c>
      <c r="K247" s="731" t="s">
        <v>744</v>
      </c>
      <c r="L247" s="734">
        <v>80.69</v>
      </c>
      <c r="M247" s="734">
        <v>2</v>
      </c>
      <c r="N247" s="735">
        <v>161.38</v>
      </c>
    </row>
    <row r="248" spans="1:14" ht="14.45" customHeight="1" x14ac:dyDescent="0.2">
      <c r="A248" s="729" t="s">
        <v>599</v>
      </c>
      <c r="B248" s="730" t="s">
        <v>600</v>
      </c>
      <c r="C248" s="731" t="s">
        <v>622</v>
      </c>
      <c r="D248" s="732" t="s">
        <v>623</v>
      </c>
      <c r="E248" s="733">
        <v>50113001</v>
      </c>
      <c r="F248" s="732" t="s">
        <v>634</v>
      </c>
      <c r="G248" s="731" t="s">
        <v>635</v>
      </c>
      <c r="H248" s="731">
        <v>225891</v>
      </c>
      <c r="I248" s="731">
        <v>225891</v>
      </c>
      <c r="J248" s="731" t="s">
        <v>973</v>
      </c>
      <c r="K248" s="731" t="s">
        <v>974</v>
      </c>
      <c r="L248" s="734">
        <v>316.31000000000006</v>
      </c>
      <c r="M248" s="734">
        <v>5</v>
      </c>
      <c r="N248" s="735">
        <v>1581.5500000000002</v>
      </c>
    </row>
    <row r="249" spans="1:14" ht="14.45" customHeight="1" x14ac:dyDescent="0.2">
      <c r="A249" s="729" t="s">
        <v>599</v>
      </c>
      <c r="B249" s="730" t="s">
        <v>600</v>
      </c>
      <c r="C249" s="731" t="s">
        <v>622</v>
      </c>
      <c r="D249" s="732" t="s">
        <v>623</v>
      </c>
      <c r="E249" s="733">
        <v>50113001</v>
      </c>
      <c r="F249" s="732" t="s">
        <v>634</v>
      </c>
      <c r="G249" s="731" t="s">
        <v>635</v>
      </c>
      <c r="H249" s="731">
        <v>100502</v>
      </c>
      <c r="I249" s="731">
        <v>502</v>
      </c>
      <c r="J249" s="731" t="s">
        <v>899</v>
      </c>
      <c r="K249" s="731" t="s">
        <v>948</v>
      </c>
      <c r="L249" s="734">
        <v>268.63333872805941</v>
      </c>
      <c r="M249" s="734">
        <v>75</v>
      </c>
      <c r="N249" s="735">
        <v>20147.500404604456</v>
      </c>
    </row>
    <row r="250" spans="1:14" ht="14.45" customHeight="1" x14ac:dyDescent="0.2">
      <c r="A250" s="729" t="s">
        <v>599</v>
      </c>
      <c r="B250" s="730" t="s">
        <v>600</v>
      </c>
      <c r="C250" s="731" t="s">
        <v>622</v>
      </c>
      <c r="D250" s="732" t="s">
        <v>623</v>
      </c>
      <c r="E250" s="733">
        <v>50113001</v>
      </c>
      <c r="F250" s="732" t="s">
        <v>634</v>
      </c>
      <c r="G250" s="731" t="s">
        <v>635</v>
      </c>
      <c r="H250" s="731">
        <v>395188</v>
      </c>
      <c r="I250" s="731">
        <v>0</v>
      </c>
      <c r="J250" s="731" t="s">
        <v>975</v>
      </c>
      <c r="K250" s="731" t="s">
        <v>976</v>
      </c>
      <c r="L250" s="734">
        <v>38.090000000000003</v>
      </c>
      <c r="M250" s="734">
        <v>1</v>
      </c>
      <c r="N250" s="735">
        <v>38.090000000000003</v>
      </c>
    </row>
    <row r="251" spans="1:14" ht="14.45" customHeight="1" x14ac:dyDescent="0.2">
      <c r="A251" s="729" t="s">
        <v>599</v>
      </c>
      <c r="B251" s="730" t="s">
        <v>600</v>
      </c>
      <c r="C251" s="731" t="s">
        <v>622</v>
      </c>
      <c r="D251" s="732" t="s">
        <v>623</v>
      </c>
      <c r="E251" s="733">
        <v>50113001</v>
      </c>
      <c r="F251" s="732" t="s">
        <v>634</v>
      </c>
      <c r="G251" s="731" t="s">
        <v>635</v>
      </c>
      <c r="H251" s="731">
        <v>203637</v>
      </c>
      <c r="I251" s="731">
        <v>203637</v>
      </c>
      <c r="J251" s="731" t="s">
        <v>977</v>
      </c>
      <c r="K251" s="731" t="s">
        <v>978</v>
      </c>
      <c r="L251" s="734">
        <v>1166.6799999999998</v>
      </c>
      <c r="M251" s="734">
        <v>1</v>
      </c>
      <c r="N251" s="735">
        <v>1166.6799999999998</v>
      </c>
    </row>
    <row r="252" spans="1:14" ht="14.45" customHeight="1" x14ac:dyDescent="0.2">
      <c r="A252" s="729" t="s">
        <v>599</v>
      </c>
      <c r="B252" s="730" t="s">
        <v>600</v>
      </c>
      <c r="C252" s="731" t="s">
        <v>622</v>
      </c>
      <c r="D252" s="732" t="s">
        <v>623</v>
      </c>
      <c r="E252" s="733">
        <v>50113013</v>
      </c>
      <c r="F252" s="732" t="s">
        <v>831</v>
      </c>
      <c r="G252" s="731" t="s">
        <v>672</v>
      </c>
      <c r="H252" s="731">
        <v>197699</v>
      </c>
      <c r="I252" s="731">
        <v>197699</v>
      </c>
      <c r="J252" s="731" t="s">
        <v>979</v>
      </c>
      <c r="K252" s="731" t="s">
        <v>980</v>
      </c>
      <c r="L252" s="734">
        <v>0</v>
      </c>
      <c r="M252" s="734">
        <v>0</v>
      </c>
      <c r="N252" s="735">
        <v>0</v>
      </c>
    </row>
    <row r="253" spans="1:14" ht="14.45" customHeight="1" x14ac:dyDescent="0.2">
      <c r="A253" s="729" t="s">
        <v>599</v>
      </c>
      <c r="B253" s="730" t="s">
        <v>600</v>
      </c>
      <c r="C253" s="731" t="s">
        <v>625</v>
      </c>
      <c r="D253" s="732" t="s">
        <v>626</v>
      </c>
      <c r="E253" s="733">
        <v>50113001</v>
      </c>
      <c r="F253" s="732" t="s">
        <v>634</v>
      </c>
      <c r="G253" s="731" t="s">
        <v>635</v>
      </c>
      <c r="H253" s="731">
        <v>197323</v>
      </c>
      <c r="I253" s="731">
        <v>197323</v>
      </c>
      <c r="J253" s="731" t="s">
        <v>981</v>
      </c>
      <c r="K253" s="731" t="s">
        <v>982</v>
      </c>
      <c r="L253" s="734">
        <v>1333.6400000000003</v>
      </c>
      <c r="M253" s="734">
        <v>1</v>
      </c>
      <c r="N253" s="735">
        <v>1333.6400000000003</v>
      </c>
    </row>
    <row r="254" spans="1:14" ht="14.45" customHeight="1" x14ac:dyDescent="0.2">
      <c r="A254" s="729" t="s">
        <v>599</v>
      </c>
      <c r="B254" s="730" t="s">
        <v>600</v>
      </c>
      <c r="C254" s="731" t="s">
        <v>625</v>
      </c>
      <c r="D254" s="732" t="s">
        <v>626</v>
      </c>
      <c r="E254" s="733">
        <v>50113001</v>
      </c>
      <c r="F254" s="732" t="s">
        <v>634</v>
      </c>
      <c r="G254" s="731" t="s">
        <v>635</v>
      </c>
      <c r="H254" s="731">
        <v>136505</v>
      </c>
      <c r="I254" s="731">
        <v>136505</v>
      </c>
      <c r="J254" s="731" t="s">
        <v>983</v>
      </c>
      <c r="K254" s="731" t="s">
        <v>984</v>
      </c>
      <c r="L254" s="734">
        <v>53.48</v>
      </c>
      <c r="M254" s="734">
        <v>1</v>
      </c>
      <c r="N254" s="735">
        <v>53.48</v>
      </c>
    </row>
    <row r="255" spans="1:14" ht="14.45" customHeight="1" x14ac:dyDescent="0.2">
      <c r="A255" s="729" t="s">
        <v>599</v>
      </c>
      <c r="B255" s="730" t="s">
        <v>600</v>
      </c>
      <c r="C255" s="731" t="s">
        <v>625</v>
      </c>
      <c r="D255" s="732" t="s">
        <v>626</v>
      </c>
      <c r="E255" s="733">
        <v>50113001</v>
      </c>
      <c r="F255" s="732" t="s">
        <v>634</v>
      </c>
      <c r="G255" s="731" t="s">
        <v>635</v>
      </c>
      <c r="H255" s="731">
        <v>235897</v>
      </c>
      <c r="I255" s="731">
        <v>235897</v>
      </c>
      <c r="J255" s="731" t="s">
        <v>985</v>
      </c>
      <c r="K255" s="731" t="s">
        <v>986</v>
      </c>
      <c r="L255" s="734">
        <v>72.61</v>
      </c>
      <c r="M255" s="734">
        <v>1</v>
      </c>
      <c r="N255" s="735">
        <v>72.61</v>
      </c>
    </row>
    <row r="256" spans="1:14" ht="14.45" customHeight="1" x14ac:dyDescent="0.2">
      <c r="A256" s="729" t="s">
        <v>599</v>
      </c>
      <c r="B256" s="730" t="s">
        <v>600</v>
      </c>
      <c r="C256" s="731" t="s">
        <v>625</v>
      </c>
      <c r="D256" s="732" t="s">
        <v>626</v>
      </c>
      <c r="E256" s="733">
        <v>50113001</v>
      </c>
      <c r="F256" s="732" t="s">
        <v>634</v>
      </c>
      <c r="G256" s="731" t="s">
        <v>635</v>
      </c>
      <c r="H256" s="731">
        <v>993603</v>
      </c>
      <c r="I256" s="731">
        <v>0</v>
      </c>
      <c r="J256" s="731" t="s">
        <v>664</v>
      </c>
      <c r="K256" s="731" t="s">
        <v>329</v>
      </c>
      <c r="L256" s="734">
        <v>238.03</v>
      </c>
      <c r="M256" s="734">
        <v>1</v>
      </c>
      <c r="N256" s="735">
        <v>238.03</v>
      </c>
    </row>
    <row r="257" spans="1:14" ht="14.45" customHeight="1" x14ac:dyDescent="0.2">
      <c r="A257" s="729" t="s">
        <v>599</v>
      </c>
      <c r="B257" s="730" t="s">
        <v>600</v>
      </c>
      <c r="C257" s="731" t="s">
        <v>625</v>
      </c>
      <c r="D257" s="732" t="s">
        <v>626</v>
      </c>
      <c r="E257" s="733">
        <v>50113001</v>
      </c>
      <c r="F257" s="732" t="s">
        <v>634</v>
      </c>
      <c r="G257" s="731" t="s">
        <v>635</v>
      </c>
      <c r="H257" s="731">
        <v>100407</v>
      </c>
      <c r="I257" s="731">
        <v>407</v>
      </c>
      <c r="J257" s="731" t="s">
        <v>987</v>
      </c>
      <c r="K257" s="731" t="s">
        <v>988</v>
      </c>
      <c r="L257" s="734">
        <v>185.09999999999997</v>
      </c>
      <c r="M257" s="734">
        <v>1</v>
      </c>
      <c r="N257" s="735">
        <v>185.09999999999997</v>
      </c>
    </row>
    <row r="258" spans="1:14" ht="14.45" customHeight="1" x14ac:dyDescent="0.2">
      <c r="A258" s="729" t="s">
        <v>599</v>
      </c>
      <c r="B258" s="730" t="s">
        <v>600</v>
      </c>
      <c r="C258" s="731" t="s">
        <v>625</v>
      </c>
      <c r="D258" s="732" t="s">
        <v>626</v>
      </c>
      <c r="E258" s="733">
        <v>50113001</v>
      </c>
      <c r="F258" s="732" t="s">
        <v>634</v>
      </c>
      <c r="G258" s="731" t="s">
        <v>635</v>
      </c>
      <c r="H258" s="731">
        <v>149317</v>
      </c>
      <c r="I258" s="731">
        <v>49317</v>
      </c>
      <c r="J258" s="731" t="s">
        <v>989</v>
      </c>
      <c r="K258" s="731" t="s">
        <v>990</v>
      </c>
      <c r="L258" s="734">
        <v>299</v>
      </c>
      <c r="M258" s="734">
        <v>1</v>
      </c>
      <c r="N258" s="735">
        <v>299</v>
      </c>
    </row>
    <row r="259" spans="1:14" ht="14.45" customHeight="1" x14ac:dyDescent="0.2">
      <c r="A259" s="729" t="s">
        <v>599</v>
      </c>
      <c r="B259" s="730" t="s">
        <v>600</v>
      </c>
      <c r="C259" s="731" t="s">
        <v>625</v>
      </c>
      <c r="D259" s="732" t="s">
        <v>626</v>
      </c>
      <c r="E259" s="733">
        <v>50113001</v>
      </c>
      <c r="F259" s="732" t="s">
        <v>634</v>
      </c>
      <c r="G259" s="731" t="s">
        <v>635</v>
      </c>
      <c r="H259" s="731">
        <v>164888</v>
      </c>
      <c r="I259" s="731">
        <v>164888</v>
      </c>
      <c r="J259" s="731" t="s">
        <v>991</v>
      </c>
      <c r="K259" s="731" t="s">
        <v>992</v>
      </c>
      <c r="L259" s="734">
        <v>239.50000000000006</v>
      </c>
      <c r="M259" s="734">
        <v>1</v>
      </c>
      <c r="N259" s="735">
        <v>239.50000000000006</v>
      </c>
    </row>
    <row r="260" spans="1:14" ht="14.45" customHeight="1" x14ac:dyDescent="0.2">
      <c r="A260" s="729" t="s">
        <v>599</v>
      </c>
      <c r="B260" s="730" t="s">
        <v>600</v>
      </c>
      <c r="C260" s="731" t="s">
        <v>625</v>
      </c>
      <c r="D260" s="732" t="s">
        <v>626</v>
      </c>
      <c r="E260" s="733">
        <v>50113001</v>
      </c>
      <c r="F260" s="732" t="s">
        <v>634</v>
      </c>
      <c r="G260" s="731" t="s">
        <v>635</v>
      </c>
      <c r="H260" s="731">
        <v>230496</v>
      </c>
      <c r="I260" s="731">
        <v>230496</v>
      </c>
      <c r="J260" s="731" t="s">
        <v>669</v>
      </c>
      <c r="K260" s="731" t="s">
        <v>329</v>
      </c>
      <c r="L260" s="734">
        <v>105.7325</v>
      </c>
      <c r="M260" s="734">
        <v>4</v>
      </c>
      <c r="N260" s="735">
        <v>422.93</v>
      </c>
    </row>
    <row r="261" spans="1:14" ht="14.45" customHeight="1" x14ac:dyDescent="0.2">
      <c r="A261" s="729" t="s">
        <v>599</v>
      </c>
      <c r="B261" s="730" t="s">
        <v>600</v>
      </c>
      <c r="C261" s="731" t="s">
        <v>625</v>
      </c>
      <c r="D261" s="732" t="s">
        <v>626</v>
      </c>
      <c r="E261" s="733">
        <v>50113001</v>
      </c>
      <c r="F261" s="732" t="s">
        <v>634</v>
      </c>
      <c r="G261" s="731" t="s">
        <v>635</v>
      </c>
      <c r="H261" s="731">
        <v>145981</v>
      </c>
      <c r="I261" s="731">
        <v>45981</v>
      </c>
      <c r="J261" s="731" t="s">
        <v>993</v>
      </c>
      <c r="K261" s="731" t="s">
        <v>994</v>
      </c>
      <c r="L261" s="734">
        <v>1540</v>
      </c>
      <c r="M261" s="734">
        <v>1</v>
      </c>
      <c r="N261" s="735">
        <v>1540</v>
      </c>
    </row>
    <row r="262" spans="1:14" ht="14.45" customHeight="1" x14ac:dyDescent="0.2">
      <c r="A262" s="729" t="s">
        <v>599</v>
      </c>
      <c r="B262" s="730" t="s">
        <v>600</v>
      </c>
      <c r="C262" s="731" t="s">
        <v>625</v>
      </c>
      <c r="D262" s="732" t="s">
        <v>626</v>
      </c>
      <c r="E262" s="733">
        <v>50113001</v>
      </c>
      <c r="F262" s="732" t="s">
        <v>634</v>
      </c>
      <c r="G262" s="731" t="s">
        <v>635</v>
      </c>
      <c r="H262" s="731">
        <v>230417</v>
      </c>
      <c r="I262" s="731">
        <v>230417</v>
      </c>
      <c r="J262" s="731" t="s">
        <v>995</v>
      </c>
      <c r="K262" s="731" t="s">
        <v>996</v>
      </c>
      <c r="L262" s="734">
        <v>54.03800011951963</v>
      </c>
      <c r="M262" s="734">
        <v>5</v>
      </c>
      <c r="N262" s="735">
        <v>270.19000059759816</v>
      </c>
    </row>
    <row r="263" spans="1:14" ht="14.45" customHeight="1" x14ac:dyDescent="0.2">
      <c r="A263" s="729" t="s">
        <v>599</v>
      </c>
      <c r="B263" s="730" t="s">
        <v>600</v>
      </c>
      <c r="C263" s="731" t="s">
        <v>625</v>
      </c>
      <c r="D263" s="732" t="s">
        <v>626</v>
      </c>
      <c r="E263" s="733">
        <v>50113001</v>
      </c>
      <c r="F263" s="732" t="s">
        <v>634</v>
      </c>
      <c r="G263" s="731" t="s">
        <v>635</v>
      </c>
      <c r="H263" s="731">
        <v>214526</v>
      </c>
      <c r="I263" s="731">
        <v>214526</v>
      </c>
      <c r="J263" s="731" t="s">
        <v>997</v>
      </c>
      <c r="K263" s="731" t="s">
        <v>998</v>
      </c>
      <c r="L263" s="734">
        <v>85.75</v>
      </c>
      <c r="M263" s="734">
        <v>1</v>
      </c>
      <c r="N263" s="735">
        <v>85.75</v>
      </c>
    </row>
    <row r="264" spans="1:14" ht="14.45" customHeight="1" x14ac:dyDescent="0.2">
      <c r="A264" s="729" t="s">
        <v>599</v>
      </c>
      <c r="B264" s="730" t="s">
        <v>600</v>
      </c>
      <c r="C264" s="731" t="s">
        <v>625</v>
      </c>
      <c r="D264" s="732" t="s">
        <v>626</v>
      </c>
      <c r="E264" s="733">
        <v>50113001</v>
      </c>
      <c r="F264" s="732" t="s">
        <v>634</v>
      </c>
      <c r="G264" s="731" t="s">
        <v>672</v>
      </c>
      <c r="H264" s="731">
        <v>214427</v>
      </c>
      <c r="I264" s="731">
        <v>214427</v>
      </c>
      <c r="J264" s="731" t="s">
        <v>673</v>
      </c>
      <c r="K264" s="731" t="s">
        <v>674</v>
      </c>
      <c r="L264" s="734">
        <v>16.57</v>
      </c>
      <c r="M264" s="734">
        <v>40</v>
      </c>
      <c r="N264" s="735">
        <v>662.80000000000007</v>
      </c>
    </row>
    <row r="265" spans="1:14" ht="14.45" customHeight="1" x14ac:dyDescent="0.2">
      <c r="A265" s="729" t="s">
        <v>599</v>
      </c>
      <c r="B265" s="730" t="s">
        <v>600</v>
      </c>
      <c r="C265" s="731" t="s">
        <v>625</v>
      </c>
      <c r="D265" s="732" t="s">
        <v>626</v>
      </c>
      <c r="E265" s="733">
        <v>50113001</v>
      </c>
      <c r="F265" s="732" t="s">
        <v>634</v>
      </c>
      <c r="G265" s="731" t="s">
        <v>635</v>
      </c>
      <c r="H265" s="731">
        <v>193105</v>
      </c>
      <c r="I265" s="731">
        <v>93105</v>
      </c>
      <c r="J265" s="731" t="s">
        <v>677</v>
      </c>
      <c r="K265" s="731" t="s">
        <v>679</v>
      </c>
      <c r="L265" s="734">
        <v>205.84999999999997</v>
      </c>
      <c r="M265" s="734">
        <v>2</v>
      </c>
      <c r="N265" s="735">
        <v>411.69999999999993</v>
      </c>
    </row>
    <row r="266" spans="1:14" ht="14.45" customHeight="1" x14ac:dyDescent="0.2">
      <c r="A266" s="729" t="s">
        <v>599</v>
      </c>
      <c r="B266" s="730" t="s">
        <v>600</v>
      </c>
      <c r="C266" s="731" t="s">
        <v>625</v>
      </c>
      <c r="D266" s="732" t="s">
        <v>626</v>
      </c>
      <c r="E266" s="733">
        <v>50113001</v>
      </c>
      <c r="F266" s="732" t="s">
        <v>634</v>
      </c>
      <c r="G266" s="731" t="s">
        <v>635</v>
      </c>
      <c r="H266" s="731">
        <v>114075</v>
      </c>
      <c r="I266" s="731">
        <v>14075</v>
      </c>
      <c r="J266" s="731" t="s">
        <v>680</v>
      </c>
      <c r="K266" s="731" t="s">
        <v>681</v>
      </c>
      <c r="L266" s="734">
        <v>294.61</v>
      </c>
      <c r="M266" s="734">
        <v>4</v>
      </c>
      <c r="N266" s="735">
        <v>1178.44</v>
      </c>
    </row>
    <row r="267" spans="1:14" ht="14.45" customHeight="1" x14ac:dyDescent="0.2">
      <c r="A267" s="729" t="s">
        <v>599</v>
      </c>
      <c r="B267" s="730" t="s">
        <v>600</v>
      </c>
      <c r="C267" s="731" t="s">
        <v>625</v>
      </c>
      <c r="D267" s="732" t="s">
        <v>626</v>
      </c>
      <c r="E267" s="733">
        <v>50113001</v>
      </c>
      <c r="F267" s="732" t="s">
        <v>634</v>
      </c>
      <c r="G267" s="731" t="s">
        <v>672</v>
      </c>
      <c r="H267" s="731">
        <v>136755</v>
      </c>
      <c r="I267" s="731">
        <v>136755</v>
      </c>
      <c r="J267" s="731" t="s">
        <v>999</v>
      </c>
      <c r="K267" s="731" t="s">
        <v>1000</v>
      </c>
      <c r="L267" s="734">
        <v>3854.75</v>
      </c>
      <c r="M267" s="734">
        <v>2</v>
      </c>
      <c r="N267" s="735">
        <v>7709.5</v>
      </c>
    </row>
    <row r="268" spans="1:14" ht="14.45" customHeight="1" x14ac:dyDescent="0.2">
      <c r="A268" s="729" t="s">
        <v>599</v>
      </c>
      <c r="B268" s="730" t="s">
        <v>600</v>
      </c>
      <c r="C268" s="731" t="s">
        <v>625</v>
      </c>
      <c r="D268" s="732" t="s">
        <v>626</v>
      </c>
      <c r="E268" s="733">
        <v>50113001</v>
      </c>
      <c r="F268" s="732" t="s">
        <v>634</v>
      </c>
      <c r="G268" s="731" t="s">
        <v>635</v>
      </c>
      <c r="H268" s="731">
        <v>169418</v>
      </c>
      <c r="I268" s="731">
        <v>69418</v>
      </c>
      <c r="J268" s="731" t="s">
        <v>1001</v>
      </c>
      <c r="K268" s="731" t="s">
        <v>1002</v>
      </c>
      <c r="L268" s="734">
        <v>134.9799999999999</v>
      </c>
      <c r="M268" s="734">
        <v>1</v>
      </c>
      <c r="N268" s="735">
        <v>134.9799999999999</v>
      </c>
    </row>
    <row r="269" spans="1:14" ht="14.45" customHeight="1" x14ac:dyDescent="0.2">
      <c r="A269" s="729" t="s">
        <v>599</v>
      </c>
      <c r="B269" s="730" t="s">
        <v>600</v>
      </c>
      <c r="C269" s="731" t="s">
        <v>625</v>
      </c>
      <c r="D269" s="732" t="s">
        <v>626</v>
      </c>
      <c r="E269" s="733">
        <v>50113001</v>
      </c>
      <c r="F269" s="732" t="s">
        <v>634</v>
      </c>
      <c r="G269" s="731" t="s">
        <v>635</v>
      </c>
      <c r="H269" s="731">
        <v>241672</v>
      </c>
      <c r="I269" s="731">
        <v>241672</v>
      </c>
      <c r="J269" s="731" t="s">
        <v>871</v>
      </c>
      <c r="K269" s="731" t="s">
        <v>872</v>
      </c>
      <c r="L269" s="734">
        <v>104.28999999999999</v>
      </c>
      <c r="M269" s="734">
        <v>40</v>
      </c>
      <c r="N269" s="735">
        <v>4171.5999999999995</v>
      </c>
    </row>
    <row r="270" spans="1:14" ht="14.45" customHeight="1" x14ac:dyDescent="0.2">
      <c r="A270" s="729" t="s">
        <v>599</v>
      </c>
      <c r="B270" s="730" t="s">
        <v>600</v>
      </c>
      <c r="C270" s="731" t="s">
        <v>625</v>
      </c>
      <c r="D270" s="732" t="s">
        <v>626</v>
      </c>
      <c r="E270" s="733">
        <v>50113001</v>
      </c>
      <c r="F270" s="732" t="s">
        <v>634</v>
      </c>
      <c r="G270" s="731" t="s">
        <v>329</v>
      </c>
      <c r="H270" s="731">
        <v>226525</v>
      </c>
      <c r="I270" s="731">
        <v>226525</v>
      </c>
      <c r="J270" s="731" t="s">
        <v>688</v>
      </c>
      <c r="K270" s="731" t="s">
        <v>689</v>
      </c>
      <c r="L270" s="734">
        <v>132.34999999999997</v>
      </c>
      <c r="M270" s="734">
        <v>1</v>
      </c>
      <c r="N270" s="735">
        <v>132.34999999999997</v>
      </c>
    </row>
    <row r="271" spans="1:14" ht="14.45" customHeight="1" x14ac:dyDescent="0.2">
      <c r="A271" s="729" t="s">
        <v>599</v>
      </c>
      <c r="B271" s="730" t="s">
        <v>600</v>
      </c>
      <c r="C271" s="731" t="s">
        <v>625</v>
      </c>
      <c r="D271" s="732" t="s">
        <v>626</v>
      </c>
      <c r="E271" s="733">
        <v>50113001</v>
      </c>
      <c r="F271" s="732" t="s">
        <v>634</v>
      </c>
      <c r="G271" s="731" t="s">
        <v>635</v>
      </c>
      <c r="H271" s="731">
        <v>231934</v>
      </c>
      <c r="I271" s="731">
        <v>231934</v>
      </c>
      <c r="J271" s="731" t="s">
        <v>1003</v>
      </c>
      <c r="K271" s="731" t="s">
        <v>1004</v>
      </c>
      <c r="L271" s="734">
        <v>307.79000000000002</v>
      </c>
      <c r="M271" s="734">
        <v>1</v>
      </c>
      <c r="N271" s="735">
        <v>307.79000000000002</v>
      </c>
    </row>
    <row r="272" spans="1:14" ht="14.45" customHeight="1" x14ac:dyDescent="0.2">
      <c r="A272" s="729" t="s">
        <v>599</v>
      </c>
      <c r="B272" s="730" t="s">
        <v>600</v>
      </c>
      <c r="C272" s="731" t="s">
        <v>625</v>
      </c>
      <c r="D272" s="732" t="s">
        <v>626</v>
      </c>
      <c r="E272" s="733">
        <v>50113001</v>
      </c>
      <c r="F272" s="732" t="s">
        <v>634</v>
      </c>
      <c r="G272" s="731" t="s">
        <v>635</v>
      </c>
      <c r="H272" s="731">
        <v>187076</v>
      </c>
      <c r="I272" s="731">
        <v>87076</v>
      </c>
      <c r="J272" s="731" t="s">
        <v>875</v>
      </c>
      <c r="K272" s="731" t="s">
        <v>876</v>
      </c>
      <c r="L272" s="734">
        <v>135.59</v>
      </c>
      <c r="M272" s="734">
        <v>1</v>
      </c>
      <c r="N272" s="735">
        <v>135.59</v>
      </c>
    </row>
    <row r="273" spans="1:14" ht="14.45" customHeight="1" x14ac:dyDescent="0.2">
      <c r="A273" s="729" t="s">
        <v>599</v>
      </c>
      <c r="B273" s="730" t="s">
        <v>600</v>
      </c>
      <c r="C273" s="731" t="s">
        <v>625</v>
      </c>
      <c r="D273" s="732" t="s">
        <v>626</v>
      </c>
      <c r="E273" s="733">
        <v>50113001</v>
      </c>
      <c r="F273" s="732" t="s">
        <v>634</v>
      </c>
      <c r="G273" s="731" t="s">
        <v>635</v>
      </c>
      <c r="H273" s="731">
        <v>846413</v>
      </c>
      <c r="I273" s="731">
        <v>57585</v>
      </c>
      <c r="J273" s="731" t="s">
        <v>1005</v>
      </c>
      <c r="K273" s="731" t="s">
        <v>1006</v>
      </c>
      <c r="L273" s="734">
        <v>133.12000000000006</v>
      </c>
      <c r="M273" s="734">
        <v>2</v>
      </c>
      <c r="N273" s="735">
        <v>266.24000000000012</v>
      </c>
    </row>
    <row r="274" spans="1:14" ht="14.45" customHeight="1" x14ac:dyDescent="0.2">
      <c r="A274" s="729" t="s">
        <v>599</v>
      </c>
      <c r="B274" s="730" t="s">
        <v>600</v>
      </c>
      <c r="C274" s="731" t="s">
        <v>625</v>
      </c>
      <c r="D274" s="732" t="s">
        <v>626</v>
      </c>
      <c r="E274" s="733">
        <v>50113001</v>
      </c>
      <c r="F274" s="732" t="s">
        <v>634</v>
      </c>
      <c r="G274" s="731" t="s">
        <v>635</v>
      </c>
      <c r="H274" s="731">
        <v>181293</v>
      </c>
      <c r="I274" s="731">
        <v>181293</v>
      </c>
      <c r="J274" s="731" t="s">
        <v>1007</v>
      </c>
      <c r="K274" s="731" t="s">
        <v>1008</v>
      </c>
      <c r="L274" s="734">
        <v>228.58</v>
      </c>
      <c r="M274" s="734">
        <v>1</v>
      </c>
      <c r="N274" s="735">
        <v>228.58</v>
      </c>
    </row>
    <row r="275" spans="1:14" ht="14.45" customHeight="1" x14ac:dyDescent="0.2">
      <c r="A275" s="729" t="s">
        <v>599</v>
      </c>
      <c r="B275" s="730" t="s">
        <v>600</v>
      </c>
      <c r="C275" s="731" t="s">
        <v>625</v>
      </c>
      <c r="D275" s="732" t="s">
        <v>626</v>
      </c>
      <c r="E275" s="733">
        <v>50113001</v>
      </c>
      <c r="F275" s="732" t="s">
        <v>634</v>
      </c>
      <c r="G275" s="731" t="s">
        <v>672</v>
      </c>
      <c r="H275" s="731">
        <v>243140</v>
      </c>
      <c r="I275" s="731">
        <v>243140</v>
      </c>
      <c r="J275" s="731" t="s">
        <v>1009</v>
      </c>
      <c r="K275" s="731" t="s">
        <v>1010</v>
      </c>
      <c r="L275" s="734">
        <v>94.160000000000025</v>
      </c>
      <c r="M275" s="734">
        <v>1</v>
      </c>
      <c r="N275" s="735">
        <v>94.160000000000025</v>
      </c>
    </row>
    <row r="276" spans="1:14" ht="14.45" customHeight="1" x14ac:dyDescent="0.2">
      <c r="A276" s="729" t="s">
        <v>599</v>
      </c>
      <c r="B276" s="730" t="s">
        <v>600</v>
      </c>
      <c r="C276" s="731" t="s">
        <v>625</v>
      </c>
      <c r="D276" s="732" t="s">
        <v>626</v>
      </c>
      <c r="E276" s="733">
        <v>50113001</v>
      </c>
      <c r="F276" s="732" t="s">
        <v>634</v>
      </c>
      <c r="G276" s="731" t="s">
        <v>672</v>
      </c>
      <c r="H276" s="731">
        <v>213485</v>
      </c>
      <c r="I276" s="731">
        <v>213485</v>
      </c>
      <c r="J276" s="731" t="s">
        <v>695</v>
      </c>
      <c r="K276" s="731" t="s">
        <v>699</v>
      </c>
      <c r="L276" s="734">
        <v>721.16</v>
      </c>
      <c r="M276" s="734">
        <v>2</v>
      </c>
      <c r="N276" s="735">
        <v>1442.32</v>
      </c>
    </row>
    <row r="277" spans="1:14" ht="14.45" customHeight="1" x14ac:dyDescent="0.2">
      <c r="A277" s="729" t="s">
        <v>599</v>
      </c>
      <c r="B277" s="730" t="s">
        <v>600</v>
      </c>
      <c r="C277" s="731" t="s">
        <v>625</v>
      </c>
      <c r="D277" s="732" t="s">
        <v>626</v>
      </c>
      <c r="E277" s="733">
        <v>50113001</v>
      </c>
      <c r="F277" s="732" t="s">
        <v>634</v>
      </c>
      <c r="G277" s="731" t="s">
        <v>672</v>
      </c>
      <c r="H277" s="731">
        <v>213489</v>
      </c>
      <c r="I277" s="731">
        <v>213489</v>
      </c>
      <c r="J277" s="731" t="s">
        <v>695</v>
      </c>
      <c r="K277" s="731" t="s">
        <v>696</v>
      </c>
      <c r="L277" s="734">
        <v>624.25</v>
      </c>
      <c r="M277" s="734">
        <v>2</v>
      </c>
      <c r="N277" s="735">
        <v>1248.5</v>
      </c>
    </row>
    <row r="278" spans="1:14" ht="14.45" customHeight="1" x14ac:dyDescent="0.2">
      <c r="A278" s="729" t="s">
        <v>599</v>
      </c>
      <c r="B278" s="730" t="s">
        <v>600</v>
      </c>
      <c r="C278" s="731" t="s">
        <v>625</v>
      </c>
      <c r="D278" s="732" t="s">
        <v>626</v>
      </c>
      <c r="E278" s="733">
        <v>50113001</v>
      </c>
      <c r="F278" s="732" t="s">
        <v>634</v>
      </c>
      <c r="G278" s="731" t="s">
        <v>635</v>
      </c>
      <c r="H278" s="731">
        <v>221744</v>
      </c>
      <c r="I278" s="731">
        <v>221744</v>
      </c>
      <c r="J278" s="731" t="s">
        <v>1011</v>
      </c>
      <c r="K278" s="731" t="s">
        <v>1012</v>
      </c>
      <c r="L278" s="734">
        <v>32.999999999999993</v>
      </c>
      <c r="M278" s="734">
        <v>5</v>
      </c>
      <c r="N278" s="735">
        <v>164.99999999999997</v>
      </c>
    </row>
    <row r="279" spans="1:14" ht="14.45" customHeight="1" x14ac:dyDescent="0.2">
      <c r="A279" s="729" t="s">
        <v>599</v>
      </c>
      <c r="B279" s="730" t="s">
        <v>600</v>
      </c>
      <c r="C279" s="731" t="s">
        <v>625</v>
      </c>
      <c r="D279" s="732" t="s">
        <v>626</v>
      </c>
      <c r="E279" s="733">
        <v>50113001</v>
      </c>
      <c r="F279" s="732" t="s">
        <v>634</v>
      </c>
      <c r="G279" s="731" t="s">
        <v>635</v>
      </c>
      <c r="H279" s="731">
        <v>109139</v>
      </c>
      <c r="I279" s="731">
        <v>176129</v>
      </c>
      <c r="J279" s="731" t="s">
        <v>705</v>
      </c>
      <c r="K279" s="731" t="s">
        <v>706</v>
      </c>
      <c r="L279" s="734">
        <v>639.1400000000001</v>
      </c>
      <c r="M279" s="734">
        <v>1</v>
      </c>
      <c r="N279" s="735">
        <v>639.1400000000001</v>
      </c>
    </row>
    <row r="280" spans="1:14" ht="14.45" customHeight="1" x14ac:dyDescent="0.2">
      <c r="A280" s="729" t="s">
        <v>599</v>
      </c>
      <c r="B280" s="730" t="s">
        <v>600</v>
      </c>
      <c r="C280" s="731" t="s">
        <v>625</v>
      </c>
      <c r="D280" s="732" t="s">
        <v>626</v>
      </c>
      <c r="E280" s="733">
        <v>50113001</v>
      </c>
      <c r="F280" s="732" t="s">
        <v>634</v>
      </c>
      <c r="G280" s="731" t="s">
        <v>635</v>
      </c>
      <c r="H280" s="731">
        <v>994318</v>
      </c>
      <c r="I280" s="731">
        <v>0</v>
      </c>
      <c r="J280" s="731" t="s">
        <v>1013</v>
      </c>
      <c r="K280" s="731" t="s">
        <v>329</v>
      </c>
      <c r="L280" s="734">
        <v>173.88</v>
      </c>
      <c r="M280" s="734">
        <v>2</v>
      </c>
      <c r="N280" s="735">
        <v>347.76</v>
      </c>
    </row>
    <row r="281" spans="1:14" ht="14.45" customHeight="1" x14ac:dyDescent="0.2">
      <c r="A281" s="729" t="s">
        <v>599</v>
      </c>
      <c r="B281" s="730" t="s">
        <v>600</v>
      </c>
      <c r="C281" s="731" t="s">
        <v>625</v>
      </c>
      <c r="D281" s="732" t="s">
        <v>626</v>
      </c>
      <c r="E281" s="733">
        <v>50113001</v>
      </c>
      <c r="F281" s="732" t="s">
        <v>634</v>
      </c>
      <c r="G281" s="731" t="s">
        <v>635</v>
      </c>
      <c r="H281" s="731">
        <v>51366</v>
      </c>
      <c r="I281" s="731">
        <v>51366</v>
      </c>
      <c r="J281" s="731" t="s">
        <v>885</v>
      </c>
      <c r="K281" s="731" t="s">
        <v>886</v>
      </c>
      <c r="L281" s="734">
        <v>171.6</v>
      </c>
      <c r="M281" s="734">
        <v>42</v>
      </c>
      <c r="N281" s="735">
        <v>7207.2</v>
      </c>
    </row>
    <row r="282" spans="1:14" ht="14.45" customHeight="1" x14ac:dyDescent="0.2">
      <c r="A282" s="729" t="s">
        <v>599</v>
      </c>
      <c r="B282" s="730" t="s">
        <v>600</v>
      </c>
      <c r="C282" s="731" t="s">
        <v>625</v>
      </c>
      <c r="D282" s="732" t="s">
        <v>626</v>
      </c>
      <c r="E282" s="733">
        <v>50113001</v>
      </c>
      <c r="F282" s="732" t="s">
        <v>634</v>
      </c>
      <c r="G282" s="731" t="s">
        <v>635</v>
      </c>
      <c r="H282" s="731">
        <v>51383</v>
      </c>
      <c r="I282" s="731">
        <v>51383</v>
      </c>
      <c r="J282" s="731" t="s">
        <v>885</v>
      </c>
      <c r="K282" s="731" t="s">
        <v>1014</v>
      </c>
      <c r="L282" s="734">
        <v>93.5</v>
      </c>
      <c r="M282" s="734">
        <v>24</v>
      </c>
      <c r="N282" s="735">
        <v>2244</v>
      </c>
    </row>
    <row r="283" spans="1:14" ht="14.45" customHeight="1" x14ac:dyDescent="0.2">
      <c r="A283" s="729" t="s">
        <v>599</v>
      </c>
      <c r="B283" s="730" t="s">
        <v>600</v>
      </c>
      <c r="C283" s="731" t="s">
        <v>625</v>
      </c>
      <c r="D283" s="732" t="s">
        <v>626</v>
      </c>
      <c r="E283" s="733">
        <v>50113001</v>
      </c>
      <c r="F283" s="732" t="s">
        <v>634</v>
      </c>
      <c r="G283" s="731" t="s">
        <v>635</v>
      </c>
      <c r="H283" s="731">
        <v>241993</v>
      </c>
      <c r="I283" s="731">
        <v>241993</v>
      </c>
      <c r="J283" s="731" t="s">
        <v>715</v>
      </c>
      <c r="K283" s="731" t="s">
        <v>716</v>
      </c>
      <c r="L283" s="734">
        <v>94.29000000000002</v>
      </c>
      <c r="M283" s="734">
        <v>2</v>
      </c>
      <c r="N283" s="735">
        <v>188.58000000000004</v>
      </c>
    </row>
    <row r="284" spans="1:14" ht="14.45" customHeight="1" x14ac:dyDescent="0.2">
      <c r="A284" s="729" t="s">
        <v>599</v>
      </c>
      <c r="B284" s="730" t="s">
        <v>600</v>
      </c>
      <c r="C284" s="731" t="s">
        <v>625</v>
      </c>
      <c r="D284" s="732" t="s">
        <v>626</v>
      </c>
      <c r="E284" s="733">
        <v>50113001</v>
      </c>
      <c r="F284" s="732" t="s">
        <v>634</v>
      </c>
      <c r="G284" s="731" t="s">
        <v>635</v>
      </c>
      <c r="H284" s="731">
        <v>208990</v>
      </c>
      <c r="I284" s="731">
        <v>208990</v>
      </c>
      <c r="J284" s="731" t="s">
        <v>890</v>
      </c>
      <c r="K284" s="731" t="s">
        <v>889</v>
      </c>
      <c r="L284" s="734">
        <v>668.46999999999991</v>
      </c>
      <c r="M284" s="734">
        <v>5</v>
      </c>
      <c r="N284" s="735">
        <v>3342.3499999999995</v>
      </c>
    </row>
    <row r="285" spans="1:14" ht="14.45" customHeight="1" x14ac:dyDescent="0.2">
      <c r="A285" s="729" t="s">
        <v>599</v>
      </c>
      <c r="B285" s="730" t="s">
        <v>600</v>
      </c>
      <c r="C285" s="731" t="s">
        <v>625</v>
      </c>
      <c r="D285" s="732" t="s">
        <v>626</v>
      </c>
      <c r="E285" s="733">
        <v>50113001</v>
      </c>
      <c r="F285" s="732" t="s">
        <v>634</v>
      </c>
      <c r="G285" s="731" t="s">
        <v>635</v>
      </c>
      <c r="H285" s="731">
        <v>193724</v>
      </c>
      <c r="I285" s="731">
        <v>93724</v>
      </c>
      <c r="J285" s="731" t="s">
        <v>1015</v>
      </c>
      <c r="K285" s="731" t="s">
        <v>1016</v>
      </c>
      <c r="L285" s="734">
        <v>68.239999999999995</v>
      </c>
      <c r="M285" s="734">
        <v>10</v>
      </c>
      <c r="N285" s="735">
        <v>682.4</v>
      </c>
    </row>
    <row r="286" spans="1:14" ht="14.45" customHeight="1" x14ac:dyDescent="0.2">
      <c r="A286" s="729" t="s">
        <v>599</v>
      </c>
      <c r="B286" s="730" t="s">
        <v>600</v>
      </c>
      <c r="C286" s="731" t="s">
        <v>625</v>
      </c>
      <c r="D286" s="732" t="s">
        <v>626</v>
      </c>
      <c r="E286" s="733">
        <v>50113001</v>
      </c>
      <c r="F286" s="732" t="s">
        <v>634</v>
      </c>
      <c r="G286" s="731" t="s">
        <v>635</v>
      </c>
      <c r="H286" s="731">
        <v>107678</v>
      </c>
      <c r="I286" s="731">
        <v>107678</v>
      </c>
      <c r="J286" s="731" t="s">
        <v>1017</v>
      </c>
      <c r="K286" s="731" t="s">
        <v>1018</v>
      </c>
      <c r="L286" s="734">
        <v>487.80599999999998</v>
      </c>
      <c r="M286" s="734">
        <v>2</v>
      </c>
      <c r="N286" s="735">
        <v>975.61199999999997</v>
      </c>
    </row>
    <row r="287" spans="1:14" ht="14.45" customHeight="1" x14ac:dyDescent="0.2">
      <c r="A287" s="729" t="s">
        <v>599</v>
      </c>
      <c r="B287" s="730" t="s">
        <v>600</v>
      </c>
      <c r="C287" s="731" t="s">
        <v>625</v>
      </c>
      <c r="D287" s="732" t="s">
        <v>626</v>
      </c>
      <c r="E287" s="733">
        <v>50113001</v>
      </c>
      <c r="F287" s="732" t="s">
        <v>634</v>
      </c>
      <c r="G287" s="731" t="s">
        <v>672</v>
      </c>
      <c r="H287" s="731">
        <v>237595</v>
      </c>
      <c r="I287" s="731">
        <v>237595</v>
      </c>
      <c r="J287" s="731" t="s">
        <v>1019</v>
      </c>
      <c r="K287" s="731" t="s">
        <v>1020</v>
      </c>
      <c r="L287" s="734">
        <v>123.16999999999996</v>
      </c>
      <c r="M287" s="734">
        <v>1</v>
      </c>
      <c r="N287" s="735">
        <v>123.16999999999996</v>
      </c>
    </row>
    <row r="288" spans="1:14" ht="14.45" customHeight="1" x14ac:dyDescent="0.2">
      <c r="A288" s="729" t="s">
        <v>599</v>
      </c>
      <c r="B288" s="730" t="s">
        <v>600</v>
      </c>
      <c r="C288" s="731" t="s">
        <v>625</v>
      </c>
      <c r="D288" s="732" t="s">
        <v>626</v>
      </c>
      <c r="E288" s="733">
        <v>50113001</v>
      </c>
      <c r="F288" s="732" t="s">
        <v>634</v>
      </c>
      <c r="G288" s="731" t="s">
        <v>635</v>
      </c>
      <c r="H288" s="731">
        <v>235808</v>
      </c>
      <c r="I288" s="731">
        <v>235808</v>
      </c>
      <c r="J288" s="731" t="s">
        <v>943</v>
      </c>
      <c r="K288" s="731" t="s">
        <v>944</v>
      </c>
      <c r="L288" s="734">
        <v>86.66</v>
      </c>
      <c r="M288" s="734">
        <v>1</v>
      </c>
      <c r="N288" s="735">
        <v>86.66</v>
      </c>
    </row>
    <row r="289" spans="1:14" ht="14.45" customHeight="1" x14ac:dyDescent="0.2">
      <c r="A289" s="729" t="s">
        <v>599</v>
      </c>
      <c r="B289" s="730" t="s">
        <v>600</v>
      </c>
      <c r="C289" s="731" t="s">
        <v>625</v>
      </c>
      <c r="D289" s="732" t="s">
        <v>626</v>
      </c>
      <c r="E289" s="733">
        <v>50113001</v>
      </c>
      <c r="F289" s="732" t="s">
        <v>634</v>
      </c>
      <c r="G289" s="731" t="s">
        <v>635</v>
      </c>
      <c r="H289" s="731">
        <v>990947</v>
      </c>
      <c r="I289" s="731">
        <v>0</v>
      </c>
      <c r="J289" s="731" t="s">
        <v>1021</v>
      </c>
      <c r="K289" s="731" t="s">
        <v>329</v>
      </c>
      <c r="L289" s="734">
        <v>1400.67</v>
      </c>
      <c r="M289" s="734">
        <v>1</v>
      </c>
      <c r="N289" s="735">
        <v>1400.67</v>
      </c>
    </row>
    <row r="290" spans="1:14" ht="14.45" customHeight="1" x14ac:dyDescent="0.2">
      <c r="A290" s="729" t="s">
        <v>599</v>
      </c>
      <c r="B290" s="730" t="s">
        <v>600</v>
      </c>
      <c r="C290" s="731" t="s">
        <v>625</v>
      </c>
      <c r="D290" s="732" t="s">
        <v>626</v>
      </c>
      <c r="E290" s="733">
        <v>50113001</v>
      </c>
      <c r="F290" s="732" t="s">
        <v>634</v>
      </c>
      <c r="G290" s="731" t="s">
        <v>672</v>
      </c>
      <c r="H290" s="731">
        <v>187427</v>
      </c>
      <c r="I290" s="731">
        <v>187427</v>
      </c>
      <c r="J290" s="731" t="s">
        <v>1022</v>
      </c>
      <c r="K290" s="731" t="s">
        <v>1023</v>
      </c>
      <c r="L290" s="734">
        <v>62.590000000000018</v>
      </c>
      <c r="M290" s="734">
        <v>1</v>
      </c>
      <c r="N290" s="735">
        <v>62.590000000000018</v>
      </c>
    </row>
    <row r="291" spans="1:14" ht="14.45" customHeight="1" x14ac:dyDescent="0.2">
      <c r="A291" s="729" t="s">
        <v>599</v>
      </c>
      <c r="B291" s="730" t="s">
        <v>600</v>
      </c>
      <c r="C291" s="731" t="s">
        <v>625</v>
      </c>
      <c r="D291" s="732" t="s">
        <v>626</v>
      </c>
      <c r="E291" s="733">
        <v>50113001</v>
      </c>
      <c r="F291" s="732" t="s">
        <v>634</v>
      </c>
      <c r="G291" s="731" t="s">
        <v>672</v>
      </c>
      <c r="H291" s="731">
        <v>147133</v>
      </c>
      <c r="I291" s="731">
        <v>172044</v>
      </c>
      <c r="J291" s="731" t="s">
        <v>1024</v>
      </c>
      <c r="K291" s="731" t="s">
        <v>1025</v>
      </c>
      <c r="L291" s="734">
        <v>98.010000000000034</v>
      </c>
      <c r="M291" s="734">
        <v>1</v>
      </c>
      <c r="N291" s="735">
        <v>98.010000000000034</v>
      </c>
    </row>
    <row r="292" spans="1:14" ht="14.45" customHeight="1" x14ac:dyDescent="0.2">
      <c r="A292" s="729" t="s">
        <v>599</v>
      </c>
      <c r="B292" s="730" t="s">
        <v>600</v>
      </c>
      <c r="C292" s="731" t="s">
        <v>625</v>
      </c>
      <c r="D292" s="732" t="s">
        <v>626</v>
      </c>
      <c r="E292" s="733">
        <v>50113001</v>
      </c>
      <c r="F292" s="732" t="s">
        <v>634</v>
      </c>
      <c r="G292" s="731" t="s">
        <v>635</v>
      </c>
      <c r="H292" s="731">
        <v>188217</v>
      </c>
      <c r="I292" s="731">
        <v>88217</v>
      </c>
      <c r="J292" s="731" t="s">
        <v>729</v>
      </c>
      <c r="K292" s="731" t="s">
        <v>730</v>
      </c>
      <c r="L292" s="734">
        <v>125.33</v>
      </c>
      <c r="M292" s="734">
        <v>1</v>
      </c>
      <c r="N292" s="735">
        <v>125.33</v>
      </c>
    </row>
    <row r="293" spans="1:14" ht="14.45" customHeight="1" x14ac:dyDescent="0.2">
      <c r="A293" s="729" t="s">
        <v>599</v>
      </c>
      <c r="B293" s="730" t="s">
        <v>600</v>
      </c>
      <c r="C293" s="731" t="s">
        <v>625</v>
      </c>
      <c r="D293" s="732" t="s">
        <v>626</v>
      </c>
      <c r="E293" s="733">
        <v>50113001</v>
      </c>
      <c r="F293" s="732" t="s">
        <v>634</v>
      </c>
      <c r="G293" s="731" t="s">
        <v>672</v>
      </c>
      <c r="H293" s="731">
        <v>849935</v>
      </c>
      <c r="I293" s="731">
        <v>155383</v>
      </c>
      <c r="J293" s="731" t="s">
        <v>1026</v>
      </c>
      <c r="K293" s="731" t="s">
        <v>1027</v>
      </c>
      <c r="L293" s="734">
        <v>4244.34</v>
      </c>
      <c r="M293" s="734">
        <v>1</v>
      </c>
      <c r="N293" s="735">
        <v>4244.34</v>
      </c>
    </row>
    <row r="294" spans="1:14" ht="14.45" customHeight="1" x14ac:dyDescent="0.2">
      <c r="A294" s="729" t="s">
        <v>599</v>
      </c>
      <c r="B294" s="730" t="s">
        <v>600</v>
      </c>
      <c r="C294" s="731" t="s">
        <v>625</v>
      </c>
      <c r="D294" s="732" t="s">
        <v>626</v>
      </c>
      <c r="E294" s="733">
        <v>50113001</v>
      </c>
      <c r="F294" s="732" t="s">
        <v>634</v>
      </c>
      <c r="G294" s="731" t="s">
        <v>635</v>
      </c>
      <c r="H294" s="731">
        <v>196635</v>
      </c>
      <c r="I294" s="731">
        <v>96635</v>
      </c>
      <c r="J294" s="731" t="s">
        <v>1028</v>
      </c>
      <c r="K294" s="731" t="s">
        <v>1029</v>
      </c>
      <c r="L294" s="734">
        <v>111.46</v>
      </c>
      <c r="M294" s="734">
        <v>5</v>
      </c>
      <c r="N294" s="735">
        <v>557.29999999999995</v>
      </c>
    </row>
    <row r="295" spans="1:14" ht="14.45" customHeight="1" x14ac:dyDescent="0.2">
      <c r="A295" s="729" t="s">
        <v>599</v>
      </c>
      <c r="B295" s="730" t="s">
        <v>600</v>
      </c>
      <c r="C295" s="731" t="s">
        <v>625</v>
      </c>
      <c r="D295" s="732" t="s">
        <v>626</v>
      </c>
      <c r="E295" s="733">
        <v>50113001</v>
      </c>
      <c r="F295" s="732" t="s">
        <v>634</v>
      </c>
      <c r="G295" s="731" t="s">
        <v>635</v>
      </c>
      <c r="H295" s="731">
        <v>231541</v>
      </c>
      <c r="I295" s="731">
        <v>231541</v>
      </c>
      <c r="J295" s="731" t="s">
        <v>743</v>
      </c>
      <c r="K295" s="731" t="s">
        <v>744</v>
      </c>
      <c r="L295" s="734">
        <v>80.689999999999984</v>
      </c>
      <c r="M295" s="734">
        <v>37</v>
      </c>
      <c r="N295" s="735">
        <v>2985.5299999999993</v>
      </c>
    </row>
    <row r="296" spans="1:14" ht="14.45" customHeight="1" x14ac:dyDescent="0.2">
      <c r="A296" s="729" t="s">
        <v>599</v>
      </c>
      <c r="B296" s="730" t="s">
        <v>600</v>
      </c>
      <c r="C296" s="731" t="s">
        <v>625</v>
      </c>
      <c r="D296" s="732" t="s">
        <v>626</v>
      </c>
      <c r="E296" s="733">
        <v>50113001</v>
      </c>
      <c r="F296" s="732" t="s">
        <v>634</v>
      </c>
      <c r="G296" s="731" t="s">
        <v>635</v>
      </c>
      <c r="H296" s="731">
        <v>234736</v>
      </c>
      <c r="I296" s="731">
        <v>234736</v>
      </c>
      <c r="J296" s="731" t="s">
        <v>745</v>
      </c>
      <c r="K296" s="731" t="s">
        <v>746</v>
      </c>
      <c r="L296" s="734">
        <v>120.54000127817444</v>
      </c>
      <c r="M296" s="734">
        <v>10</v>
      </c>
      <c r="N296" s="735">
        <v>1205.4000127817444</v>
      </c>
    </row>
    <row r="297" spans="1:14" ht="14.45" customHeight="1" x14ac:dyDescent="0.2">
      <c r="A297" s="729" t="s">
        <v>599</v>
      </c>
      <c r="B297" s="730" t="s">
        <v>600</v>
      </c>
      <c r="C297" s="731" t="s">
        <v>625</v>
      </c>
      <c r="D297" s="732" t="s">
        <v>626</v>
      </c>
      <c r="E297" s="733">
        <v>50113001</v>
      </c>
      <c r="F297" s="732" t="s">
        <v>634</v>
      </c>
      <c r="G297" s="731" t="s">
        <v>635</v>
      </c>
      <c r="H297" s="731">
        <v>142476</v>
      </c>
      <c r="I297" s="731">
        <v>42476</v>
      </c>
      <c r="J297" s="731" t="s">
        <v>749</v>
      </c>
      <c r="K297" s="731" t="s">
        <v>1030</v>
      </c>
      <c r="L297" s="734">
        <v>271.24999999999994</v>
      </c>
      <c r="M297" s="734">
        <v>1</v>
      </c>
      <c r="N297" s="735">
        <v>271.24999999999994</v>
      </c>
    </row>
    <row r="298" spans="1:14" ht="14.45" customHeight="1" x14ac:dyDescent="0.2">
      <c r="A298" s="729" t="s">
        <v>599</v>
      </c>
      <c r="B298" s="730" t="s">
        <v>600</v>
      </c>
      <c r="C298" s="731" t="s">
        <v>625</v>
      </c>
      <c r="D298" s="732" t="s">
        <v>626</v>
      </c>
      <c r="E298" s="733">
        <v>50113001</v>
      </c>
      <c r="F298" s="732" t="s">
        <v>634</v>
      </c>
      <c r="G298" s="731" t="s">
        <v>672</v>
      </c>
      <c r="H298" s="731">
        <v>170760</v>
      </c>
      <c r="I298" s="731">
        <v>170760</v>
      </c>
      <c r="J298" s="731" t="s">
        <v>1031</v>
      </c>
      <c r="K298" s="731" t="s">
        <v>1032</v>
      </c>
      <c r="L298" s="734">
        <v>105.03000000000003</v>
      </c>
      <c r="M298" s="734">
        <v>3</v>
      </c>
      <c r="N298" s="735">
        <v>315.09000000000009</v>
      </c>
    </row>
    <row r="299" spans="1:14" ht="14.45" customHeight="1" x14ac:dyDescent="0.2">
      <c r="A299" s="729" t="s">
        <v>599</v>
      </c>
      <c r="B299" s="730" t="s">
        <v>600</v>
      </c>
      <c r="C299" s="731" t="s">
        <v>625</v>
      </c>
      <c r="D299" s="732" t="s">
        <v>626</v>
      </c>
      <c r="E299" s="733">
        <v>50113001</v>
      </c>
      <c r="F299" s="732" t="s">
        <v>634</v>
      </c>
      <c r="G299" s="731" t="s">
        <v>635</v>
      </c>
      <c r="H299" s="731">
        <v>239549</v>
      </c>
      <c r="I299" s="731">
        <v>239549</v>
      </c>
      <c r="J299" s="731" t="s">
        <v>1033</v>
      </c>
      <c r="K299" s="731" t="s">
        <v>1034</v>
      </c>
      <c r="L299" s="734">
        <v>56.730000000000004</v>
      </c>
      <c r="M299" s="734">
        <v>5</v>
      </c>
      <c r="N299" s="735">
        <v>283.65000000000003</v>
      </c>
    </row>
    <row r="300" spans="1:14" ht="14.45" customHeight="1" x14ac:dyDescent="0.2">
      <c r="A300" s="729" t="s">
        <v>599</v>
      </c>
      <c r="B300" s="730" t="s">
        <v>600</v>
      </c>
      <c r="C300" s="731" t="s">
        <v>625</v>
      </c>
      <c r="D300" s="732" t="s">
        <v>626</v>
      </c>
      <c r="E300" s="733">
        <v>50113001</v>
      </c>
      <c r="F300" s="732" t="s">
        <v>634</v>
      </c>
      <c r="G300" s="731" t="s">
        <v>635</v>
      </c>
      <c r="H300" s="731">
        <v>230353</v>
      </c>
      <c r="I300" s="731">
        <v>230353</v>
      </c>
      <c r="J300" s="731" t="s">
        <v>1035</v>
      </c>
      <c r="K300" s="731" t="s">
        <v>1036</v>
      </c>
      <c r="L300" s="734">
        <v>1758.33</v>
      </c>
      <c r="M300" s="734">
        <v>9</v>
      </c>
      <c r="N300" s="735">
        <v>15824.97</v>
      </c>
    </row>
    <row r="301" spans="1:14" ht="14.45" customHeight="1" x14ac:dyDescent="0.2">
      <c r="A301" s="729" t="s">
        <v>599</v>
      </c>
      <c r="B301" s="730" t="s">
        <v>600</v>
      </c>
      <c r="C301" s="731" t="s">
        <v>625</v>
      </c>
      <c r="D301" s="732" t="s">
        <v>626</v>
      </c>
      <c r="E301" s="733">
        <v>50113001</v>
      </c>
      <c r="F301" s="732" t="s">
        <v>634</v>
      </c>
      <c r="G301" s="731" t="s">
        <v>635</v>
      </c>
      <c r="H301" s="731">
        <v>136126</v>
      </c>
      <c r="I301" s="731">
        <v>136126</v>
      </c>
      <c r="J301" s="731" t="s">
        <v>1037</v>
      </c>
      <c r="K301" s="731" t="s">
        <v>1038</v>
      </c>
      <c r="L301" s="734">
        <v>436.77</v>
      </c>
      <c r="M301" s="734">
        <v>3</v>
      </c>
      <c r="N301" s="735">
        <v>1310.31</v>
      </c>
    </row>
    <row r="302" spans="1:14" ht="14.45" customHeight="1" x14ac:dyDescent="0.2">
      <c r="A302" s="729" t="s">
        <v>599</v>
      </c>
      <c r="B302" s="730" t="s">
        <v>600</v>
      </c>
      <c r="C302" s="731" t="s">
        <v>625</v>
      </c>
      <c r="D302" s="732" t="s">
        <v>626</v>
      </c>
      <c r="E302" s="733">
        <v>50113001</v>
      </c>
      <c r="F302" s="732" t="s">
        <v>634</v>
      </c>
      <c r="G302" s="731" t="s">
        <v>635</v>
      </c>
      <c r="H302" s="731">
        <v>83538</v>
      </c>
      <c r="I302" s="731">
        <v>83538</v>
      </c>
      <c r="J302" s="731" t="s">
        <v>1039</v>
      </c>
      <c r="K302" s="731" t="s">
        <v>1040</v>
      </c>
      <c r="L302" s="734">
        <v>163.86</v>
      </c>
      <c r="M302" s="734">
        <v>1</v>
      </c>
      <c r="N302" s="735">
        <v>163.86</v>
      </c>
    </row>
    <row r="303" spans="1:14" ht="14.45" customHeight="1" x14ac:dyDescent="0.2">
      <c r="A303" s="729" t="s">
        <v>599</v>
      </c>
      <c r="B303" s="730" t="s">
        <v>600</v>
      </c>
      <c r="C303" s="731" t="s">
        <v>625</v>
      </c>
      <c r="D303" s="732" t="s">
        <v>626</v>
      </c>
      <c r="E303" s="733">
        <v>50113001</v>
      </c>
      <c r="F303" s="732" t="s">
        <v>634</v>
      </c>
      <c r="G303" s="731" t="s">
        <v>635</v>
      </c>
      <c r="H303" s="731">
        <v>104307</v>
      </c>
      <c r="I303" s="731">
        <v>4307</v>
      </c>
      <c r="J303" s="731" t="s">
        <v>1041</v>
      </c>
      <c r="K303" s="731" t="s">
        <v>1042</v>
      </c>
      <c r="L303" s="734">
        <v>350.76999999999987</v>
      </c>
      <c r="M303" s="734">
        <v>1</v>
      </c>
      <c r="N303" s="735">
        <v>350.76999999999987</v>
      </c>
    </row>
    <row r="304" spans="1:14" ht="14.45" customHeight="1" x14ac:dyDescent="0.2">
      <c r="A304" s="729" t="s">
        <v>599</v>
      </c>
      <c r="B304" s="730" t="s">
        <v>600</v>
      </c>
      <c r="C304" s="731" t="s">
        <v>625</v>
      </c>
      <c r="D304" s="732" t="s">
        <v>626</v>
      </c>
      <c r="E304" s="733">
        <v>50113001</v>
      </c>
      <c r="F304" s="732" t="s">
        <v>634</v>
      </c>
      <c r="G304" s="731" t="s">
        <v>635</v>
      </c>
      <c r="H304" s="731">
        <v>185071</v>
      </c>
      <c r="I304" s="731">
        <v>85071</v>
      </c>
      <c r="J304" s="731" t="s">
        <v>1043</v>
      </c>
      <c r="K304" s="731" t="s">
        <v>1044</v>
      </c>
      <c r="L304" s="734">
        <v>74.509999999999991</v>
      </c>
      <c r="M304" s="734">
        <v>1</v>
      </c>
      <c r="N304" s="735">
        <v>74.509999999999991</v>
      </c>
    </row>
    <row r="305" spans="1:14" ht="14.45" customHeight="1" x14ac:dyDescent="0.2">
      <c r="A305" s="729" t="s">
        <v>599</v>
      </c>
      <c r="B305" s="730" t="s">
        <v>600</v>
      </c>
      <c r="C305" s="731" t="s">
        <v>625</v>
      </c>
      <c r="D305" s="732" t="s">
        <v>626</v>
      </c>
      <c r="E305" s="733">
        <v>50113001</v>
      </c>
      <c r="F305" s="732" t="s">
        <v>634</v>
      </c>
      <c r="G305" s="731" t="s">
        <v>635</v>
      </c>
      <c r="H305" s="731">
        <v>131089</v>
      </c>
      <c r="I305" s="731">
        <v>31089</v>
      </c>
      <c r="J305" s="731" t="s">
        <v>1045</v>
      </c>
      <c r="K305" s="731" t="s">
        <v>1046</v>
      </c>
      <c r="L305" s="734">
        <v>56.159999999999968</v>
      </c>
      <c r="M305" s="734">
        <v>1</v>
      </c>
      <c r="N305" s="735">
        <v>56.159999999999968</v>
      </c>
    </row>
    <row r="306" spans="1:14" ht="14.45" customHeight="1" x14ac:dyDescent="0.2">
      <c r="A306" s="729" t="s">
        <v>599</v>
      </c>
      <c r="B306" s="730" t="s">
        <v>600</v>
      </c>
      <c r="C306" s="731" t="s">
        <v>625</v>
      </c>
      <c r="D306" s="732" t="s">
        <v>626</v>
      </c>
      <c r="E306" s="733">
        <v>50113001</v>
      </c>
      <c r="F306" s="732" t="s">
        <v>634</v>
      </c>
      <c r="G306" s="731" t="s">
        <v>672</v>
      </c>
      <c r="H306" s="731">
        <v>155824</v>
      </c>
      <c r="I306" s="731">
        <v>55824</v>
      </c>
      <c r="J306" s="731" t="s">
        <v>760</v>
      </c>
      <c r="K306" s="731" t="s">
        <v>762</v>
      </c>
      <c r="L306" s="734">
        <v>41.470000000000006</v>
      </c>
      <c r="M306" s="734">
        <v>19</v>
      </c>
      <c r="N306" s="735">
        <v>787.93000000000006</v>
      </c>
    </row>
    <row r="307" spans="1:14" ht="14.45" customHeight="1" x14ac:dyDescent="0.2">
      <c r="A307" s="729" t="s">
        <v>599</v>
      </c>
      <c r="B307" s="730" t="s">
        <v>600</v>
      </c>
      <c r="C307" s="731" t="s">
        <v>625</v>
      </c>
      <c r="D307" s="732" t="s">
        <v>626</v>
      </c>
      <c r="E307" s="733">
        <v>50113001</v>
      </c>
      <c r="F307" s="732" t="s">
        <v>634</v>
      </c>
      <c r="G307" s="731" t="s">
        <v>635</v>
      </c>
      <c r="H307" s="731">
        <v>217133</v>
      </c>
      <c r="I307" s="731">
        <v>217133</v>
      </c>
      <c r="J307" s="731" t="s">
        <v>1047</v>
      </c>
      <c r="K307" s="731" t="s">
        <v>1048</v>
      </c>
      <c r="L307" s="734">
        <v>156.96333333333334</v>
      </c>
      <c r="M307" s="734">
        <v>1</v>
      </c>
      <c r="N307" s="735">
        <v>156.96333333333334</v>
      </c>
    </row>
    <row r="308" spans="1:14" ht="14.45" customHeight="1" x14ac:dyDescent="0.2">
      <c r="A308" s="729" t="s">
        <v>599</v>
      </c>
      <c r="B308" s="730" t="s">
        <v>600</v>
      </c>
      <c r="C308" s="731" t="s">
        <v>625</v>
      </c>
      <c r="D308" s="732" t="s">
        <v>626</v>
      </c>
      <c r="E308" s="733">
        <v>50113001</v>
      </c>
      <c r="F308" s="732" t="s">
        <v>634</v>
      </c>
      <c r="G308" s="731" t="s">
        <v>635</v>
      </c>
      <c r="H308" s="731">
        <v>186187</v>
      </c>
      <c r="I308" s="731">
        <v>186187</v>
      </c>
      <c r="J308" s="731" t="s">
        <v>764</v>
      </c>
      <c r="K308" s="731" t="s">
        <v>765</v>
      </c>
      <c r="L308" s="734">
        <v>139.99</v>
      </c>
      <c r="M308" s="734">
        <v>1</v>
      </c>
      <c r="N308" s="735">
        <v>139.99</v>
      </c>
    </row>
    <row r="309" spans="1:14" ht="14.45" customHeight="1" x14ac:dyDescent="0.2">
      <c r="A309" s="729" t="s">
        <v>599</v>
      </c>
      <c r="B309" s="730" t="s">
        <v>600</v>
      </c>
      <c r="C309" s="731" t="s">
        <v>625</v>
      </c>
      <c r="D309" s="732" t="s">
        <v>626</v>
      </c>
      <c r="E309" s="733">
        <v>50113001</v>
      </c>
      <c r="F309" s="732" t="s">
        <v>634</v>
      </c>
      <c r="G309" s="731" t="s">
        <v>635</v>
      </c>
      <c r="H309" s="731">
        <v>100874</v>
      </c>
      <c r="I309" s="731">
        <v>874</v>
      </c>
      <c r="J309" s="731" t="s">
        <v>1049</v>
      </c>
      <c r="K309" s="731" t="s">
        <v>922</v>
      </c>
      <c r="L309" s="734">
        <v>95.92</v>
      </c>
      <c r="M309" s="734">
        <v>1</v>
      </c>
      <c r="N309" s="735">
        <v>95.92</v>
      </c>
    </row>
    <row r="310" spans="1:14" ht="14.45" customHeight="1" x14ac:dyDescent="0.2">
      <c r="A310" s="729" t="s">
        <v>599</v>
      </c>
      <c r="B310" s="730" t="s">
        <v>600</v>
      </c>
      <c r="C310" s="731" t="s">
        <v>625</v>
      </c>
      <c r="D310" s="732" t="s">
        <v>626</v>
      </c>
      <c r="E310" s="733">
        <v>50113001</v>
      </c>
      <c r="F310" s="732" t="s">
        <v>634</v>
      </c>
      <c r="G310" s="731" t="s">
        <v>635</v>
      </c>
      <c r="H310" s="731">
        <v>200863</v>
      </c>
      <c r="I310" s="731">
        <v>200863</v>
      </c>
      <c r="J310" s="731" t="s">
        <v>768</v>
      </c>
      <c r="K310" s="731" t="s">
        <v>769</v>
      </c>
      <c r="L310" s="734">
        <v>86.384999999999991</v>
      </c>
      <c r="M310" s="734">
        <v>2</v>
      </c>
      <c r="N310" s="735">
        <v>172.76999999999998</v>
      </c>
    </row>
    <row r="311" spans="1:14" ht="14.45" customHeight="1" x14ac:dyDescent="0.2">
      <c r="A311" s="729" t="s">
        <v>599</v>
      </c>
      <c r="B311" s="730" t="s">
        <v>600</v>
      </c>
      <c r="C311" s="731" t="s">
        <v>625</v>
      </c>
      <c r="D311" s="732" t="s">
        <v>626</v>
      </c>
      <c r="E311" s="733">
        <v>50113001</v>
      </c>
      <c r="F311" s="732" t="s">
        <v>634</v>
      </c>
      <c r="G311" s="731" t="s">
        <v>635</v>
      </c>
      <c r="H311" s="731">
        <v>100876</v>
      </c>
      <c r="I311" s="731">
        <v>876</v>
      </c>
      <c r="J311" s="731" t="s">
        <v>768</v>
      </c>
      <c r="K311" s="731" t="s">
        <v>922</v>
      </c>
      <c r="L311" s="734">
        <v>84.779999999999987</v>
      </c>
      <c r="M311" s="734">
        <v>2</v>
      </c>
      <c r="N311" s="735">
        <v>169.55999999999997</v>
      </c>
    </row>
    <row r="312" spans="1:14" ht="14.45" customHeight="1" x14ac:dyDescent="0.2">
      <c r="A312" s="729" t="s">
        <v>599</v>
      </c>
      <c r="B312" s="730" t="s">
        <v>600</v>
      </c>
      <c r="C312" s="731" t="s">
        <v>625</v>
      </c>
      <c r="D312" s="732" t="s">
        <v>626</v>
      </c>
      <c r="E312" s="733">
        <v>50113001</v>
      </c>
      <c r="F312" s="732" t="s">
        <v>634</v>
      </c>
      <c r="G312" s="731" t="s">
        <v>635</v>
      </c>
      <c r="H312" s="731">
        <v>224053</v>
      </c>
      <c r="I312" s="731">
        <v>224053</v>
      </c>
      <c r="J312" s="731" t="s">
        <v>904</v>
      </c>
      <c r="K312" s="731" t="s">
        <v>905</v>
      </c>
      <c r="L312" s="734">
        <v>247.08</v>
      </c>
      <c r="M312" s="734">
        <v>2</v>
      </c>
      <c r="N312" s="735">
        <v>494.16</v>
      </c>
    </row>
    <row r="313" spans="1:14" ht="14.45" customHeight="1" x14ac:dyDescent="0.2">
      <c r="A313" s="729" t="s">
        <v>599</v>
      </c>
      <c r="B313" s="730" t="s">
        <v>600</v>
      </c>
      <c r="C313" s="731" t="s">
        <v>625</v>
      </c>
      <c r="D313" s="732" t="s">
        <v>626</v>
      </c>
      <c r="E313" s="733">
        <v>50113001</v>
      </c>
      <c r="F313" s="732" t="s">
        <v>634</v>
      </c>
      <c r="G313" s="731" t="s">
        <v>672</v>
      </c>
      <c r="H313" s="731">
        <v>845220</v>
      </c>
      <c r="I313" s="731">
        <v>101211</v>
      </c>
      <c r="J313" s="731" t="s">
        <v>1050</v>
      </c>
      <c r="K313" s="731" t="s">
        <v>1051</v>
      </c>
      <c r="L313" s="734">
        <v>188.81999999999996</v>
      </c>
      <c r="M313" s="734">
        <v>1</v>
      </c>
      <c r="N313" s="735">
        <v>188.81999999999996</v>
      </c>
    </row>
    <row r="314" spans="1:14" ht="14.45" customHeight="1" x14ac:dyDescent="0.2">
      <c r="A314" s="729" t="s">
        <v>599</v>
      </c>
      <c r="B314" s="730" t="s">
        <v>600</v>
      </c>
      <c r="C314" s="731" t="s">
        <v>625</v>
      </c>
      <c r="D314" s="732" t="s">
        <v>626</v>
      </c>
      <c r="E314" s="733">
        <v>50113001</v>
      </c>
      <c r="F314" s="732" t="s">
        <v>634</v>
      </c>
      <c r="G314" s="731" t="s">
        <v>635</v>
      </c>
      <c r="H314" s="731">
        <v>159357</v>
      </c>
      <c r="I314" s="731">
        <v>59357</v>
      </c>
      <c r="J314" s="731" t="s">
        <v>1052</v>
      </c>
      <c r="K314" s="731" t="s">
        <v>1053</v>
      </c>
      <c r="L314" s="734">
        <v>188.88</v>
      </c>
      <c r="M314" s="734">
        <v>12</v>
      </c>
      <c r="N314" s="735">
        <v>2266.56</v>
      </c>
    </row>
    <row r="315" spans="1:14" ht="14.45" customHeight="1" x14ac:dyDescent="0.2">
      <c r="A315" s="729" t="s">
        <v>599</v>
      </c>
      <c r="B315" s="730" t="s">
        <v>600</v>
      </c>
      <c r="C315" s="731" t="s">
        <v>625</v>
      </c>
      <c r="D315" s="732" t="s">
        <v>626</v>
      </c>
      <c r="E315" s="733">
        <v>50113001</v>
      </c>
      <c r="F315" s="732" t="s">
        <v>634</v>
      </c>
      <c r="G315" s="731" t="s">
        <v>635</v>
      </c>
      <c r="H315" s="731">
        <v>198058</v>
      </c>
      <c r="I315" s="731">
        <v>198058</v>
      </c>
      <c r="J315" s="731" t="s">
        <v>1054</v>
      </c>
      <c r="K315" s="731" t="s">
        <v>817</v>
      </c>
      <c r="L315" s="734">
        <v>109.73</v>
      </c>
      <c r="M315" s="734">
        <v>2</v>
      </c>
      <c r="N315" s="735">
        <v>219.46</v>
      </c>
    </row>
    <row r="316" spans="1:14" ht="14.45" customHeight="1" x14ac:dyDescent="0.2">
      <c r="A316" s="729" t="s">
        <v>599</v>
      </c>
      <c r="B316" s="730" t="s">
        <v>600</v>
      </c>
      <c r="C316" s="731" t="s">
        <v>625</v>
      </c>
      <c r="D316" s="732" t="s">
        <v>626</v>
      </c>
      <c r="E316" s="733">
        <v>50113001</v>
      </c>
      <c r="F316" s="732" t="s">
        <v>634</v>
      </c>
      <c r="G316" s="731" t="s">
        <v>635</v>
      </c>
      <c r="H316" s="731">
        <v>845050</v>
      </c>
      <c r="I316" s="731">
        <v>119115</v>
      </c>
      <c r="J316" s="731" t="s">
        <v>1055</v>
      </c>
      <c r="K316" s="731" t="s">
        <v>1056</v>
      </c>
      <c r="L316" s="734">
        <v>44.519999672121685</v>
      </c>
      <c r="M316" s="734">
        <v>3</v>
      </c>
      <c r="N316" s="735">
        <v>133.55999901636505</v>
      </c>
    </row>
    <row r="317" spans="1:14" ht="14.45" customHeight="1" x14ac:dyDescent="0.2">
      <c r="A317" s="729" t="s">
        <v>599</v>
      </c>
      <c r="B317" s="730" t="s">
        <v>600</v>
      </c>
      <c r="C317" s="731" t="s">
        <v>625</v>
      </c>
      <c r="D317" s="732" t="s">
        <v>626</v>
      </c>
      <c r="E317" s="733">
        <v>50113001</v>
      </c>
      <c r="F317" s="732" t="s">
        <v>634</v>
      </c>
      <c r="G317" s="731" t="s">
        <v>672</v>
      </c>
      <c r="H317" s="731">
        <v>180087</v>
      </c>
      <c r="I317" s="731">
        <v>180087</v>
      </c>
      <c r="J317" s="731" t="s">
        <v>779</v>
      </c>
      <c r="K317" s="731" t="s">
        <v>780</v>
      </c>
      <c r="L317" s="734">
        <v>540.47</v>
      </c>
      <c r="M317" s="734">
        <v>2</v>
      </c>
      <c r="N317" s="735">
        <v>1080.94</v>
      </c>
    </row>
    <row r="318" spans="1:14" ht="14.45" customHeight="1" x14ac:dyDescent="0.2">
      <c r="A318" s="729" t="s">
        <v>599</v>
      </c>
      <c r="B318" s="730" t="s">
        <v>600</v>
      </c>
      <c r="C318" s="731" t="s">
        <v>625</v>
      </c>
      <c r="D318" s="732" t="s">
        <v>626</v>
      </c>
      <c r="E318" s="733">
        <v>50113001</v>
      </c>
      <c r="F318" s="732" t="s">
        <v>634</v>
      </c>
      <c r="G318" s="731" t="s">
        <v>635</v>
      </c>
      <c r="H318" s="731">
        <v>131385</v>
      </c>
      <c r="I318" s="731">
        <v>31385</v>
      </c>
      <c r="J318" s="731" t="s">
        <v>1057</v>
      </c>
      <c r="K318" s="731" t="s">
        <v>1058</v>
      </c>
      <c r="L318" s="734">
        <v>39.14</v>
      </c>
      <c r="M318" s="734">
        <v>1</v>
      </c>
      <c r="N318" s="735">
        <v>39.14</v>
      </c>
    </row>
    <row r="319" spans="1:14" ht="14.45" customHeight="1" x14ac:dyDescent="0.2">
      <c r="A319" s="729" t="s">
        <v>599</v>
      </c>
      <c r="B319" s="730" t="s">
        <v>600</v>
      </c>
      <c r="C319" s="731" t="s">
        <v>625</v>
      </c>
      <c r="D319" s="732" t="s">
        <v>626</v>
      </c>
      <c r="E319" s="733">
        <v>50113001</v>
      </c>
      <c r="F319" s="732" t="s">
        <v>634</v>
      </c>
      <c r="G319" s="731" t="s">
        <v>635</v>
      </c>
      <c r="H319" s="731">
        <v>131215</v>
      </c>
      <c r="I319" s="731">
        <v>31215</v>
      </c>
      <c r="J319" s="731" t="s">
        <v>1057</v>
      </c>
      <c r="K319" s="731" t="s">
        <v>1059</v>
      </c>
      <c r="L319" s="734">
        <v>54.8</v>
      </c>
      <c r="M319" s="734">
        <v>1</v>
      </c>
      <c r="N319" s="735">
        <v>54.8</v>
      </c>
    </row>
    <row r="320" spans="1:14" ht="14.45" customHeight="1" x14ac:dyDescent="0.2">
      <c r="A320" s="729" t="s">
        <v>599</v>
      </c>
      <c r="B320" s="730" t="s">
        <v>600</v>
      </c>
      <c r="C320" s="731" t="s">
        <v>625</v>
      </c>
      <c r="D320" s="732" t="s">
        <v>626</v>
      </c>
      <c r="E320" s="733">
        <v>50113001</v>
      </c>
      <c r="F320" s="732" t="s">
        <v>634</v>
      </c>
      <c r="G320" s="731" t="s">
        <v>635</v>
      </c>
      <c r="H320" s="731">
        <v>848632</v>
      </c>
      <c r="I320" s="731">
        <v>125315</v>
      </c>
      <c r="J320" s="731" t="s">
        <v>789</v>
      </c>
      <c r="K320" s="731" t="s">
        <v>790</v>
      </c>
      <c r="L320" s="734">
        <v>58.15</v>
      </c>
      <c r="M320" s="734">
        <v>10</v>
      </c>
      <c r="N320" s="735">
        <v>581.5</v>
      </c>
    </row>
    <row r="321" spans="1:14" ht="14.45" customHeight="1" x14ac:dyDescent="0.2">
      <c r="A321" s="729" t="s">
        <v>599</v>
      </c>
      <c r="B321" s="730" t="s">
        <v>600</v>
      </c>
      <c r="C321" s="731" t="s">
        <v>625</v>
      </c>
      <c r="D321" s="732" t="s">
        <v>626</v>
      </c>
      <c r="E321" s="733">
        <v>50113001</v>
      </c>
      <c r="F321" s="732" t="s">
        <v>634</v>
      </c>
      <c r="G321" s="731" t="s">
        <v>635</v>
      </c>
      <c r="H321" s="731">
        <v>242203</v>
      </c>
      <c r="I321" s="731">
        <v>242203</v>
      </c>
      <c r="J321" s="731" t="s">
        <v>797</v>
      </c>
      <c r="K321" s="731" t="s">
        <v>798</v>
      </c>
      <c r="L321" s="734">
        <v>101.96</v>
      </c>
      <c r="M321" s="734">
        <v>6</v>
      </c>
      <c r="N321" s="735">
        <v>611.76</v>
      </c>
    </row>
    <row r="322" spans="1:14" ht="14.45" customHeight="1" x14ac:dyDescent="0.2">
      <c r="A322" s="729" t="s">
        <v>599</v>
      </c>
      <c r="B322" s="730" t="s">
        <v>600</v>
      </c>
      <c r="C322" s="731" t="s">
        <v>625</v>
      </c>
      <c r="D322" s="732" t="s">
        <v>626</v>
      </c>
      <c r="E322" s="733">
        <v>50113001</v>
      </c>
      <c r="F322" s="732" t="s">
        <v>634</v>
      </c>
      <c r="G322" s="731" t="s">
        <v>672</v>
      </c>
      <c r="H322" s="731">
        <v>850552</v>
      </c>
      <c r="I322" s="731">
        <v>167852</v>
      </c>
      <c r="J322" s="731" t="s">
        <v>1060</v>
      </c>
      <c r="K322" s="731" t="s">
        <v>802</v>
      </c>
      <c r="L322" s="734">
        <v>148.98000000000002</v>
      </c>
      <c r="M322" s="734">
        <v>4</v>
      </c>
      <c r="N322" s="735">
        <v>595.92000000000007</v>
      </c>
    </row>
    <row r="323" spans="1:14" ht="14.45" customHeight="1" x14ac:dyDescent="0.2">
      <c r="A323" s="729" t="s">
        <v>599</v>
      </c>
      <c r="B323" s="730" t="s">
        <v>600</v>
      </c>
      <c r="C323" s="731" t="s">
        <v>625</v>
      </c>
      <c r="D323" s="732" t="s">
        <v>626</v>
      </c>
      <c r="E323" s="733">
        <v>50113001</v>
      </c>
      <c r="F323" s="732" t="s">
        <v>634</v>
      </c>
      <c r="G323" s="731" t="s">
        <v>635</v>
      </c>
      <c r="H323" s="731">
        <v>148675</v>
      </c>
      <c r="I323" s="731">
        <v>148675</v>
      </c>
      <c r="J323" s="731" t="s">
        <v>814</v>
      </c>
      <c r="K323" s="731" t="s">
        <v>815</v>
      </c>
      <c r="L323" s="734">
        <v>243.72999999999996</v>
      </c>
      <c r="M323" s="734">
        <v>2</v>
      </c>
      <c r="N323" s="735">
        <v>487.45999999999992</v>
      </c>
    </row>
    <row r="324" spans="1:14" ht="14.45" customHeight="1" x14ac:dyDescent="0.2">
      <c r="A324" s="729" t="s">
        <v>599</v>
      </c>
      <c r="B324" s="730" t="s">
        <v>600</v>
      </c>
      <c r="C324" s="731" t="s">
        <v>625</v>
      </c>
      <c r="D324" s="732" t="s">
        <v>626</v>
      </c>
      <c r="E324" s="733">
        <v>50113001</v>
      </c>
      <c r="F324" s="732" t="s">
        <v>634</v>
      </c>
      <c r="G324" s="731" t="s">
        <v>635</v>
      </c>
      <c r="H324" s="731">
        <v>848469</v>
      </c>
      <c r="I324" s="731">
        <v>500719</v>
      </c>
      <c r="J324" s="731" t="s">
        <v>816</v>
      </c>
      <c r="K324" s="731" t="s">
        <v>817</v>
      </c>
      <c r="L324" s="734">
        <v>3960</v>
      </c>
      <c r="M324" s="734">
        <v>1</v>
      </c>
      <c r="N324" s="735">
        <v>3960</v>
      </c>
    </row>
    <row r="325" spans="1:14" ht="14.45" customHeight="1" x14ac:dyDescent="0.2">
      <c r="A325" s="729" t="s">
        <v>599</v>
      </c>
      <c r="B325" s="730" t="s">
        <v>600</v>
      </c>
      <c r="C325" s="731" t="s">
        <v>625</v>
      </c>
      <c r="D325" s="732" t="s">
        <v>626</v>
      </c>
      <c r="E325" s="733">
        <v>50113001</v>
      </c>
      <c r="F325" s="732" t="s">
        <v>634</v>
      </c>
      <c r="G325" s="731" t="s">
        <v>635</v>
      </c>
      <c r="H325" s="731">
        <v>132720</v>
      </c>
      <c r="I325" s="731">
        <v>32720</v>
      </c>
      <c r="J325" s="731" t="s">
        <v>1061</v>
      </c>
      <c r="K325" s="731" t="s">
        <v>1062</v>
      </c>
      <c r="L325" s="734">
        <v>140.86000000000001</v>
      </c>
      <c r="M325" s="734">
        <v>1</v>
      </c>
      <c r="N325" s="735">
        <v>140.86000000000001</v>
      </c>
    </row>
    <row r="326" spans="1:14" ht="14.45" customHeight="1" x14ac:dyDescent="0.2">
      <c r="A326" s="729" t="s">
        <v>599</v>
      </c>
      <c r="B326" s="730" t="s">
        <v>600</v>
      </c>
      <c r="C326" s="731" t="s">
        <v>625</v>
      </c>
      <c r="D326" s="732" t="s">
        <v>626</v>
      </c>
      <c r="E326" s="733">
        <v>50113001</v>
      </c>
      <c r="F326" s="732" t="s">
        <v>634</v>
      </c>
      <c r="G326" s="731" t="s">
        <v>672</v>
      </c>
      <c r="H326" s="731">
        <v>105496</v>
      </c>
      <c r="I326" s="731">
        <v>5496</v>
      </c>
      <c r="J326" s="731" t="s">
        <v>822</v>
      </c>
      <c r="K326" s="731" t="s">
        <v>1063</v>
      </c>
      <c r="L326" s="734">
        <v>74.670000000000016</v>
      </c>
      <c r="M326" s="734">
        <v>2</v>
      </c>
      <c r="N326" s="735">
        <v>149.34000000000003</v>
      </c>
    </row>
    <row r="327" spans="1:14" ht="14.45" customHeight="1" x14ac:dyDescent="0.2">
      <c r="A327" s="729" t="s">
        <v>599</v>
      </c>
      <c r="B327" s="730" t="s">
        <v>600</v>
      </c>
      <c r="C327" s="731" t="s">
        <v>625</v>
      </c>
      <c r="D327" s="732" t="s">
        <v>626</v>
      </c>
      <c r="E327" s="733">
        <v>50113001</v>
      </c>
      <c r="F327" s="732" t="s">
        <v>634</v>
      </c>
      <c r="G327" s="731" t="s">
        <v>672</v>
      </c>
      <c r="H327" s="731">
        <v>233366</v>
      </c>
      <c r="I327" s="731">
        <v>233366</v>
      </c>
      <c r="J327" s="731" t="s">
        <v>824</v>
      </c>
      <c r="K327" s="731" t="s">
        <v>1064</v>
      </c>
      <c r="L327" s="734">
        <v>45.49</v>
      </c>
      <c r="M327" s="734">
        <v>2</v>
      </c>
      <c r="N327" s="735">
        <v>90.98</v>
      </c>
    </row>
    <row r="328" spans="1:14" ht="14.45" customHeight="1" x14ac:dyDescent="0.2">
      <c r="A328" s="729" t="s">
        <v>599</v>
      </c>
      <c r="B328" s="730" t="s">
        <v>600</v>
      </c>
      <c r="C328" s="731" t="s">
        <v>625</v>
      </c>
      <c r="D328" s="732" t="s">
        <v>626</v>
      </c>
      <c r="E328" s="733">
        <v>50113002</v>
      </c>
      <c r="F328" s="732" t="s">
        <v>1065</v>
      </c>
      <c r="G328" s="731" t="s">
        <v>635</v>
      </c>
      <c r="H328" s="731">
        <v>397302</v>
      </c>
      <c r="I328" s="731">
        <v>3290</v>
      </c>
      <c r="J328" s="731" t="s">
        <v>1066</v>
      </c>
      <c r="K328" s="731" t="s">
        <v>1067</v>
      </c>
      <c r="L328" s="734">
        <v>1322.7299999999998</v>
      </c>
      <c r="M328" s="734">
        <v>2</v>
      </c>
      <c r="N328" s="735">
        <v>2645.4599999999996</v>
      </c>
    </row>
    <row r="329" spans="1:14" ht="14.45" customHeight="1" x14ac:dyDescent="0.2">
      <c r="A329" s="729" t="s">
        <v>599</v>
      </c>
      <c r="B329" s="730" t="s">
        <v>600</v>
      </c>
      <c r="C329" s="731" t="s">
        <v>625</v>
      </c>
      <c r="D329" s="732" t="s">
        <v>626</v>
      </c>
      <c r="E329" s="733">
        <v>50113002</v>
      </c>
      <c r="F329" s="732" t="s">
        <v>1065</v>
      </c>
      <c r="G329" s="731" t="s">
        <v>635</v>
      </c>
      <c r="H329" s="731">
        <v>103414</v>
      </c>
      <c r="I329" s="731">
        <v>3414</v>
      </c>
      <c r="J329" s="731" t="s">
        <v>1066</v>
      </c>
      <c r="K329" s="731" t="s">
        <v>1068</v>
      </c>
      <c r="L329" s="734">
        <v>2513.7399999999998</v>
      </c>
      <c r="M329" s="734">
        <v>2</v>
      </c>
      <c r="N329" s="735">
        <v>5027.4799999999996</v>
      </c>
    </row>
    <row r="330" spans="1:14" ht="14.45" customHeight="1" x14ac:dyDescent="0.2">
      <c r="A330" s="729" t="s">
        <v>599</v>
      </c>
      <c r="B330" s="730" t="s">
        <v>600</v>
      </c>
      <c r="C330" s="731" t="s">
        <v>625</v>
      </c>
      <c r="D330" s="732" t="s">
        <v>626</v>
      </c>
      <c r="E330" s="733">
        <v>50113006</v>
      </c>
      <c r="F330" s="732" t="s">
        <v>1069</v>
      </c>
      <c r="G330" s="731" t="s">
        <v>672</v>
      </c>
      <c r="H330" s="731">
        <v>33915</v>
      </c>
      <c r="I330" s="731">
        <v>33915</v>
      </c>
      <c r="J330" s="731" t="s">
        <v>1070</v>
      </c>
      <c r="K330" s="731" t="s">
        <v>1071</v>
      </c>
      <c r="L330" s="734">
        <v>141.30000000000001</v>
      </c>
      <c r="M330" s="734">
        <v>2</v>
      </c>
      <c r="N330" s="735">
        <v>282.60000000000002</v>
      </c>
    </row>
    <row r="331" spans="1:14" ht="14.45" customHeight="1" x14ac:dyDescent="0.2">
      <c r="A331" s="729" t="s">
        <v>599</v>
      </c>
      <c r="B331" s="730" t="s">
        <v>600</v>
      </c>
      <c r="C331" s="731" t="s">
        <v>625</v>
      </c>
      <c r="D331" s="732" t="s">
        <v>626</v>
      </c>
      <c r="E331" s="733">
        <v>50113006</v>
      </c>
      <c r="F331" s="732" t="s">
        <v>1069</v>
      </c>
      <c r="G331" s="731" t="s">
        <v>672</v>
      </c>
      <c r="H331" s="731">
        <v>33916</v>
      </c>
      <c r="I331" s="731">
        <v>33916</v>
      </c>
      <c r="J331" s="731" t="s">
        <v>1072</v>
      </c>
      <c r="K331" s="731" t="s">
        <v>1071</v>
      </c>
      <c r="L331" s="734">
        <v>141.30000000000001</v>
      </c>
      <c r="M331" s="734">
        <v>2</v>
      </c>
      <c r="N331" s="735">
        <v>282.60000000000002</v>
      </c>
    </row>
    <row r="332" spans="1:14" ht="14.45" customHeight="1" x14ac:dyDescent="0.2">
      <c r="A332" s="729" t="s">
        <v>599</v>
      </c>
      <c r="B332" s="730" t="s">
        <v>600</v>
      </c>
      <c r="C332" s="731" t="s">
        <v>625</v>
      </c>
      <c r="D332" s="732" t="s">
        <v>626</v>
      </c>
      <c r="E332" s="733">
        <v>50113006</v>
      </c>
      <c r="F332" s="732" t="s">
        <v>1069</v>
      </c>
      <c r="G332" s="731" t="s">
        <v>635</v>
      </c>
      <c r="H332" s="731">
        <v>33888</v>
      </c>
      <c r="I332" s="731">
        <v>33888</v>
      </c>
      <c r="J332" s="731" t="s">
        <v>1073</v>
      </c>
      <c r="K332" s="731" t="s">
        <v>1074</v>
      </c>
      <c r="L332" s="734">
        <v>115</v>
      </c>
      <c r="M332" s="734">
        <v>1</v>
      </c>
      <c r="N332" s="735">
        <v>115</v>
      </c>
    </row>
    <row r="333" spans="1:14" ht="14.45" customHeight="1" x14ac:dyDescent="0.2">
      <c r="A333" s="729" t="s">
        <v>599</v>
      </c>
      <c r="B333" s="730" t="s">
        <v>600</v>
      </c>
      <c r="C333" s="731" t="s">
        <v>625</v>
      </c>
      <c r="D333" s="732" t="s">
        <v>626</v>
      </c>
      <c r="E333" s="733">
        <v>50113006</v>
      </c>
      <c r="F333" s="732" t="s">
        <v>1069</v>
      </c>
      <c r="G333" s="731" t="s">
        <v>635</v>
      </c>
      <c r="H333" s="731">
        <v>33580</v>
      </c>
      <c r="I333" s="731">
        <v>33580</v>
      </c>
      <c r="J333" s="731" t="s">
        <v>1075</v>
      </c>
      <c r="K333" s="731" t="s">
        <v>1048</v>
      </c>
      <c r="L333" s="734">
        <v>122.82000000000002</v>
      </c>
      <c r="M333" s="734">
        <v>4</v>
      </c>
      <c r="N333" s="735">
        <v>491.28000000000009</v>
      </c>
    </row>
    <row r="334" spans="1:14" ht="14.45" customHeight="1" x14ac:dyDescent="0.2">
      <c r="A334" s="729" t="s">
        <v>599</v>
      </c>
      <c r="B334" s="730" t="s">
        <v>600</v>
      </c>
      <c r="C334" s="731" t="s">
        <v>625</v>
      </c>
      <c r="D334" s="732" t="s">
        <v>626</v>
      </c>
      <c r="E334" s="733">
        <v>50113006</v>
      </c>
      <c r="F334" s="732" t="s">
        <v>1069</v>
      </c>
      <c r="G334" s="731" t="s">
        <v>635</v>
      </c>
      <c r="H334" s="731">
        <v>217040</v>
      </c>
      <c r="I334" s="731">
        <v>217040</v>
      </c>
      <c r="J334" s="731" t="s">
        <v>1076</v>
      </c>
      <c r="K334" s="731" t="s">
        <v>1048</v>
      </c>
      <c r="L334" s="734">
        <v>122.82000000000001</v>
      </c>
      <c r="M334" s="734">
        <v>3</v>
      </c>
      <c r="N334" s="735">
        <v>368.46000000000004</v>
      </c>
    </row>
    <row r="335" spans="1:14" ht="14.45" customHeight="1" x14ac:dyDescent="0.2">
      <c r="A335" s="729" t="s">
        <v>599</v>
      </c>
      <c r="B335" s="730" t="s">
        <v>600</v>
      </c>
      <c r="C335" s="731" t="s">
        <v>625</v>
      </c>
      <c r="D335" s="732" t="s">
        <v>626</v>
      </c>
      <c r="E335" s="733">
        <v>50113006</v>
      </c>
      <c r="F335" s="732" t="s">
        <v>1069</v>
      </c>
      <c r="G335" s="731" t="s">
        <v>635</v>
      </c>
      <c r="H335" s="731">
        <v>217041</v>
      </c>
      <c r="I335" s="731">
        <v>217041</v>
      </c>
      <c r="J335" s="731" t="s">
        <v>1077</v>
      </c>
      <c r="K335" s="731" t="s">
        <v>1048</v>
      </c>
      <c r="L335" s="734">
        <v>122.82000000000001</v>
      </c>
      <c r="M335" s="734">
        <v>3</v>
      </c>
      <c r="N335" s="735">
        <v>368.46000000000004</v>
      </c>
    </row>
    <row r="336" spans="1:14" ht="14.45" customHeight="1" x14ac:dyDescent="0.2">
      <c r="A336" s="729" t="s">
        <v>599</v>
      </c>
      <c r="B336" s="730" t="s">
        <v>600</v>
      </c>
      <c r="C336" s="731" t="s">
        <v>625</v>
      </c>
      <c r="D336" s="732" t="s">
        <v>626</v>
      </c>
      <c r="E336" s="733">
        <v>50113006</v>
      </c>
      <c r="F336" s="732" t="s">
        <v>1069</v>
      </c>
      <c r="G336" s="731" t="s">
        <v>635</v>
      </c>
      <c r="H336" s="731">
        <v>217042</v>
      </c>
      <c r="I336" s="731">
        <v>217042</v>
      </c>
      <c r="J336" s="731" t="s">
        <v>1078</v>
      </c>
      <c r="K336" s="731" t="s">
        <v>1048</v>
      </c>
      <c r="L336" s="734">
        <v>123.16499999999999</v>
      </c>
      <c r="M336" s="734">
        <v>4</v>
      </c>
      <c r="N336" s="735">
        <v>492.65999999999997</v>
      </c>
    </row>
    <row r="337" spans="1:14" ht="14.45" customHeight="1" x14ac:dyDescent="0.2">
      <c r="A337" s="729" t="s">
        <v>599</v>
      </c>
      <c r="B337" s="730" t="s">
        <v>600</v>
      </c>
      <c r="C337" s="731" t="s">
        <v>625</v>
      </c>
      <c r="D337" s="732" t="s">
        <v>626</v>
      </c>
      <c r="E337" s="733">
        <v>50113006</v>
      </c>
      <c r="F337" s="732" t="s">
        <v>1069</v>
      </c>
      <c r="G337" s="731" t="s">
        <v>635</v>
      </c>
      <c r="H337" s="731">
        <v>217162</v>
      </c>
      <c r="I337" s="731">
        <v>217162</v>
      </c>
      <c r="J337" s="731" t="s">
        <v>1079</v>
      </c>
      <c r="K337" s="731" t="s">
        <v>1071</v>
      </c>
      <c r="L337" s="734">
        <v>170.20000000000002</v>
      </c>
      <c r="M337" s="734">
        <v>9</v>
      </c>
      <c r="N337" s="735">
        <v>1531.8000000000002</v>
      </c>
    </row>
    <row r="338" spans="1:14" ht="14.45" customHeight="1" x14ac:dyDescent="0.2">
      <c r="A338" s="729" t="s">
        <v>599</v>
      </c>
      <c r="B338" s="730" t="s">
        <v>600</v>
      </c>
      <c r="C338" s="731" t="s">
        <v>625</v>
      </c>
      <c r="D338" s="732" t="s">
        <v>626</v>
      </c>
      <c r="E338" s="733">
        <v>50113006</v>
      </c>
      <c r="F338" s="732" t="s">
        <v>1069</v>
      </c>
      <c r="G338" s="731" t="s">
        <v>635</v>
      </c>
      <c r="H338" s="731">
        <v>498429</v>
      </c>
      <c r="I338" s="731">
        <v>217208</v>
      </c>
      <c r="J338" s="731" t="s">
        <v>1080</v>
      </c>
      <c r="K338" s="731" t="s">
        <v>1071</v>
      </c>
      <c r="L338" s="734">
        <v>176.33333333333334</v>
      </c>
      <c r="M338" s="734">
        <v>9</v>
      </c>
      <c r="N338" s="735">
        <v>1587</v>
      </c>
    </row>
    <row r="339" spans="1:14" ht="14.45" customHeight="1" x14ac:dyDescent="0.2">
      <c r="A339" s="729" t="s">
        <v>599</v>
      </c>
      <c r="B339" s="730" t="s">
        <v>600</v>
      </c>
      <c r="C339" s="731" t="s">
        <v>625</v>
      </c>
      <c r="D339" s="732" t="s">
        <v>626</v>
      </c>
      <c r="E339" s="733">
        <v>50113006</v>
      </c>
      <c r="F339" s="732" t="s">
        <v>1069</v>
      </c>
      <c r="G339" s="731" t="s">
        <v>635</v>
      </c>
      <c r="H339" s="731">
        <v>217160</v>
      </c>
      <c r="I339" s="731">
        <v>217160</v>
      </c>
      <c r="J339" s="731" t="s">
        <v>1081</v>
      </c>
      <c r="K339" s="731" t="s">
        <v>1071</v>
      </c>
      <c r="L339" s="734">
        <v>182.46661440223809</v>
      </c>
      <c r="M339" s="734">
        <v>9</v>
      </c>
      <c r="N339" s="735">
        <v>1642.1995296201428</v>
      </c>
    </row>
    <row r="340" spans="1:14" ht="14.45" customHeight="1" x14ac:dyDescent="0.2">
      <c r="A340" s="729" t="s">
        <v>599</v>
      </c>
      <c r="B340" s="730" t="s">
        <v>600</v>
      </c>
      <c r="C340" s="731" t="s">
        <v>625</v>
      </c>
      <c r="D340" s="732" t="s">
        <v>626</v>
      </c>
      <c r="E340" s="733">
        <v>50113006</v>
      </c>
      <c r="F340" s="732" t="s">
        <v>1069</v>
      </c>
      <c r="G340" s="731" t="s">
        <v>635</v>
      </c>
      <c r="H340" s="731">
        <v>33781</v>
      </c>
      <c r="I340" s="731">
        <v>33781</v>
      </c>
      <c r="J340" s="731" t="s">
        <v>1082</v>
      </c>
      <c r="K340" s="731" t="s">
        <v>1048</v>
      </c>
      <c r="L340" s="734">
        <v>110.4</v>
      </c>
      <c r="M340" s="734">
        <v>4</v>
      </c>
      <c r="N340" s="735">
        <v>441.6</v>
      </c>
    </row>
    <row r="341" spans="1:14" ht="14.45" customHeight="1" x14ac:dyDescent="0.2">
      <c r="A341" s="729" t="s">
        <v>599</v>
      </c>
      <c r="B341" s="730" t="s">
        <v>600</v>
      </c>
      <c r="C341" s="731" t="s">
        <v>625</v>
      </c>
      <c r="D341" s="732" t="s">
        <v>626</v>
      </c>
      <c r="E341" s="733">
        <v>50113006</v>
      </c>
      <c r="F341" s="732" t="s">
        <v>1069</v>
      </c>
      <c r="G341" s="731" t="s">
        <v>672</v>
      </c>
      <c r="H341" s="731">
        <v>33820</v>
      </c>
      <c r="I341" s="731">
        <v>33820</v>
      </c>
      <c r="J341" s="731" t="s">
        <v>1083</v>
      </c>
      <c r="K341" s="731" t="s">
        <v>1048</v>
      </c>
      <c r="L341" s="734">
        <v>144.35000000000002</v>
      </c>
      <c r="M341" s="734">
        <v>1</v>
      </c>
      <c r="N341" s="735">
        <v>144.35000000000002</v>
      </c>
    </row>
    <row r="342" spans="1:14" ht="14.45" customHeight="1" x14ac:dyDescent="0.2">
      <c r="A342" s="729" t="s">
        <v>599</v>
      </c>
      <c r="B342" s="730" t="s">
        <v>600</v>
      </c>
      <c r="C342" s="731" t="s">
        <v>625</v>
      </c>
      <c r="D342" s="732" t="s">
        <v>626</v>
      </c>
      <c r="E342" s="733">
        <v>50113006</v>
      </c>
      <c r="F342" s="732" t="s">
        <v>1069</v>
      </c>
      <c r="G342" s="731" t="s">
        <v>672</v>
      </c>
      <c r="H342" s="731">
        <v>33509</v>
      </c>
      <c r="I342" s="731">
        <v>33509</v>
      </c>
      <c r="J342" s="731" t="s">
        <v>1084</v>
      </c>
      <c r="K342" s="731" t="s">
        <v>1048</v>
      </c>
      <c r="L342" s="734">
        <v>144.35000000000002</v>
      </c>
      <c r="M342" s="734">
        <v>2</v>
      </c>
      <c r="N342" s="735">
        <v>288.70000000000005</v>
      </c>
    </row>
    <row r="343" spans="1:14" ht="14.45" customHeight="1" x14ac:dyDescent="0.2">
      <c r="A343" s="729" t="s">
        <v>599</v>
      </c>
      <c r="B343" s="730" t="s">
        <v>600</v>
      </c>
      <c r="C343" s="731" t="s">
        <v>625</v>
      </c>
      <c r="D343" s="732" t="s">
        <v>626</v>
      </c>
      <c r="E343" s="733">
        <v>50113006</v>
      </c>
      <c r="F343" s="732" t="s">
        <v>1069</v>
      </c>
      <c r="G343" s="731" t="s">
        <v>672</v>
      </c>
      <c r="H343" s="731">
        <v>33508</v>
      </c>
      <c r="I343" s="731">
        <v>33508</v>
      </c>
      <c r="J343" s="731" t="s">
        <v>1085</v>
      </c>
      <c r="K343" s="731" t="s">
        <v>1048</v>
      </c>
      <c r="L343" s="734">
        <v>144.35000000000002</v>
      </c>
      <c r="M343" s="734">
        <v>1</v>
      </c>
      <c r="N343" s="735">
        <v>144.35000000000002</v>
      </c>
    </row>
    <row r="344" spans="1:14" ht="14.45" customHeight="1" x14ac:dyDescent="0.2">
      <c r="A344" s="729" t="s">
        <v>599</v>
      </c>
      <c r="B344" s="730" t="s">
        <v>600</v>
      </c>
      <c r="C344" s="731" t="s">
        <v>625</v>
      </c>
      <c r="D344" s="732" t="s">
        <v>626</v>
      </c>
      <c r="E344" s="733">
        <v>50113006</v>
      </c>
      <c r="F344" s="732" t="s">
        <v>1069</v>
      </c>
      <c r="G344" s="731" t="s">
        <v>672</v>
      </c>
      <c r="H344" s="731">
        <v>33505</v>
      </c>
      <c r="I344" s="731">
        <v>33505</v>
      </c>
      <c r="J344" s="731" t="s">
        <v>1086</v>
      </c>
      <c r="K344" s="731" t="s">
        <v>1048</v>
      </c>
      <c r="L344" s="734">
        <v>144.35000000000002</v>
      </c>
      <c r="M344" s="734">
        <v>2</v>
      </c>
      <c r="N344" s="735">
        <v>288.70000000000005</v>
      </c>
    </row>
    <row r="345" spans="1:14" ht="14.45" customHeight="1" x14ac:dyDescent="0.2">
      <c r="A345" s="729" t="s">
        <v>599</v>
      </c>
      <c r="B345" s="730" t="s">
        <v>600</v>
      </c>
      <c r="C345" s="731" t="s">
        <v>625</v>
      </c>
      <c r="D345" s="732" t="s">
        <v>626</v>
      </c>
      <c r="E345" s="733">
        <v>50113006</v>
      </c>
      <c r="F345" s="732" t="s">
        <v>1069</v>
      </c>
      <c r="G345" s="731" t="s">
        <v>672</v>
      </c>
      <c r="H345" s="731">
        <v>217257</v>
      </c>
      <c r="I345" s="731">
        <v>217257</v>
      </c>
      <c r="J345" s="731" t="s">
        <v>1087</v>
      </c>
      <c r="K345" s="731" t="s">
        <v>1074</v>
      </c>
      <c r="L345" s="734">
        <v>124.13</v>
      </c>
      <c r="M345" s="734">
        <v>1</v>
      </c>
      <c r="N345" s="735">
        <v>124.13</v>
      </c>
    </row>
    <row r="346" spans="1:14" ht="14.45" customHeight="1" x14ac:dyDescent="0.2">
      <c r="A346" s="729" t="s">
        <v>599</v>
      </c>
      <c r="B346" s="730" t="s">
        <v>600</v>
      </c>
      <c r="C346" s="731" t="s">
        <v>625</v>
      </c>
      <c r="D346" s="732" t="s">
        <v>626</v>
      </c>
      <c r="E346" s="733">
        <v>50113006</v>
      </c>
      <c r="F346" s="732" t="s">
        <v>1069</v>
      </c>
      <c r="G346" s="731" t="s">
        <v>672</v>
      </c>
      <c r="H346" s="731">
        <v>33951</v>
      </c>
      <c r="I346" s="731">
        <v>33951</v>
      </c>
      <c r="J346" s="731" t="s">
        <v>1088</v>
      </c>
      <c r="K346" s="731" t="s">
        <v>1048</v>
      </c>
      <c r="L346" s="734">
        <v>112.06000000000003</v>
      </c>
      <c r="M346" s="734">
        <v>5</v>
      </c>
      <c r="N346" s="735">
        <v>560.30000000000018</v>
      </c>
    </row>
    <row r="347" spans="1:14" ht="14.45" customHeight="1" x14ac:dyDescent="0.2">
      <c r="A347" s="729" t="s">
        <v>599</v>
      </c>
      <c r="B347" s="730" t="s">
        <v>600</v>
      </c>
      <c r="C347" s="731" t="s">
        <v>625</v>
      </c>
      <c r="D347" s="732" t="s">
        <v>626</v>
      </c>
      <c r="E347" s="733">
        <v>50113006</v>
      </c>
      <c r="F347" s="732" t="s">
        <v>1069</v>
      </c>
      <c r="G347" s="731" t="s">
        <v>672</v>
      </c>
      <c r="H347" s="731">
        <v>33952</v>
      </c>
      <c r="I347" s="731">
        <v>33952</v>
      </c>
      <c r="J347" s="731" t="s">
        <v>1089</v>
      </c>
      <c r="K347" s="731" t="s">
        <v>1048</v>
      </c>
      <c r="L347" s="734">
        <v>112.05999999999999</v>
      </c>
      <c r="M347" s="734">
        <v>5</v>
      </c>
      <c r="N347" s="735">
        <v>560.29999999999995</v>
      </c>
    </row>
    <row r="348" spans="1:14" ht="14.45" customHeight="1" x14ac:dyDescent="0.2">
      <c r="A348" s="729" t="s">
        <v>599</v>
      </c>
      <c r="B348" s="730" t="s">
        <v>600</v>
      </c>
      <c r="C348" s="731" t="s">
        <v>625</v>
      </c>
      <c r="D348" s="732" t="s">
        <v>626</v>
      </c>
      <c r="E348" s="733">
        <v>50113006</v>
      </c>
      <c r="F348" s="732" t="s">
        <v>1069</v>
      </c>
      <c r="G348" s="731" t="s">
        <v>635</v>
      </c>
      <c r="H348" s="731">
        <v>217142</v>
      </c>
      <c r="I348" s="731">
        <v>217142</v>
      </c>
      <c r="J348" s="731" t="s">
        <v>1090</v>
      </c>
      <c r="K348" s="731" t="s">
        <v>1048</v>
      </c>
      <c r="L348" s="734">
        <v>140.34500000000003</v>
      </c>
      <c r="M348" s="734">
        <v>2</v>
      </c>
      <c r="N348" s="735">
        <v>280.69000000000005</v>
      </c>
    </row>
    <row r="349" spans="1:14" ht="14.45" customHeight="1" x14ac:dyDescent="0.2">
      <c r="A349" s="729" t="s">
        <v>599</v>
      </c>
      <c r="B349" s="730" t="s">
        <v>600</v>
      </c>
      <c r="C349" s="731" t="s">
        <v>625</v>
      </c>
      <c r="D349" s="732" t="s">
        <v>626</v>
      </c>
      <c r="E349" s="733">
        <v>50113006</v>
      </c>
      <c r="F349" s="732" t="s">
        <v>1069</v>
      </c>
      <c r="G349" s="731" t="s">
        <v>635</v>
      </c>
      <c r="H349" s="731">
        <v>217143</v>
      </c>
      <c r="I349" s="731">
        <v>217143</v>
      </c>
      <c r="J349" s="731" t="s">
        <v>1091</v>
      </c>
      <c r="K349" s="731" t="s">
        <v>1048</v>
      </c>
      <c r="L349" s="734">
        <v>140.07000000000002</v>
      </c>
      <c r="M349" s="734">
        <v>1</v>
      </c>
      <c r="N349" s="735">
        <v>140.07000000000002</v>
      </c>
    </row>
    <row r="350" spans="1:14" ht="14.45" customHeight="1" x14ac:dyDescent="0.2">
      <c r="A350" s="729" t="s">
        <v>599</v>
      </c>
      <c r="B350" s="730" t="s">
        <v>600</v>
      </c>
      <c r="C350" s="731" t="s">
        <v>625</v>
      </c>
      <c r="D350" s="732" t="s">
        <v>626</v>
      </c>
      <c r="E350" s="733">
        <v>50113008</v>
      </c>
      <c r="F350" s="732" t="s">
        <v>826</v>
      </c>
      <c r="G350" s="731"/>
      <c r="H350" s="731"/>
      <c r="I350" s="731">
        <v>210089</v>
      </c>
      <c r="J350" s="731" t="s">
        <v>827</v>
      </c>
      <c r="K350" s="731" t="s">
        <v>828</v>
      </c>
      <c r="L350" s="734">
        <v>7183</v>
      </c>
      <c r="M350" s="734">
        <v>2</v>
      </c>
      <c r="N350" s="735">
        <v>14366</v>
      </c>
    </row>
    <row r="351" spans="1:14" ht="14.45" customHeight="1" x14ac:dyDescent="0.2">
      <c r="A351" s="729" t="s">
        <v>599</v>
      </c>
      <c r="B351" s="730" t="s">
        <v>600</v>
      </c>
      <c r="C351" s="731" t="s">
        <v>625</v>
      </c>
      <c r="D351" s="732" t="s">
        <v>626</v>
      </c>
      <c r="E351" s="733">
        <v>50113011</v>
      </c>
      <c r="F351" s="732" t="s">
        <v>1092</v>
      </c>
      <c r="G351" s="731"/>
      <c r="H351" s="731"/>
      <c r="I351" s="731">
        <v>158152</v>
      </c>
      <c r="J351" s="731" t="s">
        <v>1093</v>
      </c>
      <c r="K351" s="731" t="s">
        <v>1094</v>
      </c>
      <c r="L351" s="734">
        <v>912.989990234375</v>
      </c>
      <c r="M351" s="734">
        <v>3</v>
      </c>
      <c r="N351" s="735">
        <v>2738.969970703125</v>
      </c>
    </row>
    <row r="352" spans="1:14" ht="14.45" customHeight="1" x14ac:dyDescent="0.2">
      <c r="A352" s="729" t="s">
        <v>599</v>
      </c>
      <c r="B352" s="730" t="s">
        <v>600</v>
      </c>
      <c r="C352" s="731" t="s">
        <v>625</v>
      </c>
      <c r="D352" s="732" t="s">
        <v>626</v>
      </c>
      <c r="E352" s="733">
        <v>50113011</v>
      </c>
      <c r="F352" s="732" t="s">
        <v>1092</v>
      </c>
      <c r="G352" s="731"/>
      <c r="H352" s="731"/>
      <c r="I352" s="731">
        <v>210088</v>
      </c>
      <c r="J352" s="731" t="s">
        <v>827</v>
      </c>
      <c r="K352" s="731" t="s">
        <v>1095</v>
      </c>
      <c r="L352" s="734">
        <v>3591.5</v>
      </c>
      <c r="M352" s="734">
        <v>3</v>
      </c>
      <c r="N352" s="735">
        <v>10774.5</v>
      </c>
    </row>
    <row r="353" spans="1:14" ht="14.45" customHeight="1" x14ac:dyDescent="0.2">
      <c r="A353" s="729" t="s">
        <v>599</v>
      </c>
      <c r="B353" s="730" t="s">
        <v>600</v>
      </c>
      <c r="C353" s="731" t="s">
        <v>625</v>
      </c>
      <c r="D353" s="732" t="s">
        <v>626</v>
      </c>
      <c r="E353" s="733">
        <v>50113013</v>
      </c>
      <c r="F353" s="732" t="s">
        <v>831</v>
      </c>
      <c r="G353" s="731" t="s">
        <v>635</v>
      </c>
      <c r="H353" s="731">
        <v>172972</v>
      </c>
      <c r="I353" s="731">
        <v>72972</v>
      </c>
      <c r="J353" s="731" t="s">
        <v>832</v>
      </c>
      <c r="K353" s="731" t="s">
        <v>833</v>
      </c>
      <c r="L353" s="734">
        <v>203.72000000000003</v>
      </c>
      <c r="M353" s="734">
        <v>2.8</v>
      </c>
      <c r="N353" s="735">
        <v>570.41600000000005</v>
      </c>
    </row>
    <row r="354" spans="1:14" ht="14.45" customHeight="1" x14ac:dyDescent="0.2">
      <c r="A354" s="729" t="s">
        <v>599</v>
      </c>
      <c r="B354" s="730" t="s">
        <v>600</v>
      </c>
      <c r="C354" s="731" t="s">
        <v>625</v>
      </c>
      <c r="D354" s="732" t="s">
        <v>626</v>
      </c>
      <c r="E354" s="733">
        <v>50113013</v>
      </c>
      <c r="F354" s="732" t="s">
        <v>831</v>
      </c>
      <c r="G354" s="731" t="s">
        <v>672</v>
      </c>
      <c r="H354" s="731">
        <v>164831</v>
      </c>
      <c r="I354" s="731">
        <v>64831</v>
      </c>
      <c r="J354" s="731" t="s">
        <v>834</v>
      </c>
      <c r="K354" s="731" t="s">
        <v>835</v>
      </c>
      <c r="L354" s="734">
        <v>196.02000000000012</v>
      </c>
      <c r="M354" s="734">
        <v>16.899999999999995</v>
      </c>
      <c r="N354" s="735">
        <v>3312.7380000000012</v>
      </c>
    </row>
    <row r="355" spans="1:14" ht="14.45" customHeight="1" x14ac:dyDescent="0.2">
      <c r="A355" s="729" t="s">
        <v>599</v>
      </c>
      <c r="B355" s="730" t="s">
        <v>600</v>
      </c>
      <c r="C355" s="731" t="s">
        <v>625</v>
      </c>
      <c r="D355" s="732" t="s">
        <v>626</v>
      </c>
      <c r="E355" s="733">
        <v>50113013</v>
      </c>
      <c r="F355" s="732" t="s">
        <v>831</v>
      </c>
      <c r="G355" s="731" t="s">
        <v>635</v>
      </c>
      <c r="H355" s="731">
        <v>183926</v>
      </c>
      <c r="I355" s="731">
        <v>183926</v>
      </c>
      <c r="J355" s="731" t="s">
        <v>836</v>
      </c>
      <c r="K355" s="731" t="s">
        <v>837</v>
      </c>
      <c r="L355" s="734">
        <v>128.81000000000014</v>
      </c>
      <c r="M355" s="734">
        <v>29.399999999999991</v>
      </c>
      <c r="N355" s="735">
        <v>3787.0140000000029</v>
      </c>
    </row>
    <row r="356" spans="1:14" ht="14.45" customHeight="1" x14ac:dyDescent="0.2">
      <c r="A356" s="729" t="s">
        <v>599</v>
      </c>
      <c r="B356" s="730" t="s">
        <v>600</v>
      </c>
      <c r="C356" s="731" t="s">
        <v>625</v>
      </c>
      <c r="D356" s="732" t="s">
        <v>626</v>
      </c>
      <c r="E356" s="733">
        <v>50113013</v>
      </c>
      <c r="F356" s="732" t="s">
        <v>831</v>
      </c>
      <c r="G356" s="731" t="s">
        <v>672</v>
      </c>
      <c r="H356" s="731">
        <v>145010</v>
      </c>
      <c r="I356" s="731">
        <v>45010</v>
      </c>
      <c r="J356" s="731" t="s">
        <v>1096</v>
      </c>
      <c r="K356" s="731" t="s">
        <v>1097</v>
      </c>
      <c r="L356" s="734">
        <v>42.11</v>
      </c>
      <c r="M356" s="734">
        <v>1</v>
      </c>
      <c r="N356" s="735">
        <v>42.11</v>
      </c>
    </row>
    <row r="357" spans="1:14" ht="14.45" customHeight="1" x14ac:dyDescent="0.2">
      <c r="A357" s="729" t="s">
        <v>599</v>
      </c>
      <c r="B357" s="730" t="s">
        <v>600</v>
      </c>
      <c r="C357" s="731" t="s">
        <v>625</v>
      </c>
      <c r="D357" s="732" t="s">
        <v>626</v>
      </c>
      <c r="E357" s="733">
        <v>50113013</v>
      </c>
      <c r="F357" s="732" t="s">
        <v>831</v>
      </c>
      <c r="G357" s="731" t="s">
        <v>635</v>
      </c>
      <c r="H357" s="731">
        <v>117171</v>
      </c>
      <c r="I357" s="731">
        <v>17171</v>
      </c>
      <c r="J357" s="731" t="s">
        <v>1098</v>
      </c>
      <c r="K357" s="731" t="s">
        <v>892</v>
      </c>
      <c r="L357" s="734">
        <v>72.84</v>
      </c>
      <c r="M357" s="734">
        <v>1</v>
      </c>
      <c r="N357" s="735">
        <v>72.84</v>
      </c>
    </row>
    <row r="358" spans="1:14" ht="14.45" customHeight="1" x14ac:dyDescent="0.2">
      <c r="A358" s="729" t="s">
        <v>599</v>
      </c>
      <c r="B358" s="730" t="s">
        <v>600</v>
      </c>
      <c r="C358" s="731" t="s">
        <v>625</v>
      </c>
      <c r="D358" s="732" t="s">
        <v>626</v>
      </c>
      <c r="E358" s="733">
        <v>50113013</v>
      </c>
      <c r="F358" s="732" t="s">
        <v>831</v>
      </c>
      <c r="G358" s="731" t="s">
        <v>672</v>
      </c>
      <c r="H358" s="731">
        <v>162187</v>
      </c>
      <c r="I358" s="731">
        <v>162187</v>
      </c>
      <c r="J358" s="731" t="s">
        <v>842</v>
      </c>
      <c r="K358" s="731" t="s">
        <v>843</v>
      </c>
      <c r="L358" s="734">
        <v>671</v>
      </c>
      <c r="M358" s="734">
        <v>1</v>
      </c>
      <c r="N358" s="735">
        <v>671</v>
      </c>
    </row>
    <row r="359" spans="1:14" ht="14.45" customHeight="1" x14ac:dyDescent="0.2">
      <c r="A359" s="729" t="s">
        <v>599</v>
      </c>
      <c r="B359" s="730" t="s">
        <v>600</v>
      </c>
      <c r="C359" s="731" t="s">
        <v>625</v>
      </c>
      <c r="D359" s="732" t="s">
        <v>626</v>
      </c>
      <c r="E359" s="733">
        <v>50113013</v>
      </c>
      <c r="F359" s="732" t="s">
        <v>831</v>
      </c>
      <c r="G359" s="731" t="s">
        <v>672</v>
      </c>
      <c r="H359" s="731">
        <v>849887</v>
      </c>
      <c r="I359" s="731">
        <v>129834</v>
      </c>
      <c r="J359" s="731" t="s">
        <v>844</v>
      </c>
      <c r="K359" s="731" t="s">
        <v>845</v>
      </c>
      <c r="L359" s="734">
        <v>150.69999999999996</v>
      </c>
      <c r="M359" s="734">
        <v>2.7</v>
      </c>
      <c r="N359" s="735">
        <v>406.88999999999993</v>
      </c>
    </row>
    <row r="360" spans="1:14" ht="14.45" customHeight="1" x14ac:dyDescent="0.2">
      <c r="A360" s="729" t="s">
        <v>599</v>
      </c>
      <c r="B360" s="730" t="s">
        <v>600</v>
      </c>
      <c r="C360" s="731" t="s">
        <v>625</v>
      </c>
      <c r="D360" s="732" t="s">
        <v>626</v>
      </c>
      <c r="E360" s="733">
        <v>50113013</v>
      </c>
      <c r="F360" s="732" t="s">
        <v>831</v>
      </c>
      <c r="G360" s="731" t="s">
        <v>672</v>
      </c>
      <c r="H360" s="731">
        <v>849655</v>
      </c>
      <c r="I360" s="731">
        <v>129836</v>
      </c>
      <c r="J360" s="731" t="s">
        <v>846</v>
      </c>
      <c r="K360" s="731" t="s">
        <v>845</v>
      </c>
      <c r="L360" s="734">
        <v>264</v>
      </c>
      <c r="M360" s="734">
        <v>1.7</v>
      </c>
      <c r="N360" s="735">
        <v>448.8</v>
      </c>
    </row>
    <row r="361" spans="1:14" ht="14.45" customHeight="1" x14ac:dyDescent="0.2">
      <c r="A361" s="729" t="s">
        <v>599</v>
      </c>
      <c r="B361" s="730" t="s">
        <v>600</v>
      </c>
      <c r="C361" s="731" t="s">
        <v>625</v>
      </c>
      <c r="D361" s="732" t="s">
        <v>626</v>
      </c>
      <c r="E361" s="733">
        <v>50113013</v>
      </c>
      <c r="F361" s="732" t="s">
        <v>831</v>
      </c>
      <c r="G361" s="731" t="s">
        <v>295</v>
      </c>
      <c r="H361" s="731">
        <v>134595</v>
      </c>
      <c r="I361" s="731">
        <v>134595</v>
      </c>
      <c r="J361" s="731" t="s">
        <v>850</v>
      </c>
      <c r="K361" s="731" t="s">
        <v>851</v>
      </c>
      <c r="L361" s="734">
        <v>416.78</v>
      </c>
      <c r="M361" s="734">
        <v>0.9</v>
      </c>
      <c r="N361" s="735">
        <v>375.10199999999998</v>
      </c>
    </row>
    <row r="362" spans="1:14" ht="14.45" customHeight="1" x14ac:dyDescent="0.2">
      <c r="A362" s="729" t="s">
        <v>599</v>
      </c>
      <c r="B362" s="730" t="s">
        <v>600</v>
      </c>
      <c r="C362" s="731" t="s">
        <v>625</v>
      </c>
      <c r="D362" s="732" t="s">
        <v>626</v>
      </c>
      <c r="E362" s="733">
        <v>50113013</v>
      </c>
      <c r="F362" s="732" t="s">
        <v>831</v>
      </c>
      <c r="G362" s="731" t="s">
        <v>329</v>
      </c>
      <c r="H362" s="731">
        <v>245255</v>
      </c>
      <c r="I362" s="731">
        <v>245255</v>
      </c>
      <c r="J362" s="731" t="s">
        <v>965</v>
      </c>
      <c r="K362" s="731" t="s">
        <v>966</v>
      </c>
      <c r="L362" s="734">
        <v>188.46</v>
      </c>
      <c r="M362" s="734">
        <v>2.4</v>
      </c>
      <c r="N362" s="735">
        <v>452.30400000000003</v>
      </c>
    </row>
    <row r="363" spans="1:14" ht="14.45" customHeight="1" x14ac:dyDescent="0.2">
      <c r="A363" s="729" t="s">
        <v>599</v>
      </c>
      <c r="B363" s="730" t="s">
        <v>600</v>
      </c>
      <c r="C363" s="731" t="s">
        <v>625</v>
      </c>
      <c r="D363" s="732" t="s">
        <v>626</v>
      </c>
      <c r="E363" s="733">
        <v>50113014</v>
      </c>
      <c r="F363" s="732" t="s">
        <v>860</v>
      </c>
      <c r="G363" s="731" t="s">
        <v>635</v>
      </c>
      <c r="H363" s="731">
        <v>176150</v>
      </c>
      <c r="I363" s="731">
        <v>76150</v>
      </c>
      <c r="J363" s="731" t="s">
        <v>1099</v>
      </c>
      <c r="K363" s="731" t="s">
        <v>1100</v>
      </c>
      <c r="L363" s="734">
        <v>89.13</v>
      </c>
      <c r="M363" s="734">
        <v>1</v>
      </c>
      <c r="N363" s="735">
        <v>89.13</v>
      </c>
    </row>
    <row r="364" spans="1:14" ht="14.45" customHeight="1" x14ac:dyDescent="0.2">
      <c r="A364" s="729" t="s">
        <v>599</v>
      </c>
      <c r="B364" s="730" t="s">
        <v>600</v>
      </c>
      <c r="C364" s="731" t="s">
        <v>628</v>
      </c>
      <c r="D364" s="732" t="s">
        <v>629</v>
      </c>
      <c r="E364" s="733">
        <v>50113001</v>
      </c>
      <c r="F364" s="732" t="s">
        <v>634</v>
      </c>
      <c r="G364" s="731" t="s">
        <v>635</v>
      </c>
      <c r="H364" s="731">
        <v>100362</v>
      </c>
      <c r="I364" s="731">
        <v>362</v>
      </c>
      <c r="J364" s="731" t="s">
        <v>970</v>
      </c>
      <c r="K364" s="731" t="s">
        <v>971</v>
      </c>
      <c r="L364" s="734">
        <v>72.860000000000014</v>
      </c>
      <c r="M364" s="734">
        <v>10</v>
      </c>
      <c r="N364" s="735">
        <v>728.60000000000014</v>
      </c>
    </row>
    <row r="365" spans="1:14" ht="14.45" customHeight="1" x14ac:dyDescent="0.2">
      <c r="A365" s="729" t="s">
        <v>599</v>
      </c>
      <c r="B365" s="730" t="s">
        <v>600</v>
      </c>
      <c r="C365" s="731" t="s">
        <v>628</v>
      </c>
      <c r="D365" s="732" t="s">
        <v>629</v>
      </c>
      <c r="E365" s="733">
        <v>50113001</v>
      </c>
      <c r="F365" s="732" t="s">
        <v>634</v>
      </c>
      <c r="G365" s="731" t="s">
        <v>635</v>
      </c>
      <c r="H365" s="731">
        <v>990585</v>
      </c>
      <c r="I365" s="731">
        <v>0</v>
      </c>
      <c r="J365" s="731" t="s">
        <v>866</v>
      </c>
      <c r="K365" s="731" t="s">
        <v>329</v>
      </c>
      <c r="L365" s="734">
        <v>52.950000000000017</v>
      </c>
      <c r="M365" s="734">
        <v>3</v>
      </c>
      <c r="N365" s="735">
        <v>158.85000000000005</v>
      </c>
    </row>
    <row r="366" spans="1:14" ht="14.45" customHeight="1" x14ac:dyDescent="0.2">
      <c r="A366" s="729" t="s">
        <v>599</v>
      </c>
      <c r="B366" s="730" t="s">
        <v>600</v>
      </c>
      <c r="C366" s="731" t="s">
        <v>628</v>
      </c>
      <c r="D366" s="732" t="s">
        <v>629</v>
      </c>
      <c r="E366" s="733">
        <v>50113001</v>
      </c>
      <c r="F366" s="732" t="s">
        <v>634</v>
      </c>
      <c r="G366" s="731" t="s">
        <v>635</v>
      </c>
      <c r="H366" s="731">
        <v>920200</v>
      </c>
      <c r="I366" s="731">
        <v>15877</v>
      </c>
      <c r="J366" s="731" t="s">
        <v>1101</v>
      </c>
      <c r="K366" s="731" t="s">
        <v>329</v>
      </c>
      <c r="L366" s="734">
        <v>252.97799999999998</v>
      </c>
      <c r="M366" s="734">
        <v>10</v>
      </c>
      <c r="N366" s="735">
        <v>2529.7799999999997</v>
      </c>
    </row>
    <row r="367" spans="1:14" ht="14.45" customHeight="1" x14ac:dyDescent="0.2">
      <c r="A367" s="729" t="s">
        <v>599</v>
      </c>
      <c r="B367" s="730" t="s">
        <v>600</v>
      </c>
      <c r="C367" s="731" t="s">
        <v>628</v>
      </c>
      <c r="D367" s="732" t="s">
        <v>629</v>
      </c>
      <c r="E367" s="733">
        <v>50113001</v>
      </c>
      <c r="F367" s="732" t="s">
        <v>634</v>
      </c>
      <c r="G367" s="731" t="s">
        <v>635</v>
      </c>
      <c r="H367" s="731">
        <v>930443</v>
      </c>
      <c r="I367" s="731">
        <v>0</v>
      </c>
      <c r="J367" s="731" t="s">
        <v>1102</v>
      </c>
      <c r="K367" s="731" t="s">
        <v>1103</v>
      </c>
      <c r="L367" s="734">
        <v>176.42000000000002</v>
      </c>
      <c r="M367" s="734">
        <v>1</v>
      </c>
      <c r="N367" s="735">
        <v>176.42000000000002</v>
      </c>
    </row>
    <row r="368" spans="1:14" ht="14.45" customHeight="1" x14ac:dyDescent="0.2">
      <c r="A368" s="729" t="s">
        <v>599</v>
      </c>
      <c r="B368" s="730" t="s">
        <v>600</v>
      </c>
      <c r="C368" s="731" t="s">
        <v>628</v>
      </c>
      <c r="D368" s="732" t="s">
        <v>629</v>
      </c>
      <c r="E368" s="733">
        <v>50113001</v>
      </c>
      <c r="F368" s="732" t="s">
        <v>634</v>
      </c>
      <c r="G368" s="731" t="s">
        <v>635</v>
      </c>
      <c r="H368" s="731">
        <v>198864</v>
      </c>
      <c r="I368" s="731">
        <v>98864</v>
      </c>
      <c r="J368" s="731" t="s">
        <v>1104</v>
      </c>
      <c r="K368" s="731" t="s">
        <v>1105</v>
      </c>
      <c r="L368" s="734">
        <v>537.88</v>
      </c>
      <c r="M368" s="734">
        <v>3</v>
      </c>
      <c r="N368" s="735">
        <v>1613.6399999999999</v>
      </c>
    </row>
    <row r="369" spans="1:14" ht="14.45" customHeight="1" x14ac:dyDescent="0.2">
      <c r="A369" s="729" t="s">
        <v>599</v>
      </c>
      <c r="B369" s="730" t="s">
        <v>600</v>
      </c>
      <c r="C369" s="731" t="s">
        <v>628</v>
      </c>
      <c r="D369" s="732" t="s">
        <v>629</v>
      </c>
      <c r="E369" s="733">
        <v>50113001</v>
      </c>
      <c r="F369" s="732" t="s">
        <v>634</v>
      </c>
      <c r="G369" s="731" t="s">
        <v>635</v>
      </c>
      <c r="H369" s="731">
        <v>207900</v>
      </c>
      <c r="I369" s="731">
        <v>207900</v>
      </c>
      <c r="J369" s="731" t="s">
        <v>1106</v>
      </c>
      <c r="K369" s="731" t="s">
        <v>1107</v>
      </c>
      <c r="L369" s="734">
        <v>85.62</v>
      </c>
      <c r="M369" s="734">
        <v>3</v>
      </c>
      <c r="N369" s="735">
        <v>256.86</v>
      </c>
    </row>
    <row r="370" spans="1:14" ht="14.45" customHeight="1" x14ac:dyDescent="0.2">
      <c r="A370" s="729" t="s">
        <v>599</v>
      </c>
      <c r="B370" s="730" t="s">
        <v>600</v>
      </c>
      <c r="C370" s="731" t="s">
        <v>628</v>
      </c>
      <c r="D370" s="732" t="s">
        <v>629</v>
      </c>
      <c r="E370" s="733">
        <v>50113001</v>
      </c>
      <c r="F370" s="732" t="s">
        <v>634</v>
      </c>
      <c r="G370" s="731" t="s">
        <v>635</v>
      </c>
      <c r="H370" s="731">
        <v>396574</v>
      </c>
      <c r="I370" s="731">
        <v>0</v>
      </c>
      <c r="J370" s="731" t="s">
        <v>1108</v>
      </c>
      <c r="K370" s="731" t="s">
        <v>1109</v>
      </c>
      <c r="L370" s="734">
        <v>168.94</v>
      </c>
      <c r="M370" s="734">
        <v>240</v>
      </c>
      <c r="N370" s="735">
        <v>40545.599999999999</v>
      </c>
    </row>
    <row r="371" spans="1:14" ht="14.45" customHeight="1" x14ac:dyDescent="0.2">
      <c r="A371" s="729" t="s">
        <v>599</v>
      </c>
      <c r="B371" s="730" t="s">
        <v>600</v>
      </c>
      <c r="C371" s="731" t="s">
        <v>628</v>
      </c>
      <c r="D371" s="732" t="s">
        <v>629</v>
      </c>
      <c r="E371" s="733">
        <v>50113001</v>
      </c>
      <c r="F371" s="732" t="s">
        <v>634</v>
      </c>
      <c r="G371" s="731" t="s">
        <v>635</v>
      </c>
      <c r="H371" s="731">
        <v>902055</v>
      </c>
      <c r="I371" s="731">
        <v>0</v>
      </c>
      <c r="J371" s="731" t="s">
        <v>1110</v>
      </c>
      <c r="K371" s="731" t="s">
        <v>1111</v>
      </c>
      <c r="L371" s="734">
        <v>576.40559896950344</v>
      </c>
      <c r="M371" s="734">
        <v>2</v>
      </c>
      <c r="N371" s="735">
        <v>1152.8111979390069</v>
      </c>
    </row>
    <row r="372" spans="1:14" ht="14.45" customHeight="1" x14ac:dyDescent="0.2">
      <c r="A372" s="729" t="s">
        <v>599</v>
      </c>
      <c r="B372" s="730" t="s">
        <v>600</v>
      </c>
      <c r="C372" s="731" t="s">
        <v>628</v>
      </c>
      <c r="D372" s="732" t="s">
        <v>629</v>
      </c>
      <c r="E372" s="733">
        <v>50113001</v>
      </c>
      <c r="F372" s="732" t="s">
        <v>634</v>
      </c>
      <c r="G372" s="731" t="s">
        <v>635</v>
      </c>
      <c r="H372" s="731">
        <v>500989</v>
      </c>
      <c r="I372" s="731">
        <v>0</v>
      </c>
      <c r="J372" s="731" t="s">
        <v>1112</v>
      </c>
      <c r="K372" s="731" t="s">
        <v>329</v>
      </c>
      <c r="L372" s="734">
        <v>146.24350766640475</v>
      </c>
      <c r="M372" s="734">
        <v>26</v>
      </c>
      <c r="N372" s="735">
        <v>3802.3311993265233</v>
      </c>
    </row>
    <row r="373" spans="1:14" ht="14.45" customHeight="1" x14ac:dyDescent="0.2">
      <c r="A373" s="729" t="s">
        <v>599</v>
      </c>
      <c r="B373" s="730" t="s">
        <v>600</v>
      </c>
      <c r="C373" s="731" t="s">
        <v>628</v>
      </c>
      <c r="D373" s="732" t="s">
        <v>629</v>
      </c>
      <c r="E373" s="733">
        <v>50113001</v>
      </c>
      <c r="F373" s="732" t="s">
        <v>634</v>
      </c>
      <c r="G373" s="731" t="s">
        <v>635</v>
      </c>
      <c r="H373" s="731">
        <v>900814</v>
      </c>
      <c r="I373" s="731">
        <v>0</v>
      </c>
      <c r="J373" s="731" t="s">
        <v>1113</v>
      </c>
      <c r="K373" s="731" t="s">
        <v>329</v>
      </c>
      <c r="L373" s="734">
        <v>421.04668201587344</v>
      </c>
      <c r="M373" s="734">
        <v>5</v>
      </c>
      <c r="N373" s="735">
        <v>2105.2334100793673</v>
      </c>
    </row>
    <row r="374" spans="1:14" ht="14.45" customHeight="1" x14ac:dyDescent="0.2">
      <c r="A374" s="729" t="s">
        <v>599</v>
      </c>
      <c r="B374" s="730" t="s">
        <v>600</v>
      </c>
      <c r="C374" s="731" t="s">
        <v>628</v>
      </c>
      <c r="D374" s="732" t="s">
        <v>629</v>
      </c>
      <c r="E374" s="733">
        <v>50113001</v>
      </c>
      <c r="F374" s="732" t="s">
        <v>634</v>
      </c>
      <c r="G374" s="731" t="s">
        <v>635</v>
      </c>
      <c r="H374" s="731">
        <v>225891</v>
      </c>
      <c r="I374" s="731">
        <v>225891</v>
      </c>
      <c r="J374" s="731" t="s">
        <v>973</v>
      </c>
      <c r="K374" s="731" t="s">
        <v>974</v>
      </c>
      <c r="L374" s="734">
        <v>316.31</v>
      </c>
      <c r="M374" s="734">
        <v>6</v>
      </c>
      <c r="N374" s="735">
        <v>1897.8600000000001</v>
      </c>
    </row>
    <row r="375" spans="1:14" ht="14.45" customHeight="1" x14ac:dyDescent="0.2">
      <c r="A375" s="729" t="s">
        <v>599</v>
      </c>
      <c r="B375" s="730" t="s">
        <v>600</v>
      </c>
      <c r="C375" s="731" t="s">
        <v>628</v>
      </c>
      <c r="D375" s="732" t="s">
        <v>629</v>
      </c>
      <c r="E375" s="733">
        <v>50113001</v>
      </c>
      <c r="F375" s="732" t="s">
        <v>634</v>
      </c>
      <c r="G375" s="731" t="s">
        <v>635</v>
      </c>
      <c r="H375" s="731">
        <v>100502</v>
      </c>
      <c r="I375" s="731">
        <v>502</v>
      </c>
      <c r="J375" s="731" t="s">
        <v>899</v>
      </c>
      <c r="K375" s="731" t="s">
        <v>948</v>
      </c>
      <c r="L375" s="734">
        <v>268.94000252877777</v>
      </c>
      <c r="M375" s="734">
        <v>16</v>
      </c>
      <c r="N375" s="735">
        <v>4303.0400404604443</v>
      </c>
    </row>
    <row r="376" spans="1:14" ht="14.45" customHeight="1" x14ac:dyDescent="0.2">
      <c r="A376" s="729" t="s">
        <v>599</v>
      </c>
      <c r="B376" s="730" t="s">
        <v>600</v>
      </c>
      <c r="C376" s="731" t="s">
        <v>628</v>
      </c>
      <c r="D376" s="732" t="s">
        <v>629</v>
      </c>
      <c r="E376" s="733">
        <v>50113001</v>
      </c>
      <c r="F376" s="732" t="s">
        <v>634</v>
      </c>
      <c r="G376" s="731" t="s">
        <v>672</v>
      </c>
      <c r="H376" s="731">
        <v>100536</v>
      </c>
      <c r="I376" s="731">
        <v>536</v>
      </c>
      <c r="J376" s="731" t="s">
        <v>1114</v>
      </c>
      <c r="K376" s="731" t="s">
        <v>971</v>
      </c>
      <c r="L376" s="734">
        <v>140.12</v>
      </c>
      <c r="M376" s="734">
        <v>2</v>
      </c>
      <c r="N376" s="735">
        <v>280.24</v>
      </c>
    </row>
    <row r="377" spans="1:14" ht="14.45" customHeight="1" x14ac:dyDescent="0.2">
      <c r="A377" s="729" t="s">
        <v>599</v>
      </c>
      <c r="B377" s="730" t="s">
        <v>600</v>
      </c>
      <c r="C377" s="731" t="s">
        <v>628</v>
      </c>
      <c r="D377" s="732" t="s">
        <v>629</v>
      </c>
      <c r="E377" s="733">
        <v>50113001</v>
      </c>
      <c r="F377" s="732" t="s">
        <v>634</v>
      </c>
      <c r="G377" s="731" t="s">
        <v>635</v>
      </c>
      <c r="H377" s="731">
        <v>113441</v>
      </c>
      <c r="I377" s="731">
        <v>13441</v>
      </c>
      <c r="J377" s="731" t="s">
        <v>1115</v>
      </c>
      <c r="K377" s="731" t="s">
        <v>1116</v>
      </c>
      <c r="L377" s="734">
        <v>246.49959367347375</v>
      </c>
      <c r="M377" s="734">
        <v>114</v>
      </c>
      <c r="N377" s="735">
        <v>28100.953678776008</v>
      </c>
    </row>
    <row r="378" spans="1:14" ht="14.45" customHeight="1" x14ac:dyDescent="0.2">
      <c r="A378" s="729" t="s">
        <v>599</v>
      </c>
      <c r="B378" s="730" t="s">
        <v>600</v>
      </c>
      <c r="C378" s="731" t="s">
        <v>628</v>
      </c>
      <c r="D378" s="732" t="s">
        <v>629</v>
      </c>
      <c r="E378" s="733">
        <v>50113001</v>
      </c>
      <c r="F378" s="732" t="s">
        <v>634</v>
      </c>
      <c r="G378" s="731" t="s">
        <v>635</v>
      </c>
      <c r="H378" s="731">
        <v>242203</v>
      </c>
      <c r="I378" s="731">
        <v>242203</v>
      </c>
      <c r="J378" s="731" t="s">
        <v>797</v>
      </c>
      <c r="K378" s="731" t="s">
        <v>798</v>
      </c>
      <c r="L378" s="734">
        <v>103.66333333333334</v>
      </c>
      <c r="M378" s="734">
        <v>60</v>
      </c>
      <c r="N378" s="735">
        <v>6219.8</v>
      </c>
    </row>
    <row r="379" spans="1:14" ht="14.45" customHeight="1" thickBot="1" x14ac:dyDescent="0.25">
      <c r="A379" s="736" t="s">
        <v>599</v>
      </c>
      <c r="B379" s="737" t="s">
        <v>600</v>
      </c>
      <c r="C379" s="738" t="s">
        <v>628</v>
      </c>
      <c r="D379" s="739" t="s">
        <v>629</v>
      </c>
      <c r="E379" s="740">
        <v>50113013</v>
      </c>
      <c r="F379" s="739" t="s">
        <v>831</v>
      </c>
      <c r="G379" s="738" t="s">
        <v>635</v>
      </c>
      <c r="H379" s="738">
        <v>208820</v>
      </c>
      <c r="I379" s="738">
        <v>208820</v>
      </c>
      <c r="J379" s="738" t="s">
        <v>1117</v>
      </c>
      <c r="K379" s="738" t="s">
        <v>1118</v>
      </c>
      <c r="L379" s="741">
        <v>1932.7600000000004</v>
      </c>
      <c r="M379" s="741">
        <v>30</v>
      </c>
      <c r="N379" s="742">
        <v>57982.80000000001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DDF5305-D306-483E-9A52-AFE507AFB24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1119</v>
      </c>
      <c r="B5" s="727">
        <v>9226.8219999999983</v>
      </c>
      <c r="C5" s="747">
        <v>0.1343693482269151</v>
      </c>
      <c r="D5" s="727">
        <v>59440.788</v>
      </c>
      <c r="E5" s="747">
        <v>0.86563065177308485</v>
      </c>
      <c r="F5" s="728">
        <v>68667.61</v>
      </c>
    </row>
    <row r="6" spans="1:6" ht="14.45" customHeight="1" x14ac:dyDescent="0.2">
      <c r="A6" s="758" t="s">
        <v>1120</v>
      </c>
      <c r="B6" s="734"/>
      <c r="C6" s="748">
        <v>0</v>
      </c>
      <c r="D6" s="734">
        <v>29972.7</v>
      </c>
      <c r="E6" s="748">
        <v>1</v>
      </c>
      <c r="F6" s="735">
        <v>29972.7</v>
      </c>
    </row>
    <row r="7" spans="1:6" ht="14.45" customHeight="1" x14ac:dyDescent="0.2">
      <c r="A7" s="758" t="s">
        <v>1121</v>
      </c>
      <c r="B7" s="734">
        <v>8871.9539999999997</v>
      </c>
      <c r="C7" s="748">
        <v>0.2922163977726091</v>
      </c>
      <c r="D7" s="734">
        <v>21488.95</v>
      </c>
      <c r="E7" s="748">
        <v>0.70778360222739078</v>
      </c>
      <c r="F7" s="735">
        <v>30360.904000000002</v>
      </c>
    </row>
    <row r="8" spans="1:6" ht="14.45" customHeight="1" x14ac:dyDescent="0.2">
      <c r="A8" s="758" t="s">
        <v>1122</v>
      </c>
      <c r="B8" s="734"/>
      <c r="C8" s="748">
        <v>0</v>
      </c>
      <c r="D8" s="734">
        <v>26290.030947429677</v>
      </c>
      <c r="E8" s="748">
        <v>1</v>
      </c>
      <c r="F8" s="735">
        <v>26290.030947429677</v>
      </c>
    </row>
    <row r="9" spans="1:6" ht="14.45" customHeight="1" x14ac:dyDescent="0.2">
      <c r="A9" s="758" t="s">
        <v>1123</v>
      </c>
      <c r="B9" s="734">
        <v>959.75599999999997</v>
      </c>
      <c r="C9" s="748">
        <v>3.5012597160033729E-2</v>
      </c>
      <c r="D9" s="734">
        <v>26451.977999999999</v>
      </c>
      <c r="E9" s="748">
        <v>0.9649874028399662</v>
      </c>
      <c r="F9" s="735">
        <v>27411.734</v>
      </c>
    </row>
    <row r="10" spans="1:6" ht="14.45" customHeight="1" thickBot="1" x14ac:dyDescent="0.25">
      <c r="A10" s="759" t="s">
        <v>1124</v>
      </c>
      <c r="B10" s="750"/>
      <c r="C10" s="751">
        <v>0</v>
      </c>
      <c r="D10" s="750">
        <v>280.24</v>
      </c>
      <c r="E10" s="751">
        <v>1</v>
      </c>
      <c r="F10" s="752">
        <v>280.24</v>
      </c>
    </row>
    <row r="11" spans="1:6" ht="14.45" customHeight="1" thickBot="1" x14ac:dyDescent="0.25">
      <c r="A11" s="753" t="s">
        <v>3</v>
      </c>
      <c r="B11" s="754">
        <v>19058.531999999999</v>
      </c>
      <c r="C11" s="755">
        <v>0.10415453455038103</v>
      </c>
      <c r="D11" s="754">
        <v>163924.68694742967</v>
      </c>
      <c r="E11" s="755">
        <v>0.89584546544961896</v>
      </c>
      <c r="F11" s="756">
        <v>182983.21894742968</v>
      </c>
    </row>
    <row r="12" spans="1:6" ht="14.45" customHeight="1" thickBot="1" x14ac:dyDescent="0.25"/>
    <row r="13" spans="1:6" ht="14.45" customHeight="1" x14ac:dyDescent="0.2">
      <c r="A13" s="757" t="s">
        <v>1125</v>
      </c>
      <c r="B13" s="727"/>
      <c r="C13" s="747">
        <v>0</v>
      </c>
      <c r="D13" s="727">
        <v>828.5</v>
      </c>
      <c r="E13" s="747">
        <v>1</v>
      </c>
      <c r="F13" s="728">
        <v>828.5</v>
      </c>
    </row>
    <row r="14" spans="1:6" ht="14.45" customHeight="1" x14ac:dyDescent="0.2">
      <c r="A14" s="758" t="s">
        <v>1126</v>
      </c>
      <c r="B14" s="734"/>
      <c r="C14" s="748">
        <v>0</v>
      </c>
      <c r="D14" s="734">
        <v>127.34000000000002</v>
      </c>
      <c r="E14" s="748">
        <v>1</v>
      </c>
      <c r="F14" s="735">
        <v>127.34000000000002</v>
      </c>
    </row>
    <row r="15" spans="1:6" ht="14.45" customHeight="1" x14ac:dyDescent="0.2">
      <c r="A15" s="758" t="s">
        <v>1127</v>
      </c>
      <c r="B15" s="734"/>
      <c r="C15" s="748">
        <v>0</v>
      </c>
      <c r="D15" s="734">
        <v>3096</v>
      </c>
      <c r="E15" s="748">
        <v>1</v>
      </c>
      <c r="F15" s="735">
        <v>3096</v>
      </c>
    </row>
    <row r="16" spans="1:6" ht="14.45" customHeight="1" x14ac:dyDescent="0.2">
      <c r="A16" s="758" t="s">
        <v>1128</v>
      </c>
      <c r="B16" s="734"/>
      <c r="C16" s="748">
        <v>0</v>
      </c>
      <c r="D16" s="734">
        <v>61896.12</v>
      </c>
      <c r="E16" s="748">
        <v>1</v>
      </c>
      <c r="F16" s="735">
        <v>61896.12</v>
      </c>
    </row>
    <row r="17" spans="1:6" ht="14.45" customHeight="1" x14ac:dyDescent="0.2">
      <c r="A17" s="758" t="s">
        <v>1129</v>
      </c>
      <c r="B17" s="734"/>
      <c r="C17" s="748">
        <v>0</v>
      </c>
      <c r="D17" s="734">
        <v>161.78000000000009</v>
      </c>
      <c r="E17" s="748">
        <v>1</v>
      </c>
      <c r="F17" s="735">
        <v>161.78000000000009</v>
      </c>
    </row>
    <row r="18" spans="1:6" ht="14.45" customHeight="1" x14ac:dyDescent="0.2">
      <c r="A18" s="758" t="s">
        <v>1130</v>
      </c>
      <c r="B18" s="734"/>
      <c r="C18" s="748">
        <v>0</v>
      </c>
      <c r="D18" s="734">
        <v>388.70000000000005</v>
      </c>
      <c r="E18" s="748">
        <v>1</v>
      </c>
      <c r="F18" s="735">
        <v>388.70000000000005</v>
      </c>
    </row>
    <row r="19" spans="1:6" ht="14.45" customHeight="1" x14ac:dyDescent="0.2">
      <c r="A19" s="758" t="s">
        <v>1131</v>
      </c>
      <c r="B19" s="734"/>
      <c r="C19" s="748">
        <v>0</v>
      </c>
      <c r="D19" s="734">
        <v>197.96000000000004</v>
      </c>
      <c r="E19" s="748">
        <v>1</v>
      </c>
      <c r="F19" s="735">
        <v>197.96000000000004</v>
      </c>
    </row>
    <row r="20" spans="1:6" ht="14.45" customHeight="1" x14ac:dyDescent="0.2">
      <c r="A20" s="758" t="s">
        <v>1132</v>
      </c>
      <c r="B20" s="734"/>
      <c r="C20" s="748">
        <v>0</v>
      </c>
      <c r="D20" s="734">
        <v>410.40999999999997</v>
      </c>
      <c r="E20" s="748">
        <v>1</v>
      </c>
      <c r="F20" s="735">
        <v>410.40999999999997</v>
      </c>
    </row>
    <row r="21" spans="1:6" ht="14.45" customHeight="1" x14ac:dyDescent="0.2">
      <c r="A21" s="758" t="s">
        <v>1133</v>
      </c>
      <c r="B21" s="734"/>
      <c r="C21" s="748">
        <v>0</v>
      </c>
      <c r="D21" s="734">
        <v>188.81999999999996</v>
      </c>
      <c r="E21" s="748">
        <v>1</v>
      </c>
      <c r="F21" s="735">
        <v>188.81999999999996</v>
      </c>
    </row>
    <row r="22" spans="1:6" ht="14.45" customHeight="1" x14ac:dyDescent="0.2">
      <c r="A22" s="758" t="s">
        <v>1134</v>
      </c>
      <c r="B22" s="734"/>
      <c r="C22" s="748">
        <v>0</v>
      </c>
      <c r="D22" s="734">
        <v>175.98999999999998</v>
      </c>
      <c r="E22" s="748">
        <v>1</v>
      </c>
      <c r="F22" s="735">
        <v>175.98999999999998</v>
      </c>
    </row>
    <row r="23" spans="1:6" ht="14.45" customHeight="1" x14ac:dyDescent="0.2">
      <c r="A23" s="758" t="s">
        <v>1135</v>
      </c>
      <c r="B23" s="734"/>
      <c r="C23" s="748">
        <v>0</v>
      </c>
      <c r="D23" s="734">
        <v>12.930000000000003</v>
      </c>
      <c r="E23" s="748">
        <v>1</v>
      </c>
      <c r="F23" s="735">
        <v>12.930000000000003</v>
      </c>
    </row>
    <row r="24" spans="1:6" ht="14.45" customHeight="1" x14ac:dyDescent="0.2">
      <c r="A24" s="758" t="s">
        <v>1136</v>
      </c>
      <c r="B24" s="734"/>
      <c r="C24" s="748">
        <v>0</v>
      </c>
      <c r="D24" s="734">
        <v>772.78000000000009</v>
      </c>
      <c r="E24" s="748">
        <v>1</v>
      </c>
      <c r="F24" s="735">
        <v>772.78000000000009</v>
      </c>
    </row>
    <row r="25" spans="1:6" ht="14.45" customHeight="1" x14ac:dyDescent="0.2">
      <c r="A25" s="758" t="s">
        <v>1137</v>
      </c>
      <c r="B25" s="734"/>
      <c r="C25" s="748">
        <v>0</v>
      </c>
      <c r="D25" s="734">
        <v>31551.35</v>
      </c>
      <c r="E25" s="748">
        <v>1</v>
      </c>
      <c r="F25" s="735">
        <v>31551.35</v>
      </c>
    </row>
    <row r="26" spans="1:6" ht="14.45" customHeight="1" x14ac:dyDescent="0.2">
      <c r="A26" s="758" t="s">
        <v>1138</v>
      </c>
      <c r="B26" s="734">
        <v>322.3</v>
      </c>
      <c r="C26" s="748">
        <v>1</v>
      </c>
      <c r="D26" s="734"/>
      <c r="E26" s="748">
        <v>0</v>
      </c>
      <c r="F26" s="735">
        <v>322.3</v>
      </c>
    </row>
    <row r="27" spans="1:6" ht="14.45" customHeight="1" x14ac:dyDescent="0.2">
      <c r="A27" s="758" t="s">
        <v>1139</v>
      </c>
      <c r="B27" s="734"/>
      <c r="C27" s="748">
        <v>0</v>
      </c>
      <c r="D27" s="734">
        <v>8977.7160000000003</v>
      </c>
      <c r="E27" s="748">
        <v>1</v>
      </c>
      <c r="F27" s="735">
        <v>8977.7160000000003</v>
      </c>
    </row>
    <row r="28" spans="1:6" ht="14.45" customHeight="1" x14ac:dyDescent="0.2">
      <c r="A28" s="758" t="s">
        <v>1140</v>
      </c>
      <c r="B28" s="734"/>
      <c r="C28" s="748">
        <v>0</v>
      </c>
      <c r="D28" s="734">
        <v>973.72</v>
      </c>
      <c r="E28" s="748">
        <v>1</v>
      </c>
      <c r="F28" s="735">
        <v>973.72</v>
      </c>
    </row>
    <row r="29" spans="1:6" ht="14.45" customHeight="1" x14ac:dyDescent="0.2">
      <c r="A29" s="758" t="s">
        <v>1141</v>
      </c>
      <c r="B29" s="734"/>
      <c r="C29" s="748">
        <v>0</v>
      </c>
      <c r="D29" s="734">
        <v>42.11</v>
      </c>
      <c r="E29" s="748">
        <v>1</v>
      </c>
      <c r="F29" s="735">
        <v>42.11</v>
      </c>
    </row>
    <row r="30" spans="1:6" ht="14.45" customHeight="1" x14ac:dyDescent="0.2">
      <c r="A30" s="758" t="s">
        <v>1142</v>
      </c>
      <c r="B30" s="734"/>
      <c r="C30" s="748">
        <v>0</v>
      </c>
      <c r="D30" s="734">
        <v>5854.86</v>
      </c>
      <c r="E30" s="748">
        <v>1</v>
      </c>
      <c r="F30" s="735">
        <v>5854.86</v>
      </c>
    </row>
    <row r="31" spans="1:6" ht="14.45" customHeight="1" x14ac:dyDescent="0.2">
      <c r="A31" s="758" t="s">
        <v>1143</v>
      </c>
      <c r="B31" s="734"/>
      <c r="C31" s="748">
        <v>0</v>
      </c>
      <c r="D31" s="734">
        <v>6759.38</v>
      </c>
      <c r="E31" s="748">
        <v>1</v>
      </c>
      <c r="F31" s="735">
        <v>6759.38</v>
      </c>
    </row>
    <row r="32" spans="1:6" ht="14.45" customHeight="1" x14ac:dyDescent="0.2">
      <c r="A32" s="758" t="s">
        <v>1144</v>
      </c>
      <c r="B32" s="734">
        <v>716.14800000000002</v>
      </c>
      <c r="C32" s="748">
        <v>1</v>
      </c>
      <c r="D32" s="734"/>
      <c r="E32" s="748">
        <v>0</v>
      </c>
      <c r="F32" s="735">
        <v>716.14800000000002</v>
      </c>
    </row>
    <row r="33" spans="1:6" ht="14.45" customHeight="1" x14ac:dyDescent="0.2">
      <c r="A33" s="758" t="s">
        <v>1145</v>
      </c>
      <c r="B33" s="734">
        <v>1416.8159999999998</v>
      </c>
      <c r="C33" s="748">
        <v>0.21705618272222882</v>
      </c>
      <c r="D33" s="734">
        <v>5110.5999999999995</v>
      </c>
      <c r="E33" s="748">
        <v>0.78294381727777118</v>
      </c>
      <c r="F33" s="735">
        <v>6527.4159999999993</v>
      </c>
    </row>
    <row r="34" spans="1:6" ht="14.45" customHeight="1" x14ac:dyDescent="0.2">
      <c r="A34" s="758" t="s">
        <v>1146</v>
      </c>
      <c r="B34" s="734"/>
      <c r="C34" s="748">
        <v>0</v>
      </c>
      <c r="D34" s="734">
        <v>701.79994742967369</v>
      </c>
      <c r="E34" s="748">
        <v>1</v>
      </c>
      <c r="F34" s="735">
        <v>701.79994742967369</v>
      </c>
    </row>
    <row r="35" spans="1:6" ht="14.45" customHeight="1" x14ac:dyDescent="0.2">
      <c r="A35" s="758" t="s">
        <v>1147</v>
      </c>
      <c r="B35" s="734"/>
      <c r="C35" s="748">
        <v>0</v>
      </c>
      <c r="D35" s="734">
        <v>247.9</v>
      </c>
      <c r="E35" s="748">
        <v>1</v>
      </c>
      <c r="F35" s="735">
        <v>247.9</v>
      </c>
    </row>
    <row r="36" spans="1:6" ht="14.45" customHeight="1" x14ac:dyDescent="0.2">
      <c r="A36" s="758" t="s">
        <v>1148</v>
      </c>
      <c r="B36" s="734"/>
      <c r="C36" s="748">
        <v>0</v>
      </c>
      <c r="D36" s="734">
        <v>576.73</v>
      </c>
      <c r="E36" s="748">
        <v>1</v>
      </c>
      <c r="F36" s="735">
        <v>576.73</v>
      </c>
    </row>
    <row r="37" spans="1:6" ht="14.45" customHeight="1" x14ac:dyDescent="0.2">
      <c r="A37" s="758" t="s">
        <v>1149</v>
      </c>
      <c r="B37" s="734"/>
      <c r="C37" s="748">
        <v>0</v>
      </c>
      <c r="D37" s="734">
        <v>588.29999999999995</v>
      </c>
      <c r="E37" s="748">
        <v>1</v>
      </c>
      <c r="F37" s="735">
        <v>588.29999999999995</v>
      </c>
    </row>
    <row r="38" spans="1:6" ht="14.45" customHeight="1" x14ac:dyDescent="0.2">
      <c r="A38" s="758" t="s">
        <v>1150</v>
      </c>
      <c r="B38" s="734"/>
      <c r="C38" s="748">
        <v>0</v>
      </c>
      <c r="D38" s="734">
        <v>4244.34</v>
      </c>
      <c r="E38" s="748">
        <v>1</v>
      </c>
      <c r="F38" s="735">
        <v>4244.34</v>
      </c>
    </row>
    <row r="39" spans="1:6" ht="14.45" customHeight="1" x14ac:dyDescent="0.2">
      <c r="A39" s="758" t="s">
        <v>1151</v>
      </c>
      <c r="B39" s="734">
        <v>660.26400000000001</v>
      </c>
      <c r="C39" s="748">
        <v>7.3236171523740387E-2</v>
      </c>
      <c r="D39" s="734">
        <v>8355.2810000000009</v>
      </c>
      <c r="E39" s="748">
        <v>0.92676382847625971</v>
      </c>
      <c r="F39" s="735">
        <v>9015.5450000000001</v>
      </c>
    </row>
    <row r="40" spans="1:6" ht="14.45" customHeight="1" x14ac:dyDescent="0.2">
      <c r="A40" s="758" t="s">
        <v>1152</v>
      </c>
      <c r="B40" s="734">
        <v>155.99</v>
      </c>
      <c r="C40" s="748">
        <v>1</v>
      </c>
      <c r="D40" s="734"/>
      <c r="E40" s="748">
        <v>0</v>
      </c>
      <c r="F40" s="735">
        <v>155.99</v>
      </c>
    </row>
    <row r="41" spans="1:6" ht="14.45" customHeight="1" x14ac:dyDescent="0.2">
      <c r="A41" s="758" t="s">
        <v>1153</v>
      </c>
      <c r="B41" s="734"/>
      <c r="C41" s="748">
        <v>0</v>
      </c>
      <c r="D41" s="734">
        <v>357.23999999999995</v>
      </c>
      <c r="E41" s="748">
        <v>1</v>
      </c>
      <c r="F41" s="735">
        <v>357.23999999999995</v>
      </c>
    </row>
    <row r="42" spans="1:6" ht="14.45" customHeight="1" x14ac:dyDescent="0.2">
      <c r="A42" s="758" t="s">
        <v>1154</v>
      </c>
      <c r="B42" s="734"/>
      <c r="C42" s="748">
        <v>0</v>
      </c>
      <c r="D42" s="734">
        <v>356.06</v>
      </c>
      <c r="E42" s="748">
        <v>1</v>
      </c>
      <c r="F42" s="735">
        <v>356.06</v>
      </c>
    </row>
    <row r="43" spans="1:6" ht="14.45" customHeight="1" x14ac:dyDescent="0.2">
      <c r="A43" s="758" t="s">
        <v>1155</v>
      </c>
      <c r="B43" s="734"/>
      <c r="C43" s="748">
        <v>0</v>
      </c>
      <c r="D43" s="734">
        <v>7709.5</v>
      </c>
      <c r="E43" s="748">
        <v>1</v>
      </c>
      <c r="F43" s="735">
        <v>7709.5</v>
      </c>
    </row>
    <row r="44" spans="1:6" ht="14.45" customHeight="1" x14ac:dyDescent="0.2">
      <c r="A44" s="758" t="s">
        <v>1156</v>
      </c>
      <c r="B44" s="734">
        <v>98.15</v>
      </c>
      <c r="C44" s="748">
        <v>1</v>
      </c>
      <c r="D44" s="734"/>
      <c r="E44" s="748">
        <v>0</v>
      </c>
      <c r="F44" s="735">
        <v>98.15</v>
      </c>
    </row>
    <row r="45" spans="1:6" ht="14.45" customHeight="1" x14ac:dyDescent="0.2">
      <c r="A45" s="758" t="s">
        <v>1157</v>
      </c>
      <c r="B45" s="734"/>
      <c r="C45" s="748">
        <v>0</v>
      </c>
      <c r="D45" s="734">
        <v>315.09000000000009</v>
      </c>
      <c r="E45" s="748">
        <v>1</v>
      </c>
      <c r="F45" s="735">
        <v>315.09000000000009</v>
      </c>
    </row>
    <row r="46" spans="1:6" ht="14.45" customHeight="1" x14ac:dyDescent="0.2">
      <c r="A46" s="758" t="s">
        <v>1158</v>
      </c>
      <c r="B46" s="734"/>
      <c r="C46" s="748">
        <v>0</v>
      </c>
      <c r="D46" s="734">
        <v>639.51</v>
      </c>
      <c r="E46" s="748">
        <v>1</v>
      </c>
      <c r="F46" s="735">
        <v>639.51</v>
      </c>
    </row>
    <row r="47" spans="1:6" ht="14.45" customHeight="1" x14ac:dyDescent="0.2">
      <c r="A47" s="758" t="s">
        <v>1159</v>
      </c>
      <c r="B47" s="734"/>
      <c r="C47" s="748">
        <v>0</v>
      </c>
      <c r="D47" s="734">
        <v>87.400000000000063</v>
      </c>
      <c r="E47" s="748">
        <v>1</v>
      </c>
      <c r="F47" s="735">
        <v>87.400000000000063</v>
      </c>
    </row>
    <row r="48" spans="1:6" ht="14.45" customHeight="1" x14ac:dyDescent="0.2">
      <c r="A48" s="758" t="s">
        <v>1160</v>
      </c>
      <c r="B48" s="734"/>
      <c r="C48" s="748">
        <v>0</v>
      </c>
      <c r="D48" s="734">
        <v>1574.73</v>
      </c>
      <c r="E48" s="748">
        <v>1</v>
      </c>
      <c r="F48" s="735">
        <v>1574.73</v>
      </c>
    </row>
    <row r="49" spans="1:6" ht="14.45" customHeight="1" x14ac:dyDescent="0.2">
      <c r="A49" s="758" t="s">
        <v>1161</v>
      </c>
      <c r="B49" s="734"/>
      <c r="C49" s="748">
        <v>0</v>
      </c>
      <c r="D49" s="734">
        <v>123.16999999999996</v>
      </c>
      <c r="E49" s="748">
        <v>1</v>
      </c>
      <c r="F49" s="735">
        <v>123.16999999999996</v>
      </c>
    </row>
    <row r="50" spans="1:6" ht="14.45" customHeight="1" x14ac:dyDescent="0.2">
      <c r="A50" s="758" t="s">
        <v>1162</v>
      </c>
      <c r="B50" s="734">
        <v>4290.4039999999995</v>
      </c>
      <c r="C50" s="748">
        <v>0.94964479103584321</v>
      </c>
      <c r="D50" s="734">
        <v>227.5</v>
      </c>
      <c r="E50" s="748">
        <v>5.0355208964156836E-2</v>
      </c>
      <c r="F50" s="735">
        <v>4517.9039999999995</v>
      </c>
    </row>
    <row r="51" spans="1:6" ht="14.45" customHeight="1" x14ac:dyDescent="0.2">
      <c r="A51" s="758" t="s">
        <v>1163</v>
      </c>
      <c r="B51" s="734">
        <v>926.45999999999981</v>
      </c>
      <c r="C51" s="748">
        <v>1</v>
      </c>
      <c r="D51" s="734"/>
      <c r="E51" s="748">
        <v>0</v>
      </c>
      <c r="F51" s="735">
        <v>926.45999999999981</v>
      </c>
    </row>
    <row r="52" spans="1:6" ht="14.45" customHeight="1" x14ac:dyDescent="0.2">
      <c r="A52" s="758" t="s">
        <v>1164</v>
      </c>
      <c r="B52" s="734">
        <v>10472</v>
      </c>
      <c r="C52" s="748">
        <v>0.62602000251077539</v>
      </c>
      <c r="D52" s="734">
        <v>6255.9</v>
      </c>
      <c r="E52" s="748">
        <v>0.37397999748922456</v>
      </c>
      <c r="F52" s="735">
        <v>16727.900000000001</v>
      </c>
    </row>
    <row r="53" spans="1:6" ht="14.45" customHeight="1" x14ac:dyDescent="0.2">
      <c r="A53" s="758" t="s">
        <v>1165</v>
      </c>
      <c r="B53" s="734"/>
      <c r="C53" s="748">
        <v>0</v>
      </c>
      <c r="D53" s="734">
        <v>168.61</v>
      </c>
      <c r="E53" s="748">
        <v>1</v>
      </c>
      <c r="F53" s="735">
        <v>168.61</v>
      </c>
    </row>
    <row r="54" spans="1:6" ht="14.45" customHeight="1" x14ac:dyDescent="0.2">
      <c r="A54" s="758" t="s">
        <v>1166</v>
      </c>
      <c r="B54" s="734"/>
      <c r="C54" s="748">
        <v>0</v>
      </c>
      <c r="D54" s="734">
        <v>332.42000000000007</v>
      </c>
      <c r="E54" s="748">
        <v>1</v>
      </c>
      <c r="F54" s="735">
        <v>332.42000000000007</v>
      </c>
    </row>
    <row r="55" spans="1:6" ht="14.45" customHeight="1" x14ac:dyDescent="0.2">
      <c r="A55" s="758" t="s">
        <v>1167</v>
      </c>
      <c r="B55" s="734"/>
      <c r="C55" s="748">
        <v>0</v>
      </c>
      <c r="D55" s="734">
        <v>579.86999999999989</v>
      </c>
      <c r="E55" s="748">
        <v>1</v>
      </c>
      <c r="F55" s="735">
        <v>579.86999999999989</v>
      </c>
    </row>
    <row r="56" spans="1:6" ht="14.45" customHeight="1" x14ac:dyDescent="0.2">
      <c r="A56" s="758" t="s">
        <v>1168</v>
      </c>
      <c r="B56" s="734"/>
      <c r="C56" s="748">
        <v>0</v>
      </c>
      <c r="D56" s="734">
        <v>280.24</v>
      </c>
      <c r="E56" s="748">
        <v>1</v>
      </c>
      <c r="F56" s="735">
        <v>280.24</v>
      </c>
    </row>
    <row r="57" spans="1:6" ht="14.45" customHeight="1" thickBot="1" x14ac:dyDescent="0.25">
      <c r="A57" s="759" t="s">
        <v>1169</v>
      </c>
      <c r="B57" s="750"/>
      <c r="C57" s="751">
        <v>0</v>
      </c>
      <c r="D57" s="750">
        <v>2676.0300000000007</v>
      </c>
      <c r="E57" s="751">
        <v>1</v>
      </c>
      <c r="F57" s="752">
        <v>2676.0300000000007</v>
      </c>
    </row>
    <row r="58" spans="1:6" ht="14.45" customHeight="1" thickBot="1" x14ac:dyDescent="0.25">
      <c r="A58" s="753" t="s">
        <v>3</v>
      </c>
      <c r="B58" s="754">
        <v>19058.531999999999</v>
      </c>
      <c r="C58" s="755">
        <v>0.10415453455038103</v>
      </c>
      <c r="D58" s="754">
        <v>163924.68694742967</v>
      </c>
      <c r="E58" s="755">
        <v>0.89584546544961896</v>
      </c>
      <c r="F58" s="756">
        <v>182983.21894742968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8BF6579-2956-4B96-94A8-BB6ADF866E4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1373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47.8</v>
      </c>
      <c r="G3" s="47">
        <f>SUBTOTAL(9,G6:G1048576)</f>
        <v>19058.531999999999</v>
      </c>
      <c r="H3" s="48">
        <f>IF(M3=0,0,G3/M3)</f>
        <v>0.10415453455038098</v>
      </c>
      <c r="I3" s="47">
        <f>SUBTOTAL(9,I6:I1048576)</f>
        <v>972.00000000000023</v>
      </c>
      <c r="J3" s="47">
        <f>SUBTOTAL(9,J6:J1048576)</f>
        <v>163924.68694742973</v>
      </c>
      <c r="K3" s="48">
        <f>IF(M3=0,0,J3/M3)</f>
        <v>0.89584546544961896</v>
      </c>
      <c r="L3" s="47">
        <f>SUBTOTAL(9,L6:L1048576)</f>
        <v>1019.8000000000002</v>
      </c>
      <c r="M3" s="49">
        <f>SUBTOTAL(9,M6:M1048576)</f>
        <v>182983.21894742973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611</v>
      </c>
      <c r="B6" s="723" t="s">
        <v>1170</v>
      </c>
      <c r="C6" s="723" t="s">
        <v>1171</v>
      </c>
      <c r="D6" s="723" t="s">
        <v>997</v>
      </c>
      <c r="E6" s="723" t="s">
        <v>1172</v>
      </c>
      <c r="F6" s="727"/>
      <c r="G6" s="727"/>
      <c r="H6" s="747">
        <v>0</v>
      </c>
      <c r="I6" s="727">
        <v>10</v>
      </c>
      <c r="J6" s="727">
        <v>165.7</v>
      </c>
      <c r="K6" s="747">
        <v>1</v>
      </c>
      <c r="L6" s="727">
        <v>10</v>
      </c>
      <c r="M6" s="728">
        <v>165.7</v>
      </c>
    </row>
    <row r="7" spans="1:13" ht="14.45" customHeight="1" x14ac:dyDescent="0.2">
      <c r="A7" s="729" t="s">
        <v>611</v>
      </c>
      <c r="B7" s="730" t="s">
        <v>1173</v>
      </c>
      <c r="C7" s="730" t="s">
        <v>1174</v>
      </c>
      <c r="D7" s="730" t="s">
        <v>1175</v>
      </c>
      <c r="E7" s="730" t="s">
        <v>1176</v>
      </c>
      <c r="F7" s="734"/>
      <c r="G7" s="734"/>
      <c r="H7" s="748">
        <v>0</v>
      </c>
      <c r="I7" s="734">
        <v>2</v>
      </c>
      <c r="J7" s="734">
        <v>127.34000000000002</v>
      </c>
      <c r="K7" s="748">
        <v>1</v>
      </c>
      <c r="L7" s="734">
        <v>2</v>
      </c>
      <c r="M7" s="735">
        <v>127.34000000000002</v>
      </c>
    </row>
    <row r="8" spans="1:13" ht="14.45" customHeight="1" x14ac:dyDescent="0.2">
      <c r="A8" s="729" t="s">
        <v>611</v>
      </c>
      <c r="B8" s="730" t="s">
        <v>1177</v>
      </c>
      <c r="C8" s="730" t="s">
        <v>1178</v>
      </c>
      <c r="D8" s="730" t="s">
        <v>688</v>
      </c>
      <c r="E8" s="730" t="s">
        <v>689</v>
      </c>
      <c r="F8" s="734">
        <v>5</v>
      </c>
      <c r="G8" s="734">
        <v>661.74999999999989</v>
      </c>
      <c r="H8" s="748">
        <v>1</v>
      </c>
      <c r="I8" s="734"/>
      <c r="J8" s="734"/>
      <c r="K8" s="748">
        <v>0</v>
      </c>
      <c r="L8" s="734">
        <v>5</v>
      </c>
      <c r="M8" s="735">
        <v>661.74999999999989</v>
      </c>
    </row>
    <row r="9" spans="1:13" ht="14.45" customHeight="1" x14ac:dyDescent="0.2">
      <c r="A9" s="729" t="s">
        <v>611</v>
      </c>
      <c r="B9" s="730" t="s">
        <v>1179</v>
      </c>
      <c r="C9" s="730" t="s">
        <v>1180</v>
      </c>
      <c r="D9" s="730" t="s">
        <v>695</v>
      </c>
      <c r="E9" s="730" t="s">
        <v>1181</v>
      </c>
      <c r="F9" s="734"/>
      <c r="G9" s="734"/>
      <c r="H9" s="748">
        <v>0</v>
      </c>
      <c r="I9" s="734">
        <v>4</v>
      </c>
      <c r="J9" s="734">
        <v>2884.6399999999994</v>
      </c>
      <c r="K9" s="748">
        <v>1</v>
      </c>
      <c r="L9" s="734">
        <v>4</v>
      </c>
      <c r="M9" s="735">
        <v>2884.6399999999994</v>
      </c>
    </row>
    <row r="10" spans="1:13" ht="14.45" customHeight="1" x14ac:dyDescent="0.2">
      <c r="A10" s="729" t="s">
        <v>611</v>
      </c>
      <c r="B10" s="730" t="s">
        <v>1179</v>
      </c>
      <c r="C10" s="730" t="s">
        <v>1182</v>
      </c>
      <c r="D10" s="730" t="s">
        <v>695</v>
      </c>
      <c r="E10" s="730" t="s">
        <v>1183</v>
      </c>
      <c r="F10" s="734"/>
      <c r="G10" s="734"/>
      <c r="H10" s="748">
        <v>0</v>
      </c>
      <c r="I10" s="734">
        <v>6</v>
      </c>
      <c r="J10" s="734">
        <v>1743.72</v>
      </c>
      <c r="K10" s="748">
        <v>1</v>
      </c>
      <c r="L10" s="734">
        <v>6</v>
      </c>
      <c r="M10" s="735">
        <v>1743.72</v>
      </c>
    </row>
    <row r="11" spans="1:13" ht="14.45" customHeight="1" x14ac:dyDescent="0.2">
      <c r="A11" s="729" t="s">
        <v>611</v>
      </c>
      <c r="B11" s="730" t="s">
        <v>1179</v>
      </c>
      <c r="C11" s="730" t="s">
        <v>1184</v>
      </c>
      <c r="D11" s="730" t="s">
        <v>695</v>
      </c>
      <c r="E11" s="730" t="s">
        <v>1185</v>
      </c>
      <c r="F11" s="734"/>
      <c r="G11" s="734"/>
      <c r="H11" s="748">
        <v>0</v>
      </c>
      <c r="I11" s="734">
        <v>28</v>
      </c>
      <c r="J11" s="734">
        <v>17479</v>
      </c>
      <c r="K11" s="748">
        <v>1</v>
      </c>
      <c r="L11" s="734">
        <v>28</v>
      </c>
      <c r="M11" s="735">
        <v>17479</v>
      </c>
    </row>
    <row r="12" spans="1:13" ht="14.45" customHeight="1" x14ac:dyDescent="0.2">
      <c r="A12" s="729" t="s">
        <v>611</v>
      </c>
      <c r="B12" s="730" t="s">
        <v>1179</v>
      </c>
      <c r="C12" s="730" t="s">
        <v>1186</v>
      </c>
      <c r="D12" s="730" t="s">
        <v>695</v>
      </c>
      <c r="E12" s="730" t="s">
        <v>1187</v>
      </c>
      <c r="F12" s="734"/>
      <c r="G12" s="734"/>
      <c r="H12" s="748">
        <v>0</v>
      </c>
      <c r="I12" s="734">
        <v>2</v>
      </c>
      <c r="J12" s="734">
        <v>1827.1</v>
      </c>
      <c r="K12" s="748">
        <v>1</v>
      </c>
      <c r="L12" s="734">
        <v>2</v>
      </c>
      <c r="M12" s="735">
        <v>1827.1</v>
      </c>
    </row>
    <row r="13" spans="1:13" ht="14.45" customHeight="1" x14ac:dyDescent="0.2">
      <c r="A13" s="729" t="s">
        <v>611</v>
      </c>
      <c r="B13" s="730" t="s">
        <v>1179</v>
      </c>
      <c r="C13" s="730" t="s">
        <v>1188</v>
      </c>
      <c r="D13" s="730" t="s">
        <v>695</v>
      </c>
      <c r="E13" s="730" t="s">
        <v>1189</v>
      </c>
      <c r="F13" s="734"/>
      <c r="G13" s="734"/>
      <c r="H13" s="748">
        <v>0</v>
      </c>
      <c r="I13" s="734">
        <v>26</v>
      </c>
      <c r="J13" s="734">
        <v>10630.62</v>
      </c>
      <c r="K13" s="748">
        <v>1</v>
      </c>
      <c r="L13" s="734">
        <v>26</v>
      </c>
      <c r="M13" s="735">
        <v>10630.62</v>
      </c>
    </row>
    <row r="14" spans="1:13" ht="14.45" customHeight="1" x14ac:dyDescent="0.2">
      <c r="A14" s="729" t="s">
        <v>611</v>
      </c>
      <c r="B14" s="730" t="s">
        <v>1190</v>
      </c>
      <c r="C14" s="730" t="s">
        <v>1191</v>
      </c>
      <c r="D14" s="730" t="s">
        <v>707</v>
      </c>
      <c r="E14" s="730" t="s">
        <v>1192</v>
      </c>
      <c r="F14" s="734"/>
      <c r="G14" s="734"/>
      <c r="H14" s="748">
        <v>0</v>
      </c>
      <c r="I14" s="734">
        <v>10</v>
      </c>
      <c r="J14" s="734">
        <v>388.70000000000005</v>
      </c>
      <c r="K14" s="748">
        <v>1</v>
      </c>
      <c r="L14" s="734">
        <v>10</v>
      </c>
      <c r="M14" s="735">
        <v>388.70000000000005</v>
      </c>
    </row>
    <row r="15" spans="1:13" ht="14.45" customHeight="1" x14ac:dyDescent="0.2">
      <c r="A15" s="729" t="s">
        <v>611</v>
      </c>
      <c r="B15" s="730" t="s">
        <v>1193</v>
      </c>
      <c r="C15" s="730" t="s">
        <v>1194</v>
      </c>
      <c r="D15" s="730" t="s">
        <v>1195</v>
      </c>
      <c r="E15" s="730" t="s">
        <v>1196</v>
      </c>
      <c r="F15" s="734"/>
      <c r="G15" s="734"/>
      <c r="H15" s="748">
        <v>0</v>
      </c>
      <c r="I15" s="734">
        <v>1</v>
      </c>
      <c r="J15" s="734">
        <v>175.98999999999998</v>
      </c>
      <c r="K15" s="748">
        <v>1</v>
      </c>
      <c r="L15" s="734">
        <v>1</v>
      </c>
      <c r="M15" s="735">
        <v>175.98999999999998</v>
      </c>
    </row>
    <row r="16" spans="1:13" ht="14.45" customHeight="1" x14ac:dyDescent="0.2">
      <c r="A16" s="729" t="s">
        <v>611</v>
      </c>
      <c r="B16" s="730" t="s">
        <v>1197</v>
      </c>
      <c r="C16" s="730" t="s">
        <v>1198</v>
      </c>
      <c r="D16" s="730" t="s">
        <v>1199</v>
      </c>
      <c r="E16" s="730" t="s">
        <v>1200</v>
      </c>
      <c r="F16" s="734"/>
      <c r="G16" s="734"/>
      <c r="H16" s="748">
        <v>0</v>
      </c>
      <c r="I16" s="734">
        <v>1</v>
      </c>
      <c r="J16" s="734">
        <v>176.86</v>
      </c>
      <c r="K16" s="748">
        <v>1</v>
      </c>
      <c r="L16" s="734">
        <v>1</v>
      </c>
      <c r="M16" s="735">
        <v>176.86</v>
      </c>
    </row>
    <row r="17" spans="1:13" ht="14.45" customHeight="1" x14ac:dyDescent="0.2">
      <c r="A17" s="729" t="s">
        <v>611</v>
      </c>
      <c r="B17" s="730" t="s">
        <v>1201</v>
      </c>
      <c r="C17" s="730" t="s">
        <v>1202</v>
      </c>
      <c r="D17" s="730" t="s">
        <v>773</v>
      </c>
      <c r="E17" s="730" t="s">
        <v>1203</v>
      </c>
      <c r="F17" s="734"/>
      <c r="G17" s="734"/>
      <c r="H17" s="748">
        <v>0</v>
      </c>
      <c r="I17" s="734">
        <v>10</v>
      </c>
      <c r="J17" s="734">
        <v>648.99999999999989</v>
      </c>
      <c r="K17" s="748">
        <v>1</v>
      </c>
      <c r="L17" s="734">
        <v>10</v>
      </c>
      <c r="M17" s="735">
        <v>648.99999999999989</v>
      </c>
    </row>
    <row r="18" spans="1:13" ht="14.45" customHeight="1" x14ac:dyDescent="0.2">
      <c r="A18" s="729" t="s">
        <v>611</v>
      </c>
      <c r="B18" s="730" t="s">
        <v>1204</v>
      </c>
      <c r="C18" s="730" t="s">
        <v>1205</v>
      </c>
      <c r="D18" s="730" t="s">
        <v>652</v>
      </c>
      <c r="E18" s="730" t="s">
        <v>653</v>
      </c>
      <c r="F18" s="734">
        <v>1</v>
      </c>
      <c r="G18" s="734">
        <v>322.3</v>
      </c>
      <c r="H18" s="748">
        <v>1</v>
      </c>
      <c r="I18" s="734"/>
      <c r="J18" s="734"/>
      <c r="K18" s="748">
        <v>0</v>
      </c>
      <c r="L18" s="734">
        <v>1</v>
      </c>
      <c r="M18" s="735">
        <v>322.3</v>
      </c>
    </row>
    <row r="19" spans="1:13" ht="14.45" customHeight="1" x14ac:dyDescent="0.2">
      <c r="A19" s="729" t="s">
        <v>611</v>
      </c>
      <c r="B19" s="730" t="s">
        <v>1206</v>
      </c>
      <c r="C19" s="730" t="s">
        <v>1207</v>
      </c>
      <c r="D19" s="730" t="s">
        <v>1208</v>
      </c>
      <c r="E19" s="730" t="s">
        <v>1209</v>
      </c>
      <c r="F19" s="734">
        <v>9.5</v>
      </c>
      <c r="G19" s="734">
        <v>3915.3019999999992</v>
      </c>
      <c r="H19" s="748">
        <v>1</v>
      </c>
      <c r="I19" s="734"/>
      <c r="J19" s="734"/>
      <c r="K19" s="748">
        <v>0</v>
      </c>
      <c r="L19" s="734">
        <v>9.5</v>
      </c>
      <c r="M19" s="735">
        <v>3915.3019999999992</v>
      </c>
    </row>
    <row r="20" spans="1:13" ht="14.45" customHeight="1" x14ac:dyDescent="0.2">
      <c r="A20" s="729" t="s">
        <v>611</v>
      </c>
      <c r="B20" s="730" t="s">
        <v>1210</v>
      </c>
      <c r="C20" s="730" t="s">
        <v>1211</v>
      </c>
      <c r="D20" s="730" t="s">
        <v>1212</v>
      </c>
      <c r="E20" s="730" t="s">
        <v>855</v>
      </c>
      <c r="F20" s="734">
        <v>2.8</v>
      </c>
      <c r="G20" s="734">
        <v>2094.4</v>
      </c>
      <c r="H20" s="748">
        <v>1</v>
      </c>
      <c r="I20" s="734"/>
      <c r="J20" s="734"/>
      <c r="K20" s="748">
        <v>0</v>
      </c>
      <c r="L20" s="734">
        <v>2.8</v>
      </c>
      <c r="M20" s="735">
        <v>2094.4</v>
      </c>
    </row>
    <row r="21" spans="1:13" ht="14.45" customHeight="1" x14ac:dyDescent="0.2">
      <c r="A21" s="729" t="s">
        <v>611</v>
      </c>
      <c r="B21" s="730" t="s">
        <v>1210</v>
      </c>
      <c r="C21" s="730" t="s">
        <v>1213</v>
      </c>
      <c r="D21" s="730" t="s">
        <v>854</v>
      </c>
      <c r="E21" s="730" t="s">
        <v>855</v>
      </c>
      <c r="F21" s="734"/>
      <c r="G21" s="734"/>
      <c r="H21" s="748">
        <v>0</v>
      </c>
      <c r="I21" s="734">
        <v>3.5</v>
      </c>
      <c r="J21" s="734">
        <v>3127.9500000000003</v>
      </c>
      <c r="K21" s="748">
        <v>1</v>
      </c>
      <c r="L21" s="734">
        <v>3.5</v>
      </c>
      <c r="M21" s="735">
        <v>3127.9500000000003</v>
      </c>
    </row>
    <row r="22" spans="1:13" ht="14.45" customHeight="1" x14ac:dyDescent="0.2">
      <c r="A22" s="729" t="s">
        <v>611</v>
      </c>
      <c r="B22" s="730" t="s">
        <v>1214</v>
      </c>
      <c r="C22" s="730" t="s">
        <v>1215</v>
      </c>
      <c r="D22" s="730" t="s">
        <v>1216</v>
      </c>
      <c r="E22" s="730" t="s">
        <v>1217</v>
      </c>
      <c r="F22" s="734"/>
      <c r="G22" s="734"/>
      <c r="H22" s="748">
        <v>0</v>
      </c>
      <c r="I22" s="734">
        <v>22.4</v>
      </c>
      <c r="J22" s="734">
        <v>4390.847999999999</v>
      </c>
      <c r="K22" s="748">
        <v>1</v>
      </c>
      <c r="L22" s="734">
        <v>22.4</v>
      </c>
      <c r="M22" s="735">
        <v>4390.847999999999</v>
      </c>
    </row>
    <row r="23" spans="1:13" ht="14.45" customHeight="1" x14ac:dyDescent="0.2">
      <c r="A23" s="729" t="s">
        <v>611</v>
      </c>
      <c r="B23" s="730" t="s">
        <v>1218</v>
      </c>
      <c r="C23" s="730" t="s">
        <v>1219</v>
      </c>
      <c r="D23" s="730" t="s">
        <v>858</v>
      </c>
      <c r="E23" s="730" t="s">
        <v>859</v>
      </c>
      <c r="F23" s="734"/>
      <c r="G23" s="734"/>
      <c r="H23" s="748">
        <v>0</v>
      </c>
      <c r="I23" s="734">
        <v>24</v>
      </c>
      <c r="J23" s="734">
        <v>531.12</v>
      </c>
      <c r="K23" s="748">
        <v>1</v>
      </c>
      <c r="L23" s="734">
        <v>24</v>
      </c>
      <c r="M23" s="735">
        <v>531.12</v>
      </c>
    </row>
    <row r="24" spans="1:13" ht="14.45" customHeight="1" x14ac:dyDescent="0.2">
      <c r="A24" s="729" t="s">
        <v>611</v>
      </c>
      <c r="B24" s="730" t="s">
        <v>1220</v>
      </c>
      <c r="C24" s="730" t="s">
        <v>1221</v>
      </c>
      <c r="D24" s="730" t="s">
        <v>1222</v>
      </c>
      <c r="E24" s="730" t="s">
        <v>1223</v>
      </c>
      <c r="F24" s="734"/>
      <c r="G24" s="734"/>
      <c r="H24" s="748">
        <v>0</v>
      </c>
      <c r="I24" s="734">
        <v>10.5</v>
      </c>
      <c r="J24" s="734">
        <v>1582.3500000000001</v>
      </c>
      <c r="K24" s="748">
        <v>1</v>
      </c>
      <c r="L24" s="734">
        <v>10.5</v>
      </c>
      <c r="M24" s="735">
        <v>1582.3500000000001</v>
      </c>
    </row>
    <row r="25" spans="1:13" ht="14.45" customHeight="1" x14ac:dyDescent="0.2">
      <c r="A25" s="729" t="s">
        <v>611</v>
      </c>
      <c r="B25" s="730" t="s">
        <v>1220</v>
      </c>
      <c r="C25" s="730" t="s">
        <v>1224</v>
      </c>
      <c r="D25" s="730" t="s">
        <v>1222</v>
      </c>
      <c r="E25" s="730" t="s">
        <v>1225</v>
      </c>
      <c r="F25" s="734"/>
      <c r="G25" s="734"/>
      <c r="H25" s="748">
        <v>0</v>
      </c>
      <c r="I25" s="734">
        <v>11</v>
      </c>
      <c r="J25" s="734">
        <v>2904</v>
      </c>
      <c r="K25" s="748">
        <v>1</v>
      </c>
      <c r="L25" s="734">
        <v>11</v>
      </c>
      <c r="M25" s="735">
        <v>2904</v>
      </c>
    </row>
    <row r="26" spans="1:13" ht="14.45" customHeight="1" x14ac:dyDescent="0.2">
      <c r="A26" s="729" t="s">
        <v>611</v>
      </c>
      <c r="B26" s="730" t="s">
        <v>1226</v>
      </c>
      <c r="C26" s="730" t="s">
        <v>1227</v>
      </c>
      <c r="D26" s="730" t="s">
        <v>1228</v>
      </c>
      <c r="E26" s="730" t="s">
        <v>1229</v>
      </c>
      <c r="F26" s="734"/>
      <c r="G26" s="734"/>
      <c r="H26" s="748">
        <v>0</v>
      </c>
      <c r="I26" s="734">
        <v>5.7</v>
      </c>
      <c r="J26" s="734">
        <v>3824.7</v>
      </c>
      <c r="K26" s="748">
        <v>1</v>
      </c>
      <c r="L26" s="734">
        <v>5.7</v>
      </c>
      <c r="M26" s="735">
        <v>3824.7</v>
      </c>
    </row>
    <row r="27" spans="1:13" ht="14.45" customHeight="1" x14ac:dyDescent="0.2">
      <c r="A27" s="729" t="s">
        <v>611</v>
      </c>
      <c r="B27" s="730" t="s">
        <v>1226</v>
      </c>
      <c r="C27" s="730" t="s">
        <v>1230</v>
      </c>
      <c r="D27" s="730" t="s">
        <v>1231</v>
      </c>
      <c r="E27" s="730" t="s">
        <v>1232</v>
      </c>
      <c r="F27" s="734"/>
      <c r="G27" s="734"/>
      <c r="H27" s="748">
        <v>0</v>
      </c>
      <c r="I27" s="734">
        <v>1</v>
      </c>
      <c r="J27" s="734">
        <v>49.38</v>
      </c>
      <c r="K27" s="748">
        <v>1</v>
      </c>
      <c r="L27" s="734">
        <v>1</v>
      </c>
      <c r="M27" s="735">
        <v>49.38</v>
      </c>
    </row>
    <row r="28" spans="1:13" ht="14.45" customHeight="1" x14ac:dyDescent="0.2">
      <c r="A28" s="729" t="s">
        <v>611</v>
      </c>
      <c r="B28" s="730" t="s">
        <v>1233</v>
      </c>
      <c r="C28" s="730" t="s">
        <v>1234</v>
      </c>
      <c r="D28" s="730" t="s">
        <v>849</v>
      </c>
      <c r="E28" s="730" t="s">
        <v>734</v>
      </c>
      <c r="F28" s="734"/>
      <c r="G28" s="734"/>
      <c r="H28" s="748">
        <v>0</v>
      </c>
      <c r="I28" s="734">
        <v>1.2</v>
      </c>
      <c r="J28" s="734">
        <v>1333.2</v>
      </c>
      <c r="K28" s="748">
        <v>1</v>
      </c>
      <c r="L28" s="734">
        <v>1.2</v>
      </c>
      <c r="M28" s="735">
        <v>1333.2</v>
      </c>
    </row>
    <row r="29" spans="1:13" ht="14.45" customHeight="1" x14ac:dyDescent="0.2">
      <c r="A29" s="729" t="s">
        <v>611</v>
      </c>
      <c r="B29" s="730" t="s">
        <v>1233</v>
      </c>
      <c r="C29" s="730" t="s">
        <v>1235</v>
      </c>
      <c r="D29" s="730" t="s">
        <v>733</v>
      </c>
      <c r="E29" s="730" t="s">
        <v>734</v>
      </c>
      <c r="F29" s="734">
        <v>1.6</v>
      </c>
      <c r="G29" s="734">
        <v>1416.8159999999998</v>
      </c>
      <c r="H29" s="748">
        <v>1</v>
      </c>
      <c r="I29" s="734"/>
      <c r="J29" s="734"/>
      <c r="K29" s="748">
        <v>0</v>
      </c>
      <c r="L29" s="734">
        <v>1.6</v>
      </c>
      <c r="M29" s="735">
        <v>1416.8159999999998</v>
      </c>
    </row>
    <row r="30" spans="1:13" ht="14.45" customHeight="1" x14ac:dyDescent="0.2">
      <c r="A30" s="729" t="s">
        <v>611</v>
      </c>
      <c r="B30" s="730" t="s">
        <v>1236</v>
      </c>
      <c r="C30" s="730" t="s">
        <v>1237</v>
      </c>
      <c r="D30" s="730" t="s">
        <v>1238</v>
      </c>
      <c r="E30" s="730" t="s">
        <v>1239</v>
      </c>
      <c r="F30" s="734"/>
      <c r="G30" s="734"/>
      <c r="H30" s="748">
        <v>0</v>
      </c>
      <c r="I30" s="734">
        <v>0.3</v>
      </c>
      <c r="J30" s="734">
        <v>95.7</v>
      </c>
      <c r="K30" s="748">
        <v>1</v>
      </c>
      <c r="L30" s="734">
        <v>0.3</v>
      </c>
      <c r="M30" s="735">
        <v>95.7</v>
      </c>
    </row>
    <row r="31" spans="1:13" ht="14.45" customHeight="1" x14ac:dyDescent="0.2">
      <c r="A31" s="729" t="s">
        <v>611</v>
      </c>
      <c r="B31" s="730" t="s">
        <v>1240</v>
      </c>
      <c r="C31" s="730" t="s">
        <v>1241</v>
      </c>
      <c r="D31" s="730" t="s">
        <v>1242</v>
      </c>
      <c r="E31" s="730" t="s">
        <v>1243</v>
      </c>
      <c r="F31" s="734"/>
      <c r="G31" s="734"/>
      <c r="H31" s="748">
        <v>0</v>
      </c>
      <c r="I31" s="734">
        <v>1</v>
      </c>
      <c r="J31" s="734">
        <v>576.73</v>
      </c>
      <c r="K31" s="748">
        <v>1</v>
      </c>
      <c r="L31" s="734">
        <v>1</v>
      </c>
      <c r="M31" s="735">
        <v>576.73</v>
      </c>
    </row>
    <row r="32" spans="1:13" ht="14.45" customHeight="1" x14ac:dyDescent="0.2">
      <c r="A32" s="729" t="s">
        <v>611</v>
      </c>
      <c r="B32" s="730" t="s">
        <v>1244</v>
      </c>
      <c r="C32" s="730" t="s">
        <v>1245</v>
      </c>
      <c r="D32" s="730" t="s">
        <v>760</v>
      </c>
      <c r="E32" s="730" t="s">
        <v>763</v>
      </c>
      <c r="F32" s="734">
        <v>8</v>
      </c>
      <c r="G32" s="734">
        <v>660.26400000000001</v>
      </c>
      <c r="H32" s="748">
        <v>1</v>
      </c>
      <c r="I32" s="734"/>
      <c r="J32" s="734"/>
      <c r="K32" s="748">
        <v>0</v>
      </c>
      <c r="L32" s="734">
        <v>8</v>
      </c>
      <c r="M32" s="735">
        <v>660.26400000000001</v>
      </c>
    </row>
    <row r="33" spans="1:13" ht="14.45" customHeight="1" x14ac:dyDescent="0.2">
      <c r="A33" s="729" t="s">
        <v>611</v>
      </c>
      <c r="B33" s="730" t="s">
        <v>1244</v>
      </c>
      <c r="C33" s="730" t="s">
        <v>1246</v>
      </c>
      <c r="D33" s="730" t="s">
        <v>760</v>
      </c>
      <c r="E33" s="730" t="s">
        <v>761</v>
      </c>
      <c r="F33" s="734"/>
      <c r="G33" s="734"/>
      <c r="H33" s="748">
        <v>0</v>
      </c>
      <c r="I33" s="734">
        <v>40</v>
      </c>
      <c r="J33" s="734">
        <v>1320.44</v>
      </c>
      <c r="K33" s="748">
        <v>1</v>
      </c>
      <c r="L33" s="734">
        <v>40</v>
      </c>
      <c r="M33" s="735">
        <v>1320.44</v>
      </c>
    </row>
    <row r="34" spans="1:13" ht="14.45" customHeight="1" x14ac:dyDescent="0.2">
      <c r="A34" s="729" t="s">
        <v>611</v>
      </c>
      <c r="B34" s="730" t="s">
        <v>1244</v>
      </c>
      <c r="C34" s="730" t="s">
        <v>1247</v>
      </c>
      <c r="D34" s="730" t="s">
        <v>760</v>
      </c>
      <c r="E34" s="730" t="s">
        <v>1248</v>
      </c>
      <c r="F34" s="734"/>
      <c r="G34" s="734"/>
      <c r="H34" s="748">
        <v>0</v>
      </c>
      <c r="I34" s="734">
        <v>48</v>
      </c>
      <c r="J34" s="734">
        <v>1990.56</v>
      </c>
      <c r="K34" s="748">
        <v>1</v>
      </c>
      <c r="L34" s="734">
        <v>48</v>
      </c>
      <c r="M34" s="735">
        <v>1990.56</v>
      </c>
    </row>
    <row r="35" spans="1:13" ht="14.45" customHeight="1" x14ac:dyDescent="0.2">
      <c r="A35" s="729" t="s">
        <v>611</v>
      </c>
      <c r="B35" s="730" t="s">
        <v>1249</v>
      </c>
      <c r="C35" s="730" t="s">
        <v>1250</v>
      </c>
      <c r="D35" s="730" t="s">
        <v>727</v>
      </c>
      <c r="E35" s="730" t="s">
        <v>1251</v>
      </c>
      <c r="F35" s="734">
        <v>1</v>
      </c>
      <c r="G35" s="734">
        <v>155.99</v>
      </c>
      <c r="H35" s="748">
        <v>1</v>
      </c>
      <c r="I35" s="734"/>
      <c r="J35" s="734"/>
      <c r="K35" s="748">
        <v>0</v>
      </c>
      <c r="L35" s="734">
        <v>1</v>
      </c>
      <c r="M35" s="735">
        <v>155.99</v>
      </c>
    </row>
    <row r="36" spans="1:13" ht="14.45" customHeight="1" x14ac:dyDescent="0.2">
      <c r="A36" s="729" t="s">
        <v>611</v>
      </c>
      <c r="B36" s="730" t="s">
        <v>1252</v>
      </c>
      <c r="C36" s="730" t="s">
        <v>1253</v>
      </c>
      <c r="D36" s="730" t="s">
        <v>1254</v>
      </c>
      <c r="E36" s="730" t="s">
        <v>1255</v>
      </c>
      <c r="F36" s="734"/>
      <c r="G36" s="734"/>
      <c r="H36" s="748">
        <v>0</v>
      </c>
      <c r="I36" s="734">
        <v>25</v>
      </c>
      <c r="J36" s="734">
        <v>228.99999999999994</v>
      </c>
      <c r="K36" s="748">
        <v>1</v>
      </c>
      <c r="L36" s="734">
        <v>25</v>
      </c>
      <c r="M36" s="735">
        <v>228.99999999999994</v>
      </c>
    </row>
    <row r="37" spans="1:13" ht="14.45" customHeight="1" x14ac:dyDescent="0.2">
      <c r="A37" s="729" t="s">
        <v>611</v>
      </c>
      <c r="B37" s="730" t="s">
        <v>1256</v>
      </c>
      <c r="C37" s="730" t="s">
        <v>1257</v>
      </c>
      <c r="D37" s="730" t="s">
        <v>824</v>
      </c>
      <c r="E37" s="730" t="s">
        <v>1258</v>
      </c>
      <c r="F37" s="734"/>
      <c r="G37" s="734"/>
      <c r="H37" s="748">
        <v>0</v>
      </c>
      <c r="I37" s="734">
        <v>12</v>
      </c>
      <c r="J37" s="734">
        <v>265.08</v>
      </c>
      <c r="K37" s="748">
        <v>1</v>
      </c>
      <c r="L37" s="734">
        <v>12</v>
      </c>
      <c r="M37" s="735">
        <v>265.08</v>
      </c>
    </row>
    <row r="38" spans="1:13" ht="14.45" customHeight="1" x14ac:dyDescent="0.2">
      <c r="A38" s="729" t="s">
        <v>611</v>
      </c>
      <c r="B38" s="730" t="s">
        <v>1259</v>
      </c>
      <c r="C38" s="730" t="s">
        <v>1260</v>
      </c>
      <c r="D38" s="730" t="s">
        <v>1261</v>
      </c>
      <c r="E38" s="730" t="s">
        <v>1262</v>
      </c>
      <c r="F38" s="734"/>
      <c r="G38" s="734"/>
      <c r="H38" s="748">
        <v>0</v>
      </c>
      <c r="I38" s="734">
        <v>1</v>
      </c>
      <c r="J38" s="734">
        <v>493.79</v>
      </c>
      <c r="K38" s="748">
        <v>1</v>
      </c>
      <c r="L38" s="734">
        <v>1</v>
      </c>
      <c r="M38" s="735">
        <v>493.79</v>
      </c>
    </row>
    <row r="39" spans="1:13" ht="14.45" customHeight="1" x14ac:dyDescent="0.2">
      <c r="A39" s="729" t="s">
        <v>611</v>
      </c>
      <c r="B39" s="730" t="s">
        <v>1263</v>
      </c>
      <c r="C39" s="730" t="s">
        <v>1264</v>
      </c>
      <c r="D39" s="730" t="s">
        <v>822</v>
      </c>
      <c r="E39" s="730" t="s">
        <v>1265</v>
      </c>
      <c r="F39" s="734"/>
      <c r="G39" s="734"/>
      <c r="H39" s="748">
        <v>0</v>
      </c>
      <c r="I39" s="734">
        <v>13</v>
      </c>
      <c r="J39" s="734">
        <v>389.86999999999995</v>
      </c>
      <c r="K39" s="748">
        <v>1</v>
      </c>
      <c r="L39" s="734">
        <v>13</v>
      </c>
      <c r="M39" s="735">
        <v>389.86999999999995</v>
      </c>
    </row>
    <row r="40" spans="1:13" ht="14.45" customHeight="1" x14ac:dyDescent="0.2">
      <c r="A40" s="729" t="s">
        <v>611</v>
      </c>
      <c r="B40" s="730" t="s">
        <v>1266</v>
      </c>
      <c r="C40" s="730" t="s">
        <v>1267</v>
      </c>
      <c r="D40" s="730" t="s">
        <v>1268</v>
      </c>
      <c r="E40" s="730" t="s">
        <v>1269</v>
      </c>
      <c r="F40" s="734"/>
      <c r="G40" s="734"/>
      <c r="H40" s="748">
        <v>0</v>
      </c>
      <c r="I40" s="734">
        <v>2</v>
      </c>
      <c r="J40" s="734">
        <v>87.400000000000063</v>
      </c>
      <c r="K40" s="748">
        <v>1</v>
      </c>
      <c r="L40" s="734">
        <v>2</v>
      </c>
      <c r="M40" s="735">
        <v>87.400000000000063</v>
      </c>
    </row>
    <row r="41" spans="1:13" ht="14.45" customHeight="1" x14ac:dyDescent="0.2">
      <c r="A41" s="729" t="s">
        <v>616</v>
      </c>
      <c r="B41" s="730" t="s">
        <v>1179</v>
      </c>
      <c r="C41" s="730" t="s">
        <v>1182</v>
      </c>
      <c r="D41" s="730" t="s">
        <v>695</v>
      </c>
      <c r="E41" s="730" t="s">
        <v>1183</v>
      </c>
      <c r="F41" s="734"/>
      <c r="G41" s="734"/>
      <c r="H41" s="748">
        <v>0</v>
      </c>
      <c r="I41" s="734">
        <v>1</v>
      </c>
      <c r="J41" s="734">
        <v>290.62000000000006</v>
      </c>
      <c r="K41" s="748">
        <v>1</v>
      </c>
      <c r="L41" s="734">
        <v>1</v>
      </c>
      <c r="M41" s="735">
        <v>290.62000000000006</v>
      </c>
    </row>
    <row r="42" spans="1:13" ht="14.45" customHeight="1" x14ac:dyDescent="0.2">
      <c r="A42" s="729" t="s">
        <v>616</v>
      </c>
      <c r="B42" s="730" t="s">
        <v>1179</v>
      </c>
      <c r="C42" s="730" t="s">
        <v>1184</v>
      </c>
      <c r="D42" s="730" t="s">
        <v>695</v>
      </c>
      <c r="E42" s="730" t="s">
        <v>1185</v>
      </c>
      <c r="F42" s="734"/>
      <c r="G42" s="734"/>
      <c r="H42" s="748">
        <v>0</v>
      </c>
      <c r="I42" s="734">
        <v>14</v>
      </c>
      <c r="J42" s="734">
        <v>8739.5</v>
      </c>
      <c r="K42" s="748">
        <v>1</v>
      </c>
      <c r="L42" s="734">
        <v>14</v>
      </c>
      <c r="M42" s="735">
        <v>8739.5</v>
      </c>
    </row>
    <row r="43" spans="1:13" ht="14.45" customHeight="1" x14ac:dyDescent="0.2">
      <c r="A43" s="729" t="s">
        <v>616</v>
      </c>
      <c r="B43" s="730" t="s">
        <v>1179</v>
      </c>
      <c r="C43" s="730" t="s">
        <v>1188</v>
      </c>
      <c r="D43" s="730" t="s">
        <v>695</v>
      </c>
      <c r="E43" s="730" t="s">
        <v>1189</v>
      </c>
      <c r="F43" s="734"/>
      <c r="G43" s="734"/>
      <c r="H43" s="748">
        <v>0</v>
      </c>
      <c r="I43" s="734">
        <v>18</v>
      </c>
      <c r="J43" s="734">
        <v>7359.66</v>
      </c>
      <c r="K43" s="748">
        <v>1</v>
      </c>
      <c r="L43" s="734">
        <v>18</v>
      </c>
      <c r="M43" s="735">
        <v>7359.66</v>
      </c>
    </row>
    <row r="44" spans="1:13" ht="14.45" customHeight="1" x14ac:dyDescent="0.2">
      <c r="A44" s="729" t="s">
        <v>616</v>
      </c>
      <c r="B44" s="730" t="s">
        <v>1270</v>
      </c>
      <c r="C44" s="730" t="s">
        <v>1271</v>
      </c>
      <c r="D44" s="730" t="s">
        <v>864</v>
      </c>
      <c r="E44" s="730" t="s">
        <v>865</v>
      </c>
      <c r="F44" s="734"/>
      <c r="G44" s="734"/>
      <c r="H44" s="748">
        <v>0</v>
      </c>
      <c r="I44" s="734">
        <v>1</v>
      </c>
      <c r="J44" s="734">
        <v>125.70000000000003</v>
      </c>
      <c r="K44" s="748">
        <v>1</v>
      </c>
      <c r="L44" s="734">
        <v>1</v>
      </c>
      <c r="M44" s="735">
        <v>125.70000000000003</v>
      </c>
    </row>
    <row r="45" spans="1:13" ht="14.45" customHeight="1" x14ac:dyDescent="0.2">
      <c r="A45" s="729" t="s">
        <v>616</v>
      </c>
      <c r="B45" s="730" t="s">
        <v>1272</v>
      </c>
      <c r="C45" s="730" t="s">
        <v>1273</v>
      </c>
      <c r="D45" s="730" t="s">
        <v>895</v>
      </c>
      <c r="E45" s="730" t="s">
        <v>896</v>
      </c>
      <c r="F45" s="734"/>
      <c r="G45" s="734"/>
      <c r="H45" s="748">
        <v>0</v>
      </c>
      <c r="I45" s="734">
        <v>1</v>
      </c>
      <c r="J45" s="734">
        <v>410.40999999999997</v>
      </c>
      <c r="K45" s="748">
        <v>1</v>
      </c>
      <c r="L45" s="734">
        <v>1</v>
      </c>
      <c r="M45" s="735">
        <v>410.40999999999997</v>
      </c>
    </row>
    <row r="46" spans="1:13" ht="14.45" customHeight="1" x14ac:dyDescent="0.2">
      <c r="A46" s="729" t="s">
        <v>616</v>
      </c>
      <c r="B46" s="730" t="s">
        <v>1274</v>
      </c>
      <c r="C46" s="730" t="s">
        <v>1275</v>
      </c>
      <c r="D46" s="730" t="s">
        <v>914</v>
      </c>
      <c r="E46" s="730" t="s">
        <v>915</v>
      </c>
      <c r="F46" s="734"/>
      <c r="G46" s="734"/>
      <c r="H46" s="748">
        <v>0</v>
      </c>
      <c r="I46" s="734">
        <v>1</v>
      </c>
      <c r="J46" s="734">
        <v>168.61</v>
      </c>
      <c r="K46" s="748">
        <v>1</v>
      </c>
      <c r="L46" s="734">
        <v>1</v>
      </c>
      <c r="M46" s="735">
        <v>168.61</v>
      </c>
    </row>
    <row r="47" spans="1:13" ht="14.45" customHeight="1" x14ac:dyDescent="0.2">
      <c r="A47" s="729" t="s">
        <v>616</v>
      </c>
      <c r="B47" s="730" t="s">
        <v>1201</v>
      </c>
      <c r="C47" s="730" t="s">
        <v>1276</v>
      </c>
      <c r="D47" s="730" t="s">
        <v>867</v>
      </c>
      <c r="E47" s="730" t="s">
        <v>1277</v>
      </c>
      <c r="F47" s="734"/>
      <c r="G47" s="734"/>
      <c r="H47" s="748">
        <v>0</v>
      </c>
      <c r="I47" s="734">
        <v>25</v>
      </c>
      <c r="J47" s="734">
        <v>929.65</v>
      </c>
      <c r="K47" s="748">
        <v>1</v>
      </c>
      <c r="L47" s="734">
        <v>25</v>
      </c>
      <c r="M47" s="735">
        <v>929.65</v>
      </c>
    </row>
    <row r="48" spans="1:13" ht="14.45" customHeight="1" x14ac:dyDescent="0.2">
      <c r="A48" s="729" t="s">
        <v>616</v>
      </c>
      <c r="B48" s="730" t="s">
        <v>1210</v>
      </c>
      <c r="C48" s="730" t="s">
        <v>1213</v>
      </c>
      <c r="D48" s="730" t="s">
        <v>854</v>
      </c>
      <c r="E48" s="730" t="s">
        <v>855</v>
      </c>
      <c r="F48" s="734"/>
      <c r="G48" s="734"/>
      <c r="H48" s="748">
        <v>0</v>
      </c>
      <c r="I48" s="734">
        <v>1.5</v>
      </c>
      <c r="J48" s="734">
        <v>1340.5500000000002</v>
      </c>
      <c r="K48" s="748">
        <v>1</v>
      </c>
      <c r="L48" s="734">
        <v>1.5</v>
      </c>
      <c r="M48" s="735">
        <v>1340.5500000000002</v>
      </c>
    </row>
    <row r="49" spans="1:13" ht="14.45" customHeight="1" x14ac:dyDescent="0.2">
      <c r="A49" s="729" t="s">
        <v>616</v>
      </c>
      <c r="B49" s="730" t="s">
        <v>1214</v>
      </c>
      <c r="C49" s="730" t="s">
        <v>1215</v>
      </c>
      <c r="D49" s="730" t="s">
        <v>1216</v>
      </c>
      <c r="E49" s="730" t="s">
        <v>1217</v>
      </c>
      <c r="F49" s="734"/>
      <c r="G49" s="734"/>
      <c r="H49" s="748">
        <v>0</v>
      </c>
      <c r="I49" s="734">
        <v>6.5</v>
      </c>
      <c r="J49" s="734">
        <v>1274.1300000000001</v>
      </c>
      <c r="K49" s="748">
        <v>1</v>
      </c>
      <c r="L49" s="734">
        <v>6.5</v>
      </c>
      <c r="M49" s="735">
        <v>1274.1300000000001</v>
      </c>
    </row>
    <row r="50" spans="1:13" ht="14.45" customHeight="1" x14ac:dyDescent="0.2">
      <c r="A50" s="729" t="s">
        <v>616</v>
      </c>
      <c r="B50" s="730" t="s">
        <v>1220</v>
      </c>
      <c r="C50" s="730" t="s">
        <v>1221</v>
      </c>
      <c r="D50" s="730" t="s">
        <v>1222</v>
      </c>
      <c r="E50" s="730" t="s">
        <v>1223</v>
      </c>
      <c r="F50" s="734"/>
      <c r="G50" s="734"/>
      <c r="H50" s="748">
        <v>0</v>
      </c>
      <c r="I50" s="734">
        <v>0.6</v>
      </c>
      <c r="J50" s="734">
        <v>90.419999999999987</v>
      </c>
      <c r="K50" s="748">
        <v>1</v>
      </c>
      <c r="L50" s="734">
        <v>0.6</v>
      </c>
      <c r="M50" s="735">
        <v>90.419999999999987</v>
      </c>
    </row>
    <row r="51" spans="1:13" ht="14.45" customHeight="1" x14ac:dyDescent="0.2">
      <c r="A51" s="729" t="s">
        <v>616</v>
      </c>
      <c r="B51" s="730" t="s">
        <v>1220</v>
      </c>
      <c r="C51" s="730" t="s">
        <v>1224</v>
      </c>
      <c r="D51" s="730" t="s">
        <v>1222</v>
      </c>
      <c r="E51" s="730" t="s">
        <v>1225</v>
      </c>
      <c r="F51" s="734"/>
      <c r="G51" s="734"/>
      <c r="H51" s="748">
        <v>0</v>
      </c>
      <c r="I51" s="734">
        <v>1.6</v>
      </c>
      <c r="J51" s="734">
        <v>422.4</v>
      </c>
      <c r="K51" s="748">
        <v>1</v>
      </c>
      <c r="L51" s="734">
        <v>1.6</v>
      </c>
      <c r="M51" s="735">
        <v>422.4</v>
      </c>
    </row>
    <row r="52" spans="1:13" ht="14.45" customHeight="1" x14ac:dyDescent="0.2">
      <c r="A52" s="729" t="s">
        <v>616</v>
      </c>
      <c r="B52" s="730" t="s">
        <v>1226</v>
      </c>
      <c r="C52" s="730" t="s">
        <v>1227</v>
      </c>
      <c r="D52" s="730" t="s">
        <v>1228</v>
      </c>
      <c r="E52" s="730" t="s">
        <v>1229</v>
      </c>
      <c r="F52" s="734"/>
      <c r="G52" s="734"/>
      <c r="H52" s="748">
        <v>0</v>
      </c>
      <c r="I52" s="734">
        <v>0.6</v>
      </c>
      <c r="J52" s="734">
        <v>402.59999999999997</v>
      </c>
      <c r="K52" s="748">
        <v>1</v>
      </c>
      <c r="L52" s="734">
        <v>0.6</v>
      </c>
      <c r="M52" s="735">
        <v>402.59999999999997</v>
      </c>
    </row>
    <row r="53" spans="1:13" ht="14.45" customHeight="1" x14ac:dyDescent="0.2">
      <c r="A53" s="729" t="s">
        <v>616</v>
      </c>
      <c r="B53" s="730" t="s">
        <v>1236</v>
      </c>
      <c r="C53" s="730" t="s">
        <v>1237</v>
      </c>
      <c r="D53" s="730" t="s">
        <v>1238</v>
      </c>
      <c r="E53" s="730" t="s">
        <v>1239</v>
      </c>
      <c r="F53" s="734"/>
      <c r="G53" s="734"/>
      <c r="H53" s="748">
        <v>0</v>
      </c>
      <c r="I53" s="734">
        <v>0.5</v>
      </c>
      <c r="J53" s="734">
        <v>159.4999474296736</v>
      </c>
      <c r="K53" s="748">
        <v>1</v>
      </c>
      <c r="L53" s="734">
        <v>0.5</v>
      </c>
      <c r="M53" s="735">
        <v>159.4999474296736</v>
      </c>
    </row>
    <row r="54" spans="1:13" ht="14.45" customHeight="1" x14ac:dyDescent="0.2">
      <c r="A54" s="729" t="s">
        <v>616</v>
      </c>
      <c r="B54" s="730" t="s">
        <v>1278</v>
      </c>
      <c r="C54" s="730" t="s">
        <v>1279</v>
      </c>
      <c r="D54" s="730" t="s">
        <v>1280</v>
      </c>
      <c r="E54" s="730" t="s">
        <v>918</v>
      </c>
      <c r="F54" s="734"/>
      <c r="G54" s="734"/>
      <c r="H54" s="748">
        <v>0</v>
      </c>
      <c r="I54" s="734">
        <v>1</v>
      </c>
      <c r="J54" s="734">
        <v>247.9</v>
      </c>
      <c r="K54" s="748">
        <v>1</v>
      </c>
      <c r="L54" s="734">
        <v>1</v>
      </c>
      <c r="M54" s="735">
        <v>247.9</v>
      </c>
    </row>
    <row r="55" spans="1:13" ht="14.45" customHeight="1" x14ac:dyDescent="0.2">
      <c r="A55" s="729" t="s">
        <v>616</v>
      </c>
      <c r="B55" s="730" t="s">
        <v>1281</v>
      </c>
      <c r="C55" s="730" t="s">
        <v>1282</v>
      </c>
      <c r="D55" s="730" t="s">
        <v>1283</v>
      </c>
      <c r="E55" s="730" t="s">
        <v>1284</v>
      </c>
      <c r="F55" s="734"/>
      <c r="G55" s="734"/>
      <c r="H55" s="748">
        <v>0</v>
      </c>
      <c r="I55" s="734">
        <v>1</v>
      </c>
      <c r="J55" s="734">
        <v>588.29999999999995</v>
      </c>
      <c r="K55" s="748">
        <v>1</v>
      </c>
      <c r="L55" s="734">
        <v>1</v>
      </c>
      <c r="M55" s="735">
        <v>588.29999999999995</v>
      </c>
    </row>
    <row r="56" spans="1:13" ht="14.45" customHeight="1" x14ac:dyDescent="0.2">
      <c r="A56" s="729" t="s">
        <v>616</v>
      </c>
      <c r="B56" s="730" t="s">
        <v>1244</v>
      </c>
      <c r="C56" s="730" t="s">
        <v>1246</v>
      </c>
      <c r="D56" s="730" t="s">
        <v>760</v>
      </c>
      <c r="E56" s="730" t="s">
        <v>761</v>
      </c>
      <c r="F56" s="734"/>
      <c r="G56" s="734"/>
      <c r="H56" s="748">
        <v>0</v>
      </c>
      <c r="I56" s="734">
        <v>31</v>
      </c>
      <c r="J56" s="734">
        <v>1023.3410000000001</v>
      </c>
      <c r="K56" s="748">
        <v>1</v>
      </c>
      <c r="L56" s="734">
        <v>31</v>
      </c>
      <c r="M56" s="735">
        <v>1023.3410000000001</v>
      </c>
    </row>
    <row r="57" spans="1:13" ht="14.45" customHeight="1" x14ac:dyDescent="0.2">
      <c r="A57" s="729" t="s">
        <v>616</v>
      </c>
      <c r="B57" s="730" t="s">
        <v>1244</v>
      </c>
      <c r="C57" s="730" t="s">
        <v>1247</v>
      </c>
      <c r="D57" s="730" t="s">
        <v>760</v>
      </c>
      <c r="E57" s="730" t="s">
        <v>1248</v>
      </c>
      <c r="F57" s="734"/>
      <c r="G57" s="734"/>
      <c r="H57" s="748">
        <v>0</v>
      </c>
      <c r="I57" s="734">
        <v>60</v>
      </c>
      <c r="J57" s="734">
        <v>2488.1999999999998</v>
      </c>
      <c r="K57" s="748">
        <v>1</v>
      </c>
      <c r="L57" s="734">
        <v>60</v>
      </c>
      <c r="M57" s="735">
        <v>2488.1999999999998</v>
      </c>
    </row>
    <row r="58" spans="1:13" ht="14.45" customHeight="1" x14ac:dyDescent="0.2">
      <c r="A58" s="729" t="s">
        <v>616</v>
      </c>
      <c r="B58" s="730" t="s">
        <v>1252</v>
      </c>
      <c r="C58" s="730" t="s">
        <v>1253</v>
      </c>
      <c r="D58" s="730" t="s">
        <v>1254</v>
      </c>
      <c r="E58" s="730" t="s">
        <v>1255</v>
      </c>
      <c r="F58" s="734"/>
      <c r="G58" s="734"/>
      <c r="H58" s="748">
        <v>0</v>
      </c>
      <c r="I58" s="734">
        <v>14</v>
      </c>
      <c r="J58" s="734">
        <v>128.24</v>
      </c>
      <c r="K58" s="748">
        <v>1</v>
      </c>
      <c r="L58" s="734">
        <v>14</v>
      </c>
      <c r="M58" s="735">
        <v>128.24</v>
      </c>
    </row>
    <row r="59" spans="1:13" ht="14.45" customHeight="1" x14ac:dyDescent="0.2">
      <c r="A59" s="729" t="s">
        <v>616</v>
      </c>
      <c r="B59" s="730" t="s">
        <v>1263</v>
      </c>
      <c r="C59" s="730" t="s">
        <v>1285</v>
      </c>
      <c r="D59" s="730" t="s">
        <v>822</v>
      </c>
      <c r="E59" s="730" t="s">
        <v>1286</v>
      </c>
      <c r="F59" s="734"/>
      <c r="G59" s="734"/>
      <c r="H59" s="748">
        <v>0</v>
      </c>
      <c r="I59" s="734">
        <v>1</v>
      </c>
      <c r="J59" s="734">
        <v>100.3</v>
      </c>
      <c r="K59" s="748">
        <v>1</v>
      </c>
      <c r="L59" s="734">
        <v>1</v>
      </c>
      <c r="M59" s="735">
        <v>100.3</v>
      </c>
    </row>
    <row r="60" spans="1:13" ht="14.45" customHeight="1" x14ac:dyDescent="0.2">
      <c r="A60" s="729" t="s">
        <v>619</v>
      </c>
      <c r="B60" s="730" t="s">
        <v>1177</v>
      </c>
      <c r="C60" s="730" t="s">
        <v>1178</v>
      </c>
      <c r="D60" s="730" t="s">
        <v>688</v>
      </c>
      <c r="E60" s="730" t="s">
        <v>689</v>
      </c>
      <c r="F60" s="734">
        <v>1</v>
      </c>
      <c r="G60" s="734">
        <v>132.36000000000001</v>
      </c>
      <c r="H60" s="748">
        <v>1</v>
      </c>
      <c r="I60" s="734"/>
      <c r="J60" s="734"/>
      <c r="K60" s="748">
        <v>0</v>
      </c>
      <c r="L60" s="734">
        <v>1</v>
      </c>
      <c r="M60" s="735">
        <v>132.36000000000001</v>
      </c>
    </row>
    <row r="61" spans="1:13" ht="14.45" customHeight="1" x14ac:dyDescent="0.2">
      <c r="A61" s="729" t="s">
        <v>619</v>
      </c>
      <c r="B61" s="730" t="s">
        <v>1287</v>
      </c>
      <c r="C61" s="730" t="s">
        <v>1288</v>
      </c>
      <c r="D61" s="730" t="s">
        <v>1289</v>
      </c>
      <c r="E61" s="730" t="s">
        <v>1290</v>
      </c>
      <c r="F61" s="734"/>
      <c r="G61" s="734"/>
      <c r="H61" s="748">
        <v>0</v>
      </c>
      <c r="I61" s="734">
        <v>1</v>
      </c>
      <c r="J61" s="734">
        <v>579.86999999999989</v>
      </c>
      <c r="K61" s="748">
        <v>1</v>
      </c>
      <c r="L61" s="734">
        <v>1</v>
      </c>
      <c r="M61" s="735">
        <v>579.86999999999989</v>
      </c>
    </row>
    <row r="62" spans="1:13" ht="14.45" customHeight="1" x14ac:dyDescent="0.2">
      <c r="A62" s="729" t="s">
        <v>619</v>
      </c>
      <c r="B62" s="730" t="s">
        <v>1291</v>
      </c>
      <c r="C62" s="730" t="s">
        <v>1292</v>
      </c>
      <c r="D62" s="730" t="s">
        <v>1293</v>
      </c>
      <c r="E62" s="730" t="s">
        <v>942</v>
      </c>
      <c r="F62" s="734"/>
      <c r="G62" s="734"/>
      <c r="H62" s="748">
        <v>0</v>
      </c>
      <c r="I62" s="734">
        <v>3</v>
      </c>
      <c r="J62" s="734">
        <v>1853.91</v>
      </c>
      <c r="K62" s="748">
        <v>1</v>
      </c>
      <c r="L62" s="734">
        <v>3</v>
      </c>
      <c r="M62" s="735">
        <v>1853.91</v>
      </c>
    </row>
    <row r="63" spans="1:13" ht="14.45" customHeight="1" x14ac:dyDescent="0.2">
      <c r="A63" s="729" t="s">
        <v>619</v>
      </c>
      <c r="B63" s="730" t="s">
        <v>1291</v>
      </c>
      <c r="C63" s="730" t="s">
        <v>1294</v>
      </c>
      <c r="D63" s="730" t="s">
        <v>1293</v>
      </c>
      <c r="E63" s="730" t="s">
        <v>940</v>
      </c>
      <c r="F63" s="734"/>
      <c r="G63" s="734"/>
      <c r="H63" s="748">
        <v>0</v>
      </c>
      <c r="I63" s="734">
        <v>1</v>
      </c>
      <c r="J63" s="734">
        <v>1242.0899999999999</v>
      </c>
      <c r="K63" s="748">
        <v>1</v>
      </c>
      <c r="L63" s="734">
        <v>1</v>
      </c>
      <c r="M63" s="735">
        <v>1242.0899999999999</v>
      </c>
    </row>
    <row r="64" spans="1:13" ht="14.45" customHeight="1" x14ac:dyDescent="0.2">
      <c r="A64" s="729" t="s">
        <v>619</v>
      </c>
      <c r="B64" s="730" t="s">
        <v>1179</v>
      </c>
      <c r="C64" s="730" t="s">
        <v>1295</v>
      </c>
      <c r="D64" s="730" t="s">
        <v>933</v>
      </c>
      <c r="E64" s="730" t="s">
        <v>1296</v>
      </c>
      <c r="F64" s="734"/>
      <c r="G64" s="734"/>
      <c r="H64" s="748">
        <v>0</v>
      </c>
      <c r="I64" s="734">
        <v>1</v>
      </c>
      <c r="J64" s="734">
        <v>3299.89</v>
      </c>
      <c r="K64" s="748">
        <v>1</v>
      </c>
      <c r="L64" s="734">
        <v>1</v>
      </c>
      <c r="M64" s="735">
        <v>3299.89</v>
      </c>
    </row>
    <row r="65" spans="1:13" ht="14.45" customHeight="1" x14ac:dyDescent="0.2">
      <c r="A65" s="729" t="s">
        <v>619</v>
      </c>
      <c r="B65" s="730" t="s">
        <v>1179</v>
      </c>
      <c r="C65" s="730" t="s">
        <v>1180</v>
      </c>
      <c r="D65" s="730" t="s">
        <v>695</v>
      </c>
      <c r="E65" s="730" t="s">
        <v>1181</v>
      </c>
      <c r="F65" s="734"/>
      <c r="G65" s="734"/>
      <c r="H65" s="748">
        <v>0</v>
      </c>
      <c r="I65" s="734">
        <v>2</v>
      </c>
      <c r="J65" s="734">
        <v>1442.3200000000002</v>
      </c>
      <c r="K65" s="748">
        <v>1</v>
      </c>
      <c r="L65" s="734">
        <v>2</v>
      </c>
      <c r="M65" s="735">
        <v>1442.3200000000002</v>
      </c>
    </row>
    <row r="66" spans="1:13" ht="14.45" customHeight="1" x14ac:dyDescent="0.2">
      <c r="A66" s="729" t="s">
        <v>619</v>
      </c>
      <c r="B66" s="730" t="s">
        <v>1179</v>
      </c>
      <c r="C66" s="730" t="s">
        <v>1184</v>
      </c>
      <c r="D66" s="730" t="s">
        <v>695</v>
      </c>
      <c r="E66" s="730" t="s">
        <v>1185</v>
      </c>
      <c r="F66" s="734"/>
      <c r="G66" s="734"/>
      <c r="H66" s="748">
        <v>0</v>
      </c>
      <c r="I66" s="734">
        <v>3</v>
      </c>
      <c r="J66" s="734">
        <v>1872.75</v>
      </c>
      <c r="K66" s="748">
        <v>1</v>
      </c>
      <c r="L66" s="734">
        <v>3</v>
      </c>
      <c r="M66" s="735">
        <v>1872.75</v>
      </c>
    </row>
    <row r="67" spans="1:13" ht="14.45" customHeight="1" x14ac:dyDescent="0.2">
      <c r="A67" s="729" t="s">
        <v>619</v>
      </c>
      <c r="B67" s="730" t="s">
        <v>1179</v>
      </c>
      <c r="C67" s="730" t="s">
        <v>1188</v>
      </c>
      <c r="D67" s="730" t="s">
        <v>695</v>
      </c>
      <c r="E67" s="730" t="s">
        <v>1189</v>
      </c>
      <c r="F67" s="734"/>
      <c r="G67" s="734"/>
      <c r="H67" s="748">
        <v>0</v>
      </c>
      <c r="I67" s="734">
        <v>4</v>
      </c>
      <c r="J67" s="734">
        <v>1635.48</v>
      </c>
      <c r="K67" s="748">
        <v>1</v>
      </c>
      <c r="L67" s="734">
        <v>4</v>
      </c>
      <c r="M67" s="735">
        <v>1635.48</v>
      </c>
    </row>
    <row r="68" spans="1:13" ht="14.45" customHeight="1" x14ac:dyDescent="0.2">
      <c r="A68" s="729" t="s">
        <v>619</v>
      </c>
      <c r="B68" s="730" t="s">
        <v>1297</v>
      </c>
      <c r="C68" s="730" t="s">
        <v>1298</v>
      </c>
      <c r="D68" s="730" t="s">
        <v>1299</v>
      </c>
      <c r="E68" s="730" t="s">
        <v>1300</v>
      </c>
      <c r="F68" s="734"/>
      <c r="G68" s="734"/>
      <c r="H68" s="748">
        <v>0</v>
      </c>
      <c r="I68" s="734">
        <v>1</v>
      </c>
      <c r="J68" s="734">
        <v>161.78000000000009</v>
      </c>
      <c r="K68" s="748">
        <v>1</v>
      </c>
      <c r="L68" s="734">
        <v>1</v>
      </c>
      <c r="M68" s="735">
        <v>161.78000000000009</v>
      </c>
    </row>
    <row r="69" spans="1:13" ht="14.45" customHeight="1" x14ac:dyDescent="0.2">
      <c r="A69" s="729" t="s">
        <v>619</v>
      </c>
      <c r="B69" s="730" t="s">
        <v>1270</v>
      </c>
      <c r="C69" s="730" t="s">
        <v>1301</v>
      </c>
      <c r="D69" s="730" t="s">
        <v>864</v>
      </c>
      <c r="E69" s="730" t="s">
        <v>927</v>
      </c>
      <c r="F69" s="734"/>
      <c r="G69" s="734"/>
      <c r="H69" s="748">
        <v>0</v>
      </c>
      <c r="I69" s="734">
        <v>1</v>
      </c>
      <c r="J69" s="734">
        <v>72.259999999999991</v>
      </c>
      <c r="K69" s="748">
        <v>1</v>
      </c>
      <c r="L69" s="734">
        <v>1</v>
      </c>
      <c r="M69" s="735">
        <v>72.259999999999991</v>
      </c>
    </row>
    <row r="70" spans="1:13" ht="14.45" customHeight="1" x14ac:dyDescent="0.2">
      <c r="A70" s="729" t="s">
        <v>619</v>
      </c>
      <c r="B70" s="730" t="s">
        <v>1302</v>
      </c>
      <c r="C70" s="730" t="s">
        <v>1303</v>
      </c>
      <c r="D70" s="730" t="s">
        <v>1304</v>
      </c>
      <c r="E70" s="730" t="s">
        <v>1305</v>
      </c>
      <c r="F70" s="734"/>
      <c r="G70" s="734"/>
      <c r="H70" s="748">
        <v>0</v>
      </c>
      <c r="I70" s="734">
        <v>1</v>
      </c>
      <c r="J70" s="734">
        <v>12.930000000000003</v>
      </c>
      <c r="K70" s="748">
        <v>1</v>
      </c>
      <c r="L70" s="734">
        <v>1</v>
      </c>
      <c r="M70" s="735">
        <v>12.930000000000003</v>
      </c>
    </row>
    <row r="71" spans="1:13" ht="14.45" customHeight="1" x14ac:dyDescent="0.2">
      <c r="A71" s="729" t="s">
        <v>619</v>
      </c>
      <c r="B71" s="730" t="s">
        <v>1306</v>
      </c>
      <c r="C71" s="730" t="s">
        <v>1307</v>
      </c>
      <c r="D71" s="730" t="s">
        <v>931</v>
      </c>
      <c r="E71" s="730" t="s">
        <v>932</v>
      </c>
      <c r="F71" s="734"/>
      <c r="G71" s="734"/>
      <c r="H71" s="748">
        <v>0</v>
      </c>
      <c r="I71" s="734">
        <v>1</v>
      </c>
      <c r="J71" s="734">
        <v>77.66</v>
      </c>
      <c r="K71" s="748">
        <v>1</v>
      </c>
      <c r="L71" s="734">
        <v>1</v>
      </c>
      <c r="M71" s="735">
        <v>77.66</v>
      </c>
    </row>
    <row r="72" spans="1:13" ht="14.45" customHeight="1" x14ac:dyDescent="0.2">
      <c r="A72" s="729" t="s">
        <v>619</v>
      </c>
      <c r="B72" s="730" t="s">
        <v>1206</v>
      </c>
      <c r="C72" s="730" t="s">
        <v>1308</v>
      </c>
      <c r="D72" s="730" t="s">
        <v>959</v>
      </c>
      <c r="E72" s="730" t="s">
        <v>1309</v>
      </c>
      <c r="F72" s="734"/>
      <c r="G72" s="734"/>
      <c r="H72" s="748">
        <v>0</v>
      </c>
      <c r="I72" s="734">
        <v>2</v>
      </c>
      <c r="J72" s="734">
        <v>227.5</v>
      </c>
      <c r="K72" s="748">
        <v>1</v>
      </c>
      <c r="L72" s="734">
        <v>2</v>
      </c>
      <c r="M72" s="735">
        <v>227.5</v>
      </c>
    </row>
    <row r="73" spans="1:13" ht="14.45" customHeight="1" x14ac:dyDescent="0.2">
      <c r="A73" s="729" t="s">
        <v>619</v>
      </c>
      <c r="B73" s="730" t="s">
        <v>1210</v>
      </c>
      <c r="C73" s="730" t="s">
        <v>1211</v>
      </c>
      <c r="D73" s="730" t="s">
        <v>1212</v>
      </c>
      <c r="E73" s="730" t="s">
        <v>855</v>
      </c>
      <c r="F73" s="734">
        <v>11.2</v>
      </c>
      <c r="G73" s="734">
        <v>8377.6</v>
      </c>
      <c r="H73" s="748">
        <v>1</v>
      </c>
      <c r="I73" s="734"/>
      <c r="J73" s="734"/>
      <c r="K73" s="748">
        <v>0</v>
      </c>
      <c r="L73" s="734">
        <v>11.2</v>
      </c>
      <c r="M73" s="735">
        <v>8377.6</v>
      </c>
    </row>
    <row r="74" spans="1:13" ht="14.45" customHeight="1" x14ac:dyDescent="0.2">
      <c r="A74" s="729" t="s">
        <v>619</v>
      </c>
      <c r="B74" s="730" t="s">
        <v>1210</v>
      </c>
      <c r="C74" s="730" t="s">
        <v>1213</v>
      </c>
      <c r="D74" s="730" t="s">
        <v>854</v>
      </c>
      <c r="E74" s="730" t="s">
        <v>855</v>
      </c>
      <c r="F74" s="734"/>
      <c r="G74" s="734"/>
      <c r="H74" s="748">
        <v>0</v>
      </c>
      <c r="I74" s="734">
        <v>2</v>
      </c>
      <c r="J74" s="734">
        <v>1787.4</v>
      </c>
      <c r="K74" s="748">
        <v>1</v>
      </c>
      <c r="L74" s="734">
        <v>2</v>
      </c>
      <c r="M74" s="735">
        <v>1787.4</v>
      </c>
    </row>
    <row r="75" spans="1:13" ht="14.45" customHeight="1" x14ac:dyDescent="0.2">
      <c r="A75" s="729" t="s">
        <v>619</v>
      </c>
      <c r="B75" s="730" t="s">
        <v>1218</v>
      </c>
      <c r="C75" s="730" t="s">
        <v>1219</v>
      </c>
      <c r="D75" s="730" t="s">
        <v>858</v>
      </c>
      <c r="E75" s="730" t="s">
        <v>859</v>
      </c>
      <c r="F75" s="734"/>
      <c r="G75" s="734"/>
      <c r="H75" s="748">
        <v>0</v>
      </c>
      <c r="I75" s="734">
        <v>20</v>
      </c>
      <c r="J75" s="734">
        <v>442.59999999999997</v>
      </c>
      <c r="K75" s="748">
        <v>1</v>
      </c>
      <c r="L75" s="734">
        <v>20</v>
      </c>
      <c r="M75" s="735">
        <v>442.59999999999997</v>
      </c>
    </row>
    <row r="76" spans="1:13" ht="14.45" customHeight="1" x14ac:dyDescent="0.2">
      <c r="A76" s="729" t="s">
        <v>619</v>
      </c>
      <c r="B76" s="730" t="s">
        <v>1226</v>
      </c>
      <c r="C76" s="730" t="s">
        <v>1227</v>
      </c>
      <c r="D76" s="730" t="s">
        <v>1228</v>
      </c>
      <c r="E76" s="730" t="s">
        <v>1229</v>
      </c>
      <c r="F76" s="734"/>
      <c r="G76" s="734"/>
      <c r="H76" s="748">
        <v>0</v>
      </c>
      <c r="I76" s="734">
        <v>2.6999999999999997</v>
      </c>
      <c r="J76" s="734">
        <v>1811.7</v>
      </c>
      <c r="K76" s="748">
        <v>1</v>
      </c>
      <c r="L76" s="734">
        <v>2.6999999999999997</v>
      </c>
      <c r="M76" s="735">
        <v>1811.7</v>
      </c>
    </row>
    <row r="77" spans="1:13" ht="14.45" customHeight="1" x14ac:dyDescent="0.2">
      <c r="A77" s="729" t="s">
        <v>619</v>
      </c>
      <c r="B77" s="730" t="s">
        <v>1310</v>
      </c>
      <c r="C77" s="730" t="s">
        <v>1311</v>
      </c>
      <c r="D77" s="730" t="s">
        <v>965</v>
      </c>
      <c r="E77" s="730" t="s">
        <v>966</v>
      </c>
      <c r="F77" s="734">
        <v>1.4</v>
      </c>
      <c r="G77" s="734">
        <v>263.84399999999999</v>
      </c>
      <c r="H77" s="748">
        <v>1</v>
      </c>
      <c r="I77" s="734"/>
      <c r="J77" s="734"/>
      <c r="K77" s="748">
        <v>0</v>
      </c>
      <c r="L77" s="734">
        <v>1.4</v>
      </c>
      <c r="M77" s="735">
        <v>263.84399999999999</v>
      </c>
    </row>
    <row r="78" spans="1:13" ht="14.45" customHeight="1" x14ac:dyDescent="0.2">
      <c r="A78" s="729" t="s">
        <v>619</v>
      </c>
      <c r="B78" s="730" t="s">
        <v>1233</v>
      </c>
      <c r="C78" s="730" t="s">
        <v>1234</v>
      </c>
      <c r="D78" s="730" t="s">
        <v>849</v>
      </c>
      <c r="E78" s="730" t="s">
        <v>734</v>
      </c>
      <c r="F78" s="734"/>
      <c r="G78" s="734"/>
      <c r="H78" s="748">
        <v>0</v>
      </c>
      <c r="I78" s="734">
        <v>3.4000000000000004</v>
      </c>
      <c r="J78" s="734">
        <v>3777.3999999999996</v>
      </c>
      <c r="K78" s="748">
        <v>1</v>
      </c>
      <c r="L78" s="734">
        <v>3.4000000000000004</v>
      </c>
      <c r="M78" s="735">
        <v>3777.3999999999996</v>
      </c>
    </row>
    <row r="79" spans="1:13" ht="14.45" customHeight="1" x14ac:dyDescent="0.2">
      <c r="A79" s="729" t="s">
        <v>619</v>
      </c>
      <c r="B79" s="730" t="s">
        <v>1236</v>
      </c>
      <c r="C79" s="730" t="s">
        <v>1312</v>
      </c>
      <c r="D79" s="730" t="s">
        <v>1238</v>
      </c>
      <c r="E79" s="730" t="s">
        <v>1313</v>
      </c>
      <c r="F79" s="734"/>
      <c r="G79" s="734"/>
      <c r="H79" s="748">
        <v>0</v>
      </c>
      <c r="I79" s="734">
        <v>0.7</v>
      </c>
      <c r="J79" s="734">
        <v>446.6</v>
      </c>
      <c r="K79" s="748">
        <v>1</v>
      </c>
      <c r="L79" s="734">
        <v>0.7</v>
      </c>
      <c r="M79" s="735">
        <v>446.6</v>
      </c>
    </row>
    <row r="80" spans="1:13" ht="14.45" customHeight="1" x14ac:dyDescent="0.2">
      <c r="A80" s="729" t="s">
        <v>619</v>
      </c>
      <c r="B80" s="730" t="s">
        <v>1244</v>
      </c>
      <c r="C80" s="730" t="s">
        <v>1246</v>
      </c>
      <c r="D80" s="730" t="s">
        <v>760</v>
      </c>
      <c r="E80" s="730" t="s">
        <v>761</v>
      </c>
      <c r="F80" s="734"/>
      <c r="G80" s="734"/>
      <c r="H80" s="748">
        <v>0</v>
      </c>
      <c r="I80" s="734">
        <v>10</v>
      </c>
      <c r="J80" s="734">
        <v>330.11</v>
      </c>
      <c r="K80" s="748">
        <v>1</v>
      </c>
      <c r="L80" s="734">
        <v>10</v>
      </c>
      <c r="M80" s="735">
        <v>330.11</v>
      </c>
    </row>
    <row r="81" spans="1:13" ht="14.45" customHeight="1" x14ac:dyDescent="0.2">
      <c r="A81" s="729" t="s">
        <v>619</v>
      </c>
      <c r="B81" s="730" t="s">
        <v>1244</v>
      </c>
      <c r="C81" s="730" t="s">
        <v>1247</v>
      </c>
      <c r="D81" s="730" t="s">
        <v>760</v>
      </c>
      <c r="E81" s="730" t="s">
        <v>1248</v>
      </c>
      <c r="F81" s="734"/>
      <c r="G81" s="734"/>
      <c r="H81" s="748">
        <v>0</v>
      </c>
      <c r="I81" s="734">
        <v>10</v>
      </c>
      <c r="J81" s="734">
        <v>414.70000000000005</v>
      </c>
      <c r="K81" s="748">
        <v>1</v>
      </c>
      <c r="L81" s="734">
        <v>10</v>
      </c>
      <c r="M81" s="735">
        <v>414.70000000000005</v>
      </c>
    </row>
    <row r="82" spans="1:13" ht="14.45" customHeight="1" x14ac:dyDescent="0.2">
      <c r="A82" s="729" t="s">
        <v>619</v>
      </c>
      <c r="B82" s="730" t="s">
        <v>1314</v>
      </c>
      <c r="C82" s="730" t="s">
        <v>1315</v>
      </c>
      <c r="D82" s="730" t="s">
        <v>1316</v>
      </c>
      <c r="E82" s="730" t="s">
        <v>1317</v>
      </c>
      <c r="F82" s="734">
        <v>1</v>
      </c>
      <c r="G82" s="734">
        <v>98.15</v>
      </c>
      <c r="H82" s="748">
        <v>1</v>
      </c>
      <c r="I82" s="734"/>
      <c r="J82" s="734"/>
      <c r="K82" s="748">
        <v>0</v>
      </c>
      <c r="L82" s="734">
        <v>1</v>
      </c>
      <c r="M82" s="735">
        <v>98.15</v>
      </c>
    </row>
    <row r="83" spans="1:13" ht="14.45" customHeight="1" x14ac:dyDescent="0.2">
      <c r="A83" s="729" t="s">
        <v>622</v>
      </c>
      <c r="B83" s="730" t="s">
        <v>1201</v>
      </c>
      <c r="C83" s="730" t="s">
        <v>1318</v>
      </c>
      <c r="D83" s="730" t="s">
        <v>867</v>
      </c>
      <c r="E83" s="730" t="s">
        <v>1319</v>
      </c>
      <c r="F83" s="734"/>
      <c r="G83" s="734"/>
      <c r="H83" s="748">
        <v>0</v>
      </c>
      <c r="I83" s="734">
        <v>270</v>
      </c>
      <c r="J83" s="734">
        <v>29972.7</v>
      </c>
      <c r="K83" s="748">
        <v>1</v>
      </c>
      <c r="L83" s="734">
        <v>270</v>
      </c>
      <c r="M83" s="735">
        <v>29972.7</v>
      </c>
    </row>
    <row r="84" spans="1:13" ht="14.45" customHeight="1" x14ac:dyDescent="0.2">
      <c r="A84" s="729" t="s">
        <v>622</v>
      </c>
      <c r="B84" s="730" t="s">
        <v>1233</v>
      </c>
      <c r="C84" s="730" t="s">
        <v>1320</v>
      </c>
      <c r="D84" s="730" t="s">
        <v>1321</v>
      </c>
      <c r="E84" s="730" t="s">
        <v>1322</v>
      </c>
      <c r="F84" s="734"/>
      <c r="G84" s="734"/>
      <c r="H84" s="748"/>
      <c r="I84" s="734">
        <v>0</v>
      </c>
      <c r="J84" s="734">
        <v>0</v>
      </c>
      <c r="K84" s="748"/>
      <c r="L84" s="734">
        <v>0</v>
      </c>
      <c r="M84" s="735">
        <v>0</v>
      </c>
    </row>
    <row r="85" spans="1:13" ht="14.45" customHeight="1" x14ac:dyDescent="0.2">
      <c r="A85" s="729" t="s">
        <v>625</v>
      </c>
      <c r="B85" s="730" t="s">
        <v>1170</v>
      </c>
      <c r="C85" s="730" t="s">
        <v>1171</v>
      </c>
      <c r="D85" s="730" t="s">
        <v>997</v>
      </c>
      <c r="E85" s="730" t="s">
        <v>1172</v>
      </c>
      <c r="F85" s="734"/>
      <c r="G85" s="734"/>
      <c r="H85" s="748">
        <v>0</v>
      </c>
      <c r="I85" s="734">
        <v>40</v>
      </c>
      <c r="J85" s="734">
        <v>662.80000000000007</v>
      </c>
      <c r="K85" s="748">
        <v>1</v>
      </c>
      <c r="L85" s="734">
        <v>40</v>
      </c>
      <c r="M85" s="735">
        <v>662.80000000000007</v>
      </c>
    </row>
    <row r="86" spans="1:13" ht="14.45" customHeight="1" x14ac:dyDescent="0.2">
      <c r="A86" s="729" t="s">
        <v>625</v>
      </c>
      <c r="B86" s="730" t="s">
        <v>1323</v>
      </c>
      <c r="C86" s="730" t="s">
        <v>1324</v>
      </c>
      <c r="D86" s="730" t="s">
        <v>1019</v>
      </c>
      <c r="E86" s="730" t="s">
        <v>1020</v>
      </c>
      <c r="F86" s="734"/>
      <c r="G86" s="734"/>
      <c r="H86" s="748">
        <v>0</v>
      </c>
      <c r="I86" s="734">
        <v>1</v>
      </c>
      <c r="J86" s="734">
        <v>123.16999999999996</v>
      </c>
      <c r="K86" s="748">
        <v>1</v>
      </c>
      <c r="L86" s="734">
        <v>1</v>
      </c>
      <c r="M86" s="735">
        <v>123.16999999999996</v>
      </c>
    </row>
    <row r="87" spans="1:13" ht="14.45" customHeight="1" x14ac:dyDescent="0.2">
      <c r="A87" s="729" t="s">
        <v>625</v>
      </c>
      <c r="B87" s="730" t="s">
        <v>1177</v>
      </c>
      <c r="C87" s="730" t="s">
        <v>1178</v>
      </c>
      <c r="D87" s="730" t="s">
        <v>688</v>
      </c>
      <c r="E87" s="730" t="s">
        <v>689</v>
      </c>
      <c r="F87" s="734">
        <v>1</v>
      </c>
      <c r="G87" s="734">
        <v>132.34999999999997</v>
      </c>
      <c r="H87" s="748">
        <v>1</v>
      </c>
      <c r="I87" s="734"/>
      <c r="J87" s="734"/>
      <c r="K87" s="748">
        <v>0</v>
      </c>
      <c r="L87" s="734">
        <v>1</v>
      </c>
      <c r="M87" s="735">
        <v>132.34999999999997</v>
      </c>
    </row>
    <row r="88" spans="1:13" ht="14.45" customHeight="1" x14ac:dyDescent="0.2">
      <c r="A88" s="729" t="s">
        <v>625</v>
      </c>
      <c r="B88" s="730" t="s">
        <v>1179</v>
      </c>
      <c r="C88" s="730" t="s">
        <v>1180</v>
      </c>
      <c r="D88" s="730" t="s">
        <v>695</v>
      </c>
      <c r="E88" s="730" t="s">
        <v>1181</v>
      </c>
      <c r="F88" s="734"/>
      <c r="G88" s="734"/>
      <c r="H88" s="748">
        <v>0</v>
      </c>
      <c r="I88" s="734">
        <v>2</v>
      </c>
      <c r="J88" s="734">
        <v>1442.32</v>
      </c>
      <c r="K88" s="748">
        <v>1</v>
      </c>
      <c r="L88" s="734">
        <v>2</v>
      </c>
      <c r="M88" s="735">
        <v>1442.32</v>
      </c>
    </row>
    <row r="89" spans="1:13" ht="14.45" customHeight="1" x14ac:dyDescent="0.2">
      <c r="A89" s="729" t="s">
        <v>625</v>
      </c>
      <c r="B89" s="730" t="s">
        <v>1179</v>
      </c>
      <c r="C89" s="730" t="s">
        <v>1184</v>
      </c>
      <c r="D89" s="730" t="s">
        <v>695</v>
      </c>
      <c r="E89" s="730" t="s">
        <v>1185</v>
      </c>
      <c r="F89" s="734"/>
      <c r="G89" s="734"/>
      <c r="H89" s="748">
        <v>0</v>
      </c>
      <c r="I89" s="734">
        <v>2</v>
      </c>
      <c r="J89" s="734">
        <v>1248.5</v>
      </c>
      <c r="K89" s="748">
        <v>1</v>
      </c>
      <c r="L89" s="734">
        <v>2</v>
      </c>
      <c r="M89" s="735">
        <v>1248.5</v>
      </c>
    </row>
    <row r="90" spans="1:13" ht="14.45" customHeight="1" x14ac:dyDescent="0.2">
      <c r="A90" s="729" t="s">
        <v>625</v>
      </c>
      <c r="B90" s="730" t="s">
        <v>1325</v>
      </c>
      <c r="C90" s="730" t="s">
        <v>1326</v>
      </c>
      <c r="D90" s="730" t="s">
        <v>1050</v>
      </c>
      <c r="E90" s="730" t="s">
        <v>1327</v>
      </c>
      <c r="F90" s="734"/>
      <c r="G90" s="734"/>
      <c r="H90" s="748">
        <v>0</v>
      </c>
      <c r="I90" s="734">
        <v>1</v>
      </c>
      <c r="J90" s="734">
        <v>188.81999999999996</v>
      </c>
      <c r="K90" s="748">
        <v>1</v>
      </c>
      <c r="L90" s="734">
        <v>1</v>
      </c>
      <c r="M90" s="735">
        <v>188.81999999999996</v>
      </c>
    </row>
    <row r="91" spans="1:13" ht="14.45" customHeight="1" x14ac:dyDescent="0.2">
      <c r="A91" s="729" t="s">
        <v>625</v>
      </c>
      <c r="B91" s="730" t="s">
        <v>1197</v>
      </c>
      <c r="C91" s="730" t="s">
        <v>1328</v>
      </c>
      <c r="D91" s="730" t="s">
        <v>1199</v>
      </c>
      <c r="E91" s="730" t="s">
        <v>1329</v>
      </c>
      <c r="F91" s="734"/>
      <c r="G91" s="734"/>
      <c r="H91" s="748">
        <v>0</v>
      </c>
      <c r="I91" s="734">
        <v>4</v>
      </c>
      <c r="J91" s="734">
        <v>595.92000000000007</v>
      </c>
      <c r="K91" s="748">
        <v>1</v>
      </c>
      <c r="L91" s="734">
        <v>4</v>
      </c>
      <c r="M91" s="735">
        <v>595.92000000000007</v>
      </c>
    </row>
    <row r="92" spans="1:13" ht="14.45" customHeight="1" x14ac:dyDescent="0.2">
      <c r="A92" s="729" t="s">
        <v>625</v>
      </c>
      <c r="B92" s="730" t="s">
        <v>1306</v>
      </c>
      <c r="C92" s="730" t="s">
        <v>1330</v>
      </c>
      <c r="D92" s="730" t="s">
        <v>1331</v>
      </c>
      <c r="E92" s="730" t="s">
        <v>1332</v>
      </c>
      <c r="F92" s="734"/>
      <c r="G92" s="734"/>
      <c r="H92" s="748">
        <v>0</v>
      </c>
      <c r="I92" s="734">
        <v>1</v>
      </c>
      <c r="J92" s="734">
        <v>98.010000000000034</v>
      </c>
      <c r="K92" s="748">
        <v>1</v>
      </c>
      <c r="L92" s="734">
        <v>1</v>
      </c>
      <c r="M92" s="735">
        <v>98.010000000000034</v>
      </c>
    </row>
    <row r="93" spans="1:13" ht="14.45" customHeight="1" x14ac:dyDescent="0.2">
      <c r="A93" s="729" t="s">
        <v>625</v>
      </c>
      <c r="B93" s="730" t="s">
        <v>1306</v>
      </c>
      <c r="C93" s="730" t="s">
        <v>1333</v>
      </c>
      <c r="D93" s="730" t="s">
        <v>1331</v>
      </c>
      <c r="E93" s="730" t="s">
        <v>1334</v>
      </c>
      <c r="F93" s="734"/>
      <c r="G93" s="734"/>
      <c r="H93" s="748">
        <v>0</v>
      </c>
      <c r="I93" s="734">
        <v>1</v>
      </c>
      <c r="J93" s="734">
        <v>62.590000000000018</v>
      </c>
      <c r="K93" s="748">
        <v>1</v>
      </c>
      <c r="L93" s="734">
        <v>1</v>
      </c>
      <c r="M93" s="735">
        <v>62.590000000000018</v>
      </c>
    </row>
    <row r="94" spans="1:13" ht="14.45" customHeight="1" x14ac:dyDescent="0.2">
      <c r="A94" s="729" t="s">
        <v>625</v>
      </c>
      <c r="B94" s="730" t="s">
        <v>1306</v>
      </c>
      <c r="C94" s="730" t="s">
        <v>1335</v>
      </c>
      <c r="D94" s="730" t="s">
        <v>931</v>
      </c>
      <c r="E94" s="730" t="s">
        <v>1336</v>
      </c>
      <c r="F94" s="734"/>
      <c r="G94" s="734"/>
      <c r="H94" s="748">
        <v>0</v>
      </c>
      <c r="I94" s="734">
        <v>1</v>
      </c>
      <c r="J94" s="734">
        <v>94.160000000000025</v>
      </c>
      <c r="K94" s="748">
        <v>1</v>
      </c>
      <c r="L94" s="734">
        <v>1</v>
      </c>
      <c r="M94" s="735">
        <v>94.160000000000025</v>
      </c>
    </row>
    <row r="95" spans="1:13" ht="14.45" customHeight="1" x14ac:dyDescent="0.2">
      <c r="A95" s="729" t="s">
        <v>625</v>
      </c>
      <c r="B95" s="730" t="s">
        <v>1206</v>
      </c>
      <c r="C95" s="730" t="s">
        <v>1207</v>
      </c>
      <c r="D95" s="730" t="s">
        <v>1208</v>
      </c>
      <c r="E95" s="730" t="s">
        <v>1209</v>
      </c>
      <c r="F95" s="734">
        <v>0.9</v>
      </c>
      <c r="G95" s="734">
        <v>375.10199999999998</v>
      </c>
      <c r="H95" s="748">
        <v>1</v>
      </c>
      <c r="I95" s="734"/>
      <c r="J95" s="734"/>
      <c r="K95" s="748">
        <v>0</v>
      </c>
      <c r="L95" s="734">
        <v>0.9</v>
      </c>
      <c r="M95" s="735">
        <v>375.10199999999998</v>
      </c>
    </row>
    <row r="96" spans="1:13" ht="14.45" customHeight="1" x14ac:dyDescent="0.2">
      <c r="A96" s="729" t="s">
        <v>625</v>
      </c>
      <c r="B96" s="730" t="s">
        <v>1214</v>
      </c>
      <c r="C96" s="730" t="s">
        <v>1215</v>
      </c>
      <c r="D96" s="730" t="s">
        <v>1216</v>
      </c>
      <c r="E96" s="730" t="s">
        <v>1217</v>
      </c>
      <c r="F96" s="734"/>
      <c r="G96" s="734"/>
      <c r="H96" s="748">
        <v>0</v>
      </c>
      <c r="I96" s="734">
        <v>16.899999999999999</v>
      </c>
      <c r="J96" s="734">
        <v>3312.7379999999994</v>
      </c>
      <c r="K96" s="748">
        <v>1</v>
      </c>
      <c r="L96" s="734">
        <v>16.899999999999999</v>
      </c>
      <c r="M96" s="735">
        <v>3312.7379999999994</v>
      </c>
    </row>
    <row r="97" spans="1:13" ht="14.45" customHeight="1" x14ac:dyDescent="0.2">
      <c r="A97" s="729" t="s">
        <v>625</v>
      </c>
      <c r="B97" s="730" t="s">
        <v>1337</v>
      </c>
      <c r="C97" s="730" t="s">
        <v>1338</v>
      </c>
      <c r="D97" s="730" t="s">
        <v>1339</v>
      </c>
      <c r="E97" s="730" t="s">
        <v>1340</v>
      </c>
      <c r="F97" s="734"/>
      <c r="G97" s="734"/>
      <c r="H97" s="748">
        <v>0</v>
      </c>
      <c r="I97" s="734">
        <v>1</v>
      </c>
      <c r="J97" s="734">
        <v>42.11</v>
      </c>
      <c r="K97" s="748">
        <v>1</v>
      </c>
      <c r="L97" s="734">
        <v>1</v>
      </c>
      <c r="M97" s="735">
        <v>42.11</v>
      </c>
    </row>
    <row r="98" spans="1:13" ht="14.45" customHeight="1" x14ac:dyDescent="0.2">
      <c r="A98" s="729" t="s">
        <v>625</v>
      </c>
      <c r="B98" s="730" t="s">
        <v>1220</v>
      </c>
      <c r="C98" s="730" t="s">
        <v>1221</v>
      </c>
      <c r="D98" s="730" t="s">
        <v>1222</v>
      </c>
      <c r="E98" s="730" t="s">
        <v>1223</v>
      </c>
      <c r="F98" s="734"/>
      <c r="G98" s="734"/>
      <c r="H98" s="748">
        <v>0</v>
      </c>
      <c r="I98" s="734">
        <v>2.7</v>
      </c>
      <c r="J98" s="734">
        <v>406.89</v>
      </c>
      <c r="K98" s="748">
        <v>1</v>
      </c>
      <c r="L98" s="734">
        <v>2.7</v>
      </c>
      <c r="M98" s="735">
        <v>406.89</v>
      </c>
    </row>
    <row r="99" spans="1:13" ht="14.45" customHeight="1" x14ac:dyDescent="0.2">
      <c r="A99" s="729" t="s">
        <v>625</v>
      </c>
      <c r="B99" s="730" t="s">
        <v>1220</v>
      </c>
      <c r="C99" s="730" t="s">
        <v>1224</v>
      </c>
      <c r="D99" s="730" t="s">
        <v>1222</v>
      </c>
      <c r="E99" s="730" t="s">
        <v>1225</v>
      </c>
      <c r="F99" s="734"/>
      <c r="G99" s="734"/>
      <c r="H99" s="748">
        <v>0</v>
      </c>
      <c r="I99" s="734">
        <v>1.7</v>
      </c>
      <c r="J99" s="734">
        <v>448.8</v>
      </c>
      <c r="K99" s="748">
        <v>1</v>
      </c>
      <c r="L99" s="734">
        <v>1.7</v>
      </c>
      <c r="M99" s="735">
        <v>448.8</v>
      </c>
    </row>
    <row r="100" spans="1:13" ht="14.45" customHeight="1" x14ac:dyDescent="0.2">
      <c r="A100" s="729" t="s">
        <v>625</v>
      </c>
      <c r="B100" s="730" t="s">
        <v>1226</v>
      </c>
      <c r="C100" s="730" t="s">
        <v>1227</v>
      </c>
      <c r="D100" s="730" t="s">
        <v>1228</v>
      </c>
      <c r="E100" s="730" t="s">
        <v>1229</v>
      </c>
      <c r="F100" s="734"/>
      <c r="G100" s="734"/>
      <c r="H100" s="748">
        <v>0</v>
      </c>
      <c r="I100" s="734">
        <v>1</v>
      </c>
      <c r="J100" s="734">
        <v>671</v>
      </c>
      <c r="K100" s="748">
        <v>1</v>
      </c>
      <c r="L100" s="734">
        <v>1</v>
      </c>
      <c r="M100" s="735">
        <v>671</v>
      </c>
    </row>
    <row r="101" spans="1:13" ht="14.45" customHeight="1" x14ac:dyDescent="0.2">
      <c r="A101" s="729" t="s">
        <v>625</v>
      </c>
      <c r="B101" s="730" t="s">
        <v>1310</v>
      </c>
      <c r="C101" s="730" t="s">
        <v>1311</v>
      </c>
      <c r="D101" s="730" t="s">
        <v>965</v>
      </c>
      <c r="E101" s="730" t="s">
        <v>966</v>
      </c>
      <c r="F101" s="734">
        <v>2.4</v>
      </c>
      <c r="G101" s="734">
        <v>452.30400000000003</v>
      </c>
      <c r="H101" s="748">
        <v>1</v>
      </c>
      <c r="I101" s="734"/>
      <c r="J101" s="734"/>
      <c r="K101" s="748">
        <v>0</v>
      </c>
      <c r="L101" s="734">
        <v>2.4</v>
      </c>
      <c r="M101" s="735">
        <v>452.30400000000003</v>
      </c>
    </row>
    <row r="102" spans="1:13" ht="14.45" customHeight="1" x14ac:dyDescent="0.2">
      <c r="A102" s="729" t="s">
        <v>625</v>
      </c>
      <c r="B102" s="730" t="s">
        <v>1341</v>
      </c>
      <c r="C102" s="730" t="s">
        <v>1342</v>
      </c>
      <c r="D102" s="730" t="s">
        <v>1343</v>
      </c>
      <c r="E102" s="730" t="s">
        <v>1344</v>
      </c>
      <c r="F102" s="734"/>
      <c r="G102" s="734"/>
      <c r="H102" s="748">
        <v>0</v>
      </c>
      <c r="I102" s="734">
        <v>1</v>
      </c>
      <c r="J102" s="734">
        <v>4244.34</v>
      </c>
      <c r="K102" s="748">
        <v>1</v>
      </c>
      <c r="L102" s="734">
        <v>1</v>
      </c>
      <c r="M102" s="735">
        <v>4244.34</v>
      </c>
    </row>
    <row r="103" spans="1:13" ht="14.45" customHeight="1" x14ac:dyDescent="0.2">
      <c r="A103" s="729" t="s">
        <v>625</v>
      </c>
      <c r="B103" s="730" t="s">
        <v>1244</v>
      </c>
      <c r="C103" s="730" t="s">
        <v>1247</v>
      </c>
      <c r="D103" s="730" t="s">
        <v>760</v>
      </c>
      <c r="E103" s="730" t="s">
        <v>1248</v>
      </c>
      <c r="F103" s="734"/>
      <c r="G103" s="734"/>
      <c r="H103" s="748">
        <v>0</v>
      </c>
      <c r="I103" s="734">
        <v>19</v>
      </c>
      <c r="J103" s="734">
        <v>787.92999999999984</v>
      </c>
      <c r="K103" s="748">
        <v>1</v>
      </c>
      <c r="L103" s="734">
        <v>19</v>
      </c>
      <c r="M103" s="735">
        <v>787.92999999999984</v>
      </c>
    </row>
    <row r="104" spans="1:13" ht="14.45" customHeight="1" x14ac:dyDescent="0.2">
      <c r="A104" s="729" t="s">
        <v>625</v>
      </c>
      <c r="B104" s="730" t="s">
        <v>1256</v>
      </c>
      <c r="C104" s="730" t="s">
        <v>1345</v>
      </c>
      <c r="D104" s="730" t="s">
        <v>824</v>
      </c>
      <c r="E104" s="730" t="s">
        <v>1346</v>
      </c>
      <c r="F104" s="734"/>
      <c r="G104" s="734"/>
      <c r="H104" s="748">
        <v>0</v>
      </c>
      <c r="I104" s="734">
        <v>2</v>
      </c>
      <c r="J104" s="734">
        <v>90.98</v>
      </c>
      <c r="K104" s="748">
        <v>1</v>
      </c>
      <c r="L104" s="734">
        <v>2</v>
      </c>
      <c r="M104" s="735">
        <v>90.98</v>
      </c>
    </row>
    <row r="105" spans="1:13" ht="14.45" customHeight="1" x14ac:dyDescent="0.2">
      <c r="A105" s="729" t="s">
        <v>625</v>
      </c>
      <c r="B105" s="730" t="s">
        <v>1347</v>
      </c>
      <c r="C105" s="730" t="s">
        <v>1348</v>
      </c>
      <c r="D105" s="730" t="s">
        <v>999</v>
      </c>
      <c r="E105" s="730" t="s">
        <v>1000</v>
      </c>
      <c r="F105" s="734"/>
      <c r="G105" s="734"/>
      <c r="H105" s="748">
        <v>0</v>
      </c>
      <c r="I105" s="734">
        <v>2</v>
      </c>
      <c r="J105" s="734">
        <v>7709.5</v>
      </c>
      <c r="K105" s="748">
        <v>1</v>
      </c>
      <c r="L105" s="734">
        <v>2</v>
      </c>
      <c r="M105" s="735">
        <v>7709.5</v>
      </c>
    </row>
    <row r="106" spans="1:13" ht="14.45" customHeight="1" x14ac:dyDescent="0.2">
      <c r="A106" s="729" t="s">
        <v>625</v>
      </c>
      <c r="B106" s="730" t="s">
        <v>1349</v>
      </c>
      <c r="C106" s="730" t="s">
        <v>1350</v>
      </c>
      <c r="D106" s="730" t="s">
        <v>1351</v>
      </c>
      <c r="E106" s="730" t="s">
        <v>1352</v>
      </c>
      <c r="F106" s="734"/>
      <c r="G106" s="734"/>
      <c r="H106" s="748">
        <v>0</v>
      </c>
      <c r="I106" s="734">
        <v>3</v>
      </c>
      <c r="J106" s="734">
        <v>315.09000000000009</v>
      </c>
      <c r="K106" s="748">
        <v>1</v>
      </c>
      <c r="L106" s="734">
        <v>3</v>
      </c>
      <c r="M106" s="735">
        <v>315.09000000000009</v>
      </c>
    </row>
    <row r="107" spans="1:13" ht="14.45" customHeight="1" x14ac:dyDescent="0.2">
      <c r="A107" s="729" t="s">
        <v>625</v>
      </c>
      <c r="B107" s="730" t="s">
        <v>1259</v>
      </c>
      <c r="C107" s="730" t="s">
        <v>1260</v>
      </c>
      <c r="D107" s="730" t="s">
        <v>1261</v>
      </c>
      <c r="E107" s="730" t="s">
        <v>1262</v>
      </c>
      <c r="F107" s="734"/>
      <c r="G107" s="734"/>
      <c r="H107" s="748">
        <v>0</v>
      </c>
      <c r="I107" s="734">
        <v>2</v>
      </c>
      <c r="J107" s="734">
        <v>1080.94</v>
      </c>
      <c r="K107" s="748">
        <v>1</v>
      </c>
      <c r="L107" s="734">
        <v>2</v>
      </c>
      <c r="M107" s="735">
        <v>1080.94</v>
      </c>
    </row>
    <row r="108" spans="1:13" ht="14.45" customHeight="1" x14ac:dyDescent="0.2">
      <c r="A108" s="729" t="s">
        <v>625</v>
      </c>
      <c r="B108" s="730" t="s">
        <v>1263</v>
      </c>
      <c r="C108" s="730" t="s">
        <v>1353</v>
      </c>
      <c r="D108" s="730" t="s">
        <v>822</v>
      </c>
      <c r="E108" s="730" t="s">
        <v>1354</v>
      </c>
      <c r="F108" s="734"/>
      <c r="G108" s="734"/>
      <c r="H108" s="748">
        <v>0</v>
      </c>
      <c r="I108" s="734">
        <v>2</v>
      </c>
      <c r="J108" s="734">
        <v>149.34000000000003</v>
      </c>
      <c r="K108" s="748">
        <v>1</v>
      </c>
      <c r="L108" s="734">
        <v>2</v>
      </c>
      <c r="M108" s="735">
        <v>149.34000000000003</v>
      </c>
    </row>
    <row r="109" spans="1:13" ht="14.45" customHeight="1" x14ac:dyDescent="0.2">
      <c r="A109" s="729" t="s">
        <v>625</v>
      </c>
      <c r="B109" s="730" t="s">
        <v>1355</v>
      </c>
      <c r="C109" s="730" t="s">
        <v>1356</v>
      </c>
      <c r="D109" s="730" t="s">
        <v>1357</v>
      </c>
      <c r="E109" s="730" t="s">
        <v>1074</v>
      </c>
      <c r="F109" s="734"/>
      <c r="G109" s="734"/>
      <c r="H109" s="748">
        <v>0</v>
      </c>
      <c r="I109" s="734">
        <v>1</v>
      </c>
      <c r="J109" s="734">
        <v>124.13</v>
      </c>
      <c r="K109" s="748">
        <v>1</v>
      </c>
      <c r="L109" s="734">
        <v>1</v>
      </c>
      <c r="M109" s="735">
        <v>124.13</v>
      </c>
    </row>
    <row r="110" spans="1:13" ht="14.45" customHeight="1" x14ac:dyDescent="0.2">
      <c r="A110" s="729" t="s">
        <v>625</v>
      </c>
      <c r="B110" s="730" t="s">
        <v>1355</v>
      </c>
      <c r="C110" s="730" t="s">
        <v>1358</v>
      </c>
      <c r="D110" s="730" t="s">
        <v>1359</v>
      </c>
      <c r="E110" s="730" t="s">
        <v>1048</v>
      </c>
      <c r="F110" s="734"/>
      <c r="G110" s="734"/>
      <c r="H110" s="748">
        <v>0</v>
      </c>
      <c r="I110" s="734">
        <v>2</v>
      </c>
      <c r="J110" s="734">
        <v>288.70000000000005</v>
      </c>
      <c r="K110" s="748">
        <v>1</v>
      </c>
      <c r="L110" s="734">
        <v>2</v>
      </c>
      <c r="M110" s="735">
        <v>288.70000000000005</v>
      </c>
    </row>
    <row r="111" spans="1:13" ht="14.45" customHeight="1" x14ac:dyDescent="0.2">
      <c r="A111" s="729" t="s">
        <v>625</v>
      </c>
      <c r="B111" s="730" t="s">
        <v>1355</v>
      </c>
      <c r="C111" s="730" t="s">
        <v>1360</v>
      </c>
      <c r="D111" s="730" t="s">
        <v>1361</v>
      </c>
      <c r="E111" s="730" t="s">
        <v>1048</v>
      </c>
      <c r="F111" s="734"/>
      <c r="G111" s="734"/>
      <c r="H111" s="748">
        <v>0</v>
      </c>
      <c r="I111" s="734">
        <v>1</v>
      </c>
      <c r="J111" s="734">
        <v>144.35000000000002</v>
      </c>
      <c r="K111" s="748">
        <v>1</v>
      </c>
      <c r="L111" s="734">
        <v>1</v>
      </c>
      <c r="M111" s="735">
        <v>144.35000000000002</v>
      </c>
    </row>
    <row r="112" spans="1:13" ht="14.45" customHeight="1" x14ac:dyDescent="0.2">
      <c r="A112" s="729" t="s">
        <v>625</v>
      </c>
      <c r="B112" s="730" t="s">
        <v>1355</v>
      </c>
      <c r="C112" s="730" t="s">
        <v>1362</v>
      </c>
      <c r="D112" s="730" t="s">
        <v>1363</v>
      </c>
      <c r="E112" s="730" t="s">
        <v>1048</v>
      </c>
      <c r="F112" s="734"/>
      <c r="G112" s="734"/>
      <c r="H112" s="748">
        <v>0</v>
      </c>
      <c r="I112" s="734">
        <v>2</v>
      </c>
      <c r="J112" s="734">
        <v>288.70000000000005</v>
      </c>
      <c r="K112" s="748">
        <v>1</v>
      </c>
      <c r="L112" s="734">
        <v>2</v>
      </c>
      <c r="M112" s="735">
        <v>288.70000000000005</v>
      </c>
    </row>
    <row r="113" spans="1:13" ht="14.45" customHeight="1" x14ac:dyDescent="0.2">
      <c r="A113" s="729" t="s">
        <v>625</v>
      </c>
      <c r="B113" s="730" t="s">
        <v>1355</v>
      </c>
      <c r="C113" s="730" t="s">
        <v>1364</v>
      </c>
      <c r="D113" s="730" t="s">
        <v>1083</v>
      </c>
      <c r="E113" s="730" t="s">
        <v>1048</v>
      </c>
      <c r="F113" s="734"/>
      <c r="G113" s="734"/>
      <c r="H113" s="748">
        <v>0</v>
      </c>
      <c r="I113" s="734">
        <v>1</v>
      </c>
      <c r="J113" s="734">
        <v>144.35000000000002</v>
      </c>
      <c r="K113" s="748">
        <v>1</v>
      </c>
      <c r="L113" s="734">
        <v>1</v>
      </c>
      <c r="M113" s="735">
        <v>144.35000000000002</v>
      </c>
    </row>
    <row r="114" spans="1:13" ht="14.45" customHeight="1" x14ac:dyDescent="0.2">
      <c r="A114" s="729" t="s">
        <v>625</v>
      </c>
      <c r="B114" s="730" t="s">
        <v>1355</v>
      </c>
      <c r="C114" s="730" t="s">
        <v>1365</v>
      </c>
      <c r="D114" s="730" t="s">
        <v>1070</v>
      </c>
      <c r="E114" s="730" t="s">
        <v>1071</v>
      </c>
      <c r="F114" s="734"/>
      <c r="G114" s="734"/>
      <c r="H114" s="748">
        <v>0</v>
      </c>
      <c r="I114" s="734">
        <v>2</v>
      </c>
      <c r="J114" s="734">
        <v>282.60000000000002</v>
      </c>
      <c r="K114" s="748">
        <v>1</v>
      </c>
      <c r="L114" s="734">
        <v>2</v>
      </c>
      <c r="M114" s="735">
        <v>282.60000000000002</v>
      </c>
    </row>
    <row r="115" spans="1:13" ht="14.45" customHeight="1" x14ac:dyDescent="0.2">
      <c r="A115" s="729" t="s">
        <v>625</v>
      </c>
      <c r="B115" s="730" t="s">
        <v>1355</v>
      </c>
      <c r="C115" s="730" t="s">
        <v>1366</v>
      </c>
      <c r="D115" s="730" t="s">
        <v>1072</v>
      </c>
      <c r="E115" s="730" t="s">
        <v>1071</v>
      </c>
      <c r="F115" s="734"/>
      <c r="G115" s="734"/>
      <c r="H115" s="748">
        <v>0</v>
      </c>
      <c r="I115" s="734">
        <v>2</v>
      </c>
      <c r="J115" s="734">
        <v>282.60000000000002</v>
      </c>
      <c r="K115" s="748">
        <v>1</v>
      </c>
      <c r="L115" s="734">
        <v>2</v>
      </c>
      <c r="M115" s="735">
        <v>282.60000000000002</v>
      </c>
    </row>
    <row r="116" spans="1:13" ht="14.45" customHeight="1" x14ac:dyDescent="0.2">
      <c r="A116" s="729" t="s">
        <v>625</v>
      </c>
      <c r="B116" s="730" t="s">
        <v>1355</v>
      </c>
      <c r="C116" s="730" t="s">
        <v>1367</v>
      </c>
      <c r="D116" s="730" t="s">
        <v>1088</v>
      </c>
      <c r="E116" s="730" t="s">
        <v>1048</v>
      </c>
      <c r="F116" s="734"/>
      <c r="G116" s="734"/>
      <c r="H116" s="748">
        <v>0</v>
      </c>
      <c r="I116" s="734">
        <v>5</v>
      </c>
      <c r="J116" s="734">
        <v>560.30000000000007</v>
      </c>
      <c r="K116" s="748">
        <v>1</v>
      </c>
      <c r="L116" s="734">
        <v>5</v>
      </c>
      <c r="M116" s="735">
        <v>560.30000000000007</v>
      </c>
    </row>
    <row r="117" spans="1:13" ht="14.45" customHeight="1" x14ac:dyDescent="0.2">
      <c r="A117" s="729" t="s">
        <v>625</v>
      </c>
      <c r="B117" s="730" t="s">
        <v>1355</v>
      </c>
      <c r="C117" s="730" t="s">
        <v>1368</v>
      </c>
      <c r="D117" s="730" t="s">
        <v>1089</v>
      </c>
      <c r="E117" s="730" t="s">
        <v>1048</v>
      </c>
      <c r="F117" s="734"/>
      <c r="G117" s="734"/>
      <c r="H117" s="748">
        <v>0</v>
      </c>
      <c r="I117" s="734">
        <v>5</v>
      </c>
      <c r="J117" s="734">
        <v>560.29999999999995</v>
      </c>
      <c r="K117" s="748">
        <v>1</v>
      </c>
      <c r="L117" s="734">
        <v>5</v>
      </c>
      <c r="M117" s="735">
        <v>560.29999999999995</v>
      </c>
    </row>
    <row r="118" spans="1:13" ht="14.45" customHeight="1" thickBot="1" x14ac:dyDescent="0.25">
      <c r="A118" s="736" t="s">
        <v>628</v>
      </c>
      <c r="B118" s="737" t="s">
        <v>1369</v>
      </c>
      <c r="C118" s="737" t="s">
        <v>1370</v>
      </c>
      <c r="D118" s="737" t="s">
        <v>1371</v>
      </c>
      <c r="E118" s="737" t="s">
        <v>1372</v>
      </c>
      <c r="F118" s="741"/>
      <c r="G118" s="741"/>
      <c r="H118" s="749">
        <v>0</v>
      </c>
      <c r="I118" s="741">
        <v>2</v>
      </c>
      <c r="J118" s="741">
        <v>280.24</v>
      </c>
      <c r="K118" s="749">
        <v>1</v>
      </c>
      <c r="L118" s="741">
        <v>2</v>
      </c>
      <c r="M118" s="742">
        <v>280.24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A431767-F2F6-4792-AAD7-A6FCCE3BCCB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636</v>
      </c>
      <c r="C3" s="395">
        <f>SUM(C6:C1048576)</f>
        <v>342</v>
      </c>
      <c r="D3" s="395">
        <f>SUM(D6:D1048576)</f>
        <v>681</v>
      </c>
      <c r="E3" s="396">
        <f>SUM(E6:E1048576)</f>
        <v>0</v>
      </c>
      <c r="F3" s="393">
        <f>IF(SUM($B3:$E3)=0,"",B3/SUM($B3:$E3))</f>
        <v>0.3833634719710669</v>
      </c>
      <c r="G3" s="391">
        <f t="shared" ref="G3:I3" si="0">IF(SUM($B3:$E3)=0,"",C3/SUM($B3:$E3))</f>
        <v>0.20614828209764918</v>
      </c>
      <c r="H3" s="391">
        <f t="shared" si="0"/>
        <v>0.41048824593128391</v>
      </c>
      <c r="I3" s="392">
        <f t="shared" si="0"/>
        <v>0</v>
      </c>
      <c r="J3" s="395">
        <f>SUM(J6:J1048576)</f>
        <v>155</v>
      </c>
      <c r="K3" s="395">
        <f>SUM(K6:K1048576)</f>
        <v>186</v>
      </c>
      <c r="L3" s="395">
        <f>SUM(L6:L1048576)</f>
        <v>681</v>
      </c>
      <c r="M3" s="396">
        <f>SUM(M6:M1048576)</f>
        <v>0</v>
      </c>
      <c r="N3" s="393">
        <f>IF(SUM($J3:$M3)=0,"",J3/SUM($J3:$M3))</f>
        <v>0.15166340508806261</v>
      </c>
      <c r="O3" s="391">
        <f t="shared" ref="O3:Q3" si="1">IF(SUM($J3:$M3)=0,"",K3/SUM($J3:$M3))</f>
        <v>0.18199608610567514</v>
      </c>
      <c r="P3" s="391">
        <f t="shared" si="1"/>
        <v>0.66634050880626228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1374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1119</v>
      </c>
      <c r="B7" s="780">
        <v>163</v>
      </c>
      <c r="C7" s="734">
        <v>87</v>
      </c>
      <c r="D7" s="734">
        <v>275</v>
      </c>
      <c r="E7" s="735"/>
      <c r="F7" s="777">
        <v>0.31047619047619046</v>
      </c>
      <c r="G7" s="748">
        <v>0.1657142857142857</v>
      </c>
      <c r="H7" s="748">
        <v>0.52380952380952384</v>
      </c>
      <c r="I7" s="783">
        <v>0</v>
      </c>
      <c r="J7" s="780">
        <v>22</v>
      </c>
      <c r="K7" s="734">
        <v>62</v>
      </c>
      <c r="L7" s="734">
        <v>275</v>
      </c>
      <c r="M7" s="735"/>
      <c r="N7" s="777">
        <v>6.1281337047353758E-2</v>
      </c>
      <c r="O7" s="748">
        <v>0.17270194986072424</v>
      </c>
      <c r="P7" s="748">
        <v>0.76601671309192199</v>
      </c>
      <c r="Q7" s="771">
        <v>0</v>
      </c>
    </row>
    <row r="8" spans="1:17" ht="14.45" customHeight="1" x14ac:dyDescent="0.2">
      <c r="A8" s="774" t="s">
        <v>1122</v>
      </c>
      <c r="B8" s="780">
        <v>78</v>
      </c>
      <c r="C8" s="734">
        <v>73</v>
      </c>
      <c r="D8" s="734">
        <v>203</v>
      </c>
      <c r="E8" s="735"/>
      <c r="F8" s="777">
        <v>0.22033898305084745</v>
      </c>
      <c r="G8" s="748">
        <v>0.20621468926553671</v>
      </c>
      <c r="H8" s="748">
        <v>0.57344632768361581</v>
      </c>
      <c r="I8" s="783">
        <v>0</v>
      </c>
      <c r="J8" s="780">
        <v>24</v>
      </c>
      <c r="K8" s="734">
        <v>44</v>
      </c>
      <c r="L8" s="734">
        <v>203</v>
      </c>
      <c r="M8" s="735"/>
      <c r="N8" s="777">
        <v>8.8560885608856083E-2</v>
      </c>
      <c r="O8" s="748">
        <v>0.16236162361623616</v>
      </c>
      <c r="P8" s="748">
        <v>0.74907749077490771</v>
      </c>
      <c r="Q8" s="771">
        <v>0</v>
      </c>
    </row>
    <row r="9" spans="1:17" ht="14.45" customHeight="1" x14ac:dyDescent="0.2">
      <c r="A9" s="774" t="s">
        <v>1121</v>
      </c>
      <c r="B9" s="780">
        <v>80</v>
      </c>
      <c r="C9" s="734">
        <v>31</v>
      </c>
      <c r="D9" s="734">
        <v>69</v>
      </c>
      <c r="E9" s="735"/>
      <c r="F9" s="777">
        <v>0.44444444444444442</v>
      </c>
      <c r="G9" s="748">
        <v>0.17222222222222222</v>
      </c>
      <c r="H9" s="748">
        <v>0.38333333333333336</v>
      </c>
      <c r="I9" s="783">
        <v>0</v>
      </c>
      <c r="J9" s="780">
        <v>21</v>
      </c>
      <c r="K9" s="734">
        <v>18</v>
      </c>
      <c r="L9" s="734">
        <v>69</v>
      </c>
      <c r="M9" s="735"/>
      <c r="N9" s="777">
        <v>0.19444444444444445</v>
      </c>
      <c r="O9" s="748">
        <v>0.16666666666666666</v>
      </c>
      <c r="P9" s="748">
        <v>0.63888888888888884</v>
      </c>
      <c r="Q9" s="771">
        <v>0</v>
      </c>
    </row>
    <row r="10" spans="1:17" ht="14.45" customHeight="1" x14ac:dyDescent="0.2">
      <c r="A10" s="774" t="s">
        <v>1120</v>
      </c>
      <c r="B10" s="780">
        <v>54</v>
      </c>
      <c r="C10" s="734">
        <v>4</v>
      </c>
      <c r="D10" s="734">
        <v>1</v>
      </c>
      <c r="E10" s="735"/>
      <c r="F10" s="777">
        <v>0.9152542372881356</v>
      </c>
      <c r="G10" s="748">
        <v>6.7796610169491525E-2</v>
      </c>
      <c r="H10" s="748">
        <v>1.6949152542372881E-2</v>
      </c>
      <c r="I10" s="783">
        <v>0</v>
      </c>
      <c r="J10" s="780">
        <v>15</v>
      </c>
      <c r="K10" s="734">
        <v>1</v>
      </c>
      <c r="L10" s="734">
        <v>1</v>
      </c>
      <c r="M10" s="735"/>
      <c r="N10" s="777">
        <v>0.88235294117647056</v>
      </c>
      <c r="O10" s="748">
        <v>5.8823529411764705E-2</v>
      </c>
      <c r="P10" s="748">
        <v>5.8823529411764705E-2</v>
      </c>
      <c r="Q10" s="771">
        <v>0</v>
      </c>
    </row>
    <row r="11" spans="1:17" ht="14.45" customHeight="1" x14ac:dyDescent="0.2">
      <c r="A11" s="774" t="s">
        <v>1123</v>
      </c>
      <c r="B11" s="780">
        <v>136</v>
      </c>
      <c r="C11" s="734">
        <v>146</v>
      </c>
      <c r="D11" s="734">
        <v>133</v>
      </c>
      <c r="E11" s="735"/>
      <c r="F11" s="777">
        <v>0.32771084337349399</v>
      </c>
      <c r="G11" s="748">
        <v>0.35180722891566263</v>
      </c>
      <c r="H11" s="748">
        <v>0.32048192771084338</v>
      </c>
      <c r="I11" s="783">
        <v>0</v>
      </c>
      <c r="J11" s="780">
        <v>22</v>
      </c>
      <c r="K11" s="734">
        <v>60</v>
      </c>
      <c r="L11" s="734">
        <v>133</v>
      </c>
      <c r="M11" s="735"/>
      <c r="N11" s="777">
        <v>0.10232558139534884</v>
      </c>
      <c r="O11" s="748">
        <v>0.27906976744186046</v>
      </c>
      <c r="P11" s="748">
        <v>0.61860465116279073</v>
      </c>
      <c r="Q11" s="771">
        <v>0</v>
      </c>
    </row>
    <row r="12" spans="1:17" ht="14.45" customHeight="1" thickBot="1" x14ac:dyDescent="0.25">
      <c r="A12" s="775" t="s">
        <v>1124</v>
      </c>
      <c r="B12" s="781">
        <v>125</v>
      </c>
      <c r="C12" s="741">
        <v>1</v>
      </c>
      <c r="D12" s="741"/>
      <c r="E12" s="742"/>
      <c r="F12" s="778">
        <v>0.99206349206349209</v>
      </c>
      <c r="G12" s="749">
        <v>7.9365079365079361E-3</v>
      </c>
      <c r="H12" s="749">
        <v>0</v>
      </c>
      <c r="I12" s="784">
        <v>0</v>
      </c>
      <c r="J12" s="781">
        <v>51</v>
      </c>
      <c r="K12" s="741">
        <v>1</v>
      </c>
      <c r="L12" s="741"/>
      <c r="M12" s="742"/>
      <c r="N12" s="778">
        <v>0.98076923076923073</v>
      </c>
      <c r="O12" s="749">
        <v>1.9230769230769232E-2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50AEC1F-FBB8-47CA-A979-C9F5F6CBE1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1375</v>
      </c>
      <c r="C5" s="715">
        <v>2409907.8600000003</v>
      </c>
      <c r="D5" s="715">
        <v>3699</v>
      </c>
      <c r="E5" s="715">
        <v>1746815.0400000005</v>
      </c>
      <c r="F5" s="785">
        <v>0.72484723129622075</v>
      </c>
      <c r="G5" s="715">
        <v>2029</v>
      </c>
      <c r="H5" s="785">
        <v>0.54852662881859959</v>
      </c>
      <c r="I5" s="715">
        <v>663092.81999999983</v>
      </c>
      <c r="J5" s="785">
        <v>0.2751527687037793</v>
      </c>
      <c r="K5" s="715">
        <v>1670</v>
      </c>
      <c r="L5" s="785">
        <v>0.45147337118140035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1376</v>
      </c>
      <c r="C6" s="715">
        <v>936808.25</v>
      </c>
      <c r="D6" s="715">
        <v>2026</v>
      </c>
      <c r="E6" s="715">
        <v>600336.99000000011</v>
      </c>
      <c r="F6" s="785">
        <v>0.64083230479663267</v>
      </c>
      <c r="G6" s="715">
        <v>1001</v>
      </c>
      <c r="H6" s="785">
        <v>0.4940769990128332</v>
      </c>
      <c r="I6" s="715">
        <v>336471.25999999995</v>
      </c>
      <c r="J6" s="785">
        <v>0.35916769520336733</v>
      </c>
      <c r="K6" s="715">
        <v>1025</v>
      </c>
      <c r="L6" s="785">
        <v>0.5059230009871668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1377</v>
      </c>
      <c r="C7" s="715">
        <v>1054.6500000000001</v>
      </c>
      <c r="D7" s="715">
        <v>4</v>
      </c>
      <c r="E7" s="715">
        <v>896.04000000000008</v>
      </c>
      <c r="F7" s="785">
        <v>0.8496088749822216</v>
      </c>
      <c r="G7" s="715">
        <v>3</v>
      </c>
      <c r="H7" s="785">
        <v>0.75</v>
      </c>
      <c r="I7" s="715">
        <v>158.61000000000001</v>
      </c>
      <c r="J7" s="785">
        <v>0.1503911250177784</v>
      </c>
      <c r="K7" s="715">
        <v>1</v>
      </c>
      <c r="L7" s="785">
        <v>0.25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1378</v>
      </c>
      <c r="C8" s="715">
        <v>1472044.9600000002</v>
      </c>
      <c r="D8" s="715">
        <v>1669</v>
      </c>
      <c r="E8" s="715">
        <v>1145582.0100000002</v>
      </c>
      <c r="F8" s="785">
        <v>0.77822487840317056</v>
      </c>
      <c r="G8" s="715">
        <v>1025</v>
      </c>
      <c r="H8" s="785">
        <v>0.61414020371479927</v>
      </c>
      <c r="I8" s="715">
        <v>326462.94999999995</v>
      </c>
      <c r="J8" s="785">
        <v>0.22177512159682944</v>
      </c>
      <c r="K8" s="715">
        <v>644</v>
      </c>
      <c r="L8" s="785">
        <v>0.38585979628520073</v>
      </c>
      <c r="M8" s="715" t="s">
        <v>1</v>
      </c>
      <c r="N8" s="270"/>
    </row>
    <row r="9" spans="1:14" ht="14.45" customHeight="1" x14ac:dyDescent="0.2">
      <c r="A9" s="711" t="s">
        <v>599</v>
      </c>
      <c r="B9" s="712" t="s">
        <v>3</v>
      </c>
      <c r="C9" s="715">
        <v>2409907.8600000003</v>
      </c>
      <c r="D9" s="715">
        <v>3699</v>
      </c>
      <c r="E9" s="715">
        <v>1746815.0400000005</v>
      </c>
      <c r="F9" s="785">
        <v>0.72484723129622075</v>
      </c>
      <c r="G9" s="715">
        <v>2029</v>
      </c>
      <c r="H9" s="785">
        <v>0.54852662881859959</v>
      </c>
      <c r="I9" s="715">
        <v>663092.81999999983</v>
      </c>
      <c r="J9" s="785">
        <v>0.2751527687037793</v>
      </c>
      <c r="K9" s="715">
        <v>1670</v>
      </c>
      <c r="L9" s="785">
        <v>0.45147337118140035</v>
      </c>
      <c r="M9" s="715" t="s">
        <v>610</v>
      </c>
      <c r="N9" s="270"/>
    </row>
    <row r="11" spans="1:14" ht="14.45" customHeight="1" x14ac:dyDescent="0.2">
      <c r="A11" s="711">
        <v>11</v>
      </c>
      <c r="B11" s="712" t="s">
        <v>1375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1379</v>
      </c>
      <c r="B12" s="712" t="s">
        <v>1376</v>
      </c>
      <c r="C12" s="715">
        <v>7872.37</v>
      </c>
      <c r="D12" s="715">
        <v>18</v>
      </c>
      <c r="E12" s="715">
        <v>4985.08</v>
      </c>
      <c r="F12" s="785">
        <v>0.63323751297258635</v>
      </c>
      <c r="G12" s="715">
        <v>10</v>
      </c>
      <c r="H12" s="785">
        <v>0.55555555555555558</v>
      </c>
      <c r="I12" s="715">
        <v>2887.29</v>
      </c>
      <c r="J12" s="785">
        <v>0.3667624870274136</v>
      </c>
      <c r="K12" s="715">
        <v>8</v>
      </c>
      <c r="L12" s="785">
        <v>0.44444444444444442</v>
      </c>
      <c r="M12" s="715" t="s">
        <v>1</v>
      </c>
      <c r="N12" s="270"/>
    </row>
    <row r="13" spans="1:14" ht="14.45" customHeight="1" x14ac:dyDescent="0.2">
      <c r="A13" s="711" t="s">
        <v>1379</v>
      </c>
      <c r="B13" s="712" t="s">
        <v>1378</v>
      </c>
      <c r="C13" s="715">
        <v>9718.34</v>
      </c>
      <c r="D13" s="715">
        <v>15</v>
      </c>
      <c r="E13" s="715">
        <v>9156.31</v>
      </c>
      <c r="F13" s="785">
        <v>0.94216810689891473</v>
      </c>
      <c r="G13" s="715">
        <v>14</v>
      </c>
      <c r="H13" s="785">
        <v>0.93333333333333335</v>
      </c>
      <c r="I13" s="715">
        <v>562.03</v>
      </c>
      <c r="J13" s="785">
        <v>5.7831893101085163E-2</v>
      </c>
      <c r="K13" s="715">
        <v>1</v>
      </c>
      <c r="L13" s="785">
        <v>6.6666666666666666E-2</v>
      </c>
      <c r="M13" s="715" t="s">
        <v>1</v>
      </c>
      <c r="N13" s="270"/>
    </row>
    <row r="14" spans="1:14" ht="14.45" customHeight="1" x14ac:dyDescent="0.2">
      <c r="A14" s="711" t="s">
        <v>1379</v>
      </c>
      <c r="B14" s="712" t="s">
        <v>1380</v>
      </c>
      <c r="C14" s="715">
        <v>17590.71</v>
      </c>
      <c r="D14" s="715">
        <v>33</v>
      </c>
      <c r="E14" s="715">
        <v>14141.39</v>
      </c>
      <c r="F14" s="785">
        <v>0.80391240603705028</v>
      </c>
      <c r="G14" s="715">
        <v>24</v>
      </c>
      <c r="H14" s="785">
        <v>0.72727272727272729</v>
      </c>
      <c r="I14" s="715">
        <v>3449.3199999999997</v>
      </c>
      <c r="J14" s="785">
        <v>0.19608759396294975</v>
      </c>
      <c r="K14" s="715">
        <v>9</v>
      </c>
      <c r="L14" s="785">
        <v>0.27272727272727271</v>
      </c>
      <c r="M14" s="715" t="s">
        <v>614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615</v>
      </c>
      <c r="N15" s="270"/>
    </row>
    <row r="16" spans="1:14" ht="14.45" customHeight="1" x14ac:dyDescent="0.2">
      <c r="A16" s="711" t="s">
        <v>1381</v>
      </c>
      <c r="B16" s="712" t="s">
        <v>1376</v>
      </c>
      <c r="C16" s="715">
        <v>928935.88000000024</v>
      </c>
      <c r="D16" s="715">
        <v>2008</v>
      </c>
      <c r="E16" s="715">
        <v>595351.91000000015</v>
      </c>
      <c r="F16" s="785">
        <v>0.64089666770111198</v>
      </c>
      <c r="G16" s="715">
        <v>991</v>
      </c>
      <c r="H16" s="785">
        <v>0.49352589641434264</v>
      </c>
      <c r="I16" s="715">
        <v>333583.97000000009</v>
      </c>
      <c r="J16" s="785">
        <v>0.35910333229888808</v>
      </c>
      <c r="K16" s="715">
        <v>1017</v>
      </c>
      <c r="L16" s="785">
        <v>0.50647410358565736</v>
      </c>
      <c r="M16" s="715" t="s">
        <v>1</v>
      </c>
      <c r="N16" s="270"/>
    </row>
    <row r="17" spans="1:14" ht="14.45" customHeight="1" x14ac:dyDescent="0.2">
      <c r="A17" s="711" t="s">
        <v>1381</v>
      </c>
      <c r="B17" s="712" t="s">
        <v>1377</v>
      </c>
      <c r="C17" s="715">
        <v>1054.6500000000001</v>
      </c>
      <c r="D17" s="715">
        <v>4</v>
      </c>
      <c r="E17" s="715">
        <v>896.04000000000008</v>
      </c>
      <c r="F17" s="785">
        <v>0.8496088749822216</v>
      </c>
      <c r="G17" s="715">
        <v>3</v>
      </c>
      <c r="H17" s="785">
        <v>0.75</v>
      </c>
      <c r="I17" s="715">
        <v>158.61000000000001</v>
      </c>
      <c r="J17" s="785">
        <v>0.1503911250177784</v>
      </c>
      <c r="K17" s="715">
        <v>1</v>
      </c>
      <c r="L17" s="785">
        <v>0.25</v>
      </c>
      <c r="M17" s="715" t="s">
        <v>1</v>
      </c>
      <c r="N17" s="270"/>
    </row>
    <row r="18" spans="1:14" ht="14.45" customHeight="1" x14ac:dyDescent="0.2">
      <c r="A18" s="711" t="s">
        <v>1381</v>
      </c>
      <c r="B18" s="712" t="s">
        <v>1378</v>
      </c>
      <c r="C18" s="715">
        <v>1462326.6200000003</v>
      </c>
      <c r="D18" s="715">
        <v>1654</v>
      </c>
      <c r="E18" s="715">
        <v>1136425.7000000004</v>
      </c>
      <c r="F18" s="785">
        <v>0.77713534340228319</v>
      </c>
      <c r="G18" s="715">
        <v>1011</v>
      </c>
      <c r="H18" s="785">
        <v>0.61124546553808945</v>
      </c>
      <c r="I18" s="715">
        <v>325900.92</v>
      </c>
      <c r="J18" s="785">
        <v>0.22286465659771679</v>
      </c>
      <c r="K18" s="715">
        <v>643</v>
      </c>
      <c r="L18" s="785">
        <v>0.38875453446191049</v>
      </c>
      <c r="M18" s="715" t="s">
        <v>1</v>
      </c>
      <c r="N18" s="270"/>
    </row>
    <row r="19" spans="1:14" ht="14.45" customHeight="1" x14ac:dyDescent="0.2">
      <c r="A19" s="711" t="s">
        <v>1381</v>
      </c>
      <c r="B19" s="712" t="s">
        <v>1382</v>
      </c>
      <c r="C19" s="715">
        <v>2392317.1500000004</v>
      </c>
      <c r="D19" s="715">
        <v>3666</v>
      </c>
      <c r="E19" s="715">
        <v>1732673.6500000006</v>
      </c>
      <c r="F19" s="785">
        <v>0.7242658650003827</v>
      </c>
      <c r="G19" s="715">
        <v>2005</v>
      </c>
      <c r="H19" s="785">
        <v>0.54691762138570654</v>
      </c>
      <c r="I19" s="715">
        <v>659643.5</v>
      </c>
      <c r="J19" s="785">
        <v>0.27573413499961735</v>
      </c>
      <c r="K19" s="715">
        <v>1661</v>
      </c>
      <c r="L19" s="785">
        <v>0.45308237861429351</v>
      </c>
      <c r="M19" s="715" t="s">
        <v>614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615</v>
      </c>
      <c r="N20" s="270"/>
    </row>
    <row r="21" spans="1:14" ht="14.45" customHeight="1" x14ac:dyDescent="0.2">
      <c r="A21" s="711" t="s">
        <v>599</v>
      </c>
      <c r="B21" s="712" t="s">
        <v>1383</v>
      </c>
      <c r="C21" s="715">
        <v>2409907.8600000003</v>
      </c>
      <c r="D21" s="715">
        <v>3699</v>
      </c>
      <c r="E21" s="715">
        <v>1746815.0400000005</v>
      </c>
      <c r="F21" s="785">
        <v>0.72484723129622075</v>
      </c>
      <c r="G21" s="715">
        <v>2029</v>
      </c>
      <c r="H21" s="785">
        <v>0.54852662881859959</v>
      </c>
      <c r="I21" s="715">
        <v>663092.82000000007</v>
      </c>
      <c r="J21" s="785">
        <v>0.27515276870377942</v>
      </c>
      <c r="K21" s="715">
        <v>1670</v>
      </c>
      <c r="L21" s="785">
        <v>0.45147337118140035</v>
      </c>
      <c r="M21" s="715" t="s">
        <v>610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1384</v>
      </c>
    </row>
    <row r="24" spans="1:14" ht="14.45" customHeight="1" x14ac:dyDescent="0.2">
      <c r="A24" s="786" t="s">
        <v>1385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FE2860F4-F0C8-472A-9105-6404CC81997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1386</v>
      </c>
      <c r="B5" s="779">
        <v>7671.01</v>
      </c>
      <c r="C5" s="723">
        <v>1</v>
      </c>
      <c r="D5" s="792">
        <v>27</v>
      </c>
      <c r="E5" s="795" t="s">
        <v>1386</v>
      </c>
      <c r="F5" s="779">
        <v>5638</v>
      </c>
      <c r="G5" s="747">
        <v>0.73497492507505524</v>
      </c>
      <c r="H5" s="727">
        <v>12</v>
      </c>
      <c r="I5" s="770">
        <v>0.44444444444444442</v>
      </c>
      <c r="J5" s="798">
        <v>2033.01</v>
      </c>
      <c r="K5" s="747">
        <v>0.2650250749249447</v>
      </c>
      <c r="L5" s="727">
        <v>15</v>
      </c>
      <c r="M5" s="770">
        <v>0.55555555555555558</v>
      </c>
    </row>
    <row r="6" spans="1:13" ht="14.45" customHeight="1" x14ac:dyDescent="0.2">
      <c r="A6" s="789" t="s">
        <v>1387</v>
      </c>
      <c r="B6" s="780">
        <v>67778.489999999991</v>
      </c>
      <c r="C6" s="730">
        <v>1</v>
      </c>
      <c r="D6" s="793">
        <v>162</v>
      </c>
      <c r="E6" s="796" t="s">
        <v>1387</v>
      </c>
      <c r="F6" s="780">
        <v>57781.649999999994</v>
      </c>
      <c r="G6" s="748">
        <v>0.85250718922773294</v>
      </c>
      <c r="H6" s="734">
        <v>94</v>
      </c>
      <c r="I6" s="771">
        <v>0.58024691358024694</v>
      </c>
      <c r="J6" s="799">
        <v>9996.84</v>
      </c>
      <c r="K6" s="748">
        <v>0.14749281077226714</v>
      </c>
      <c r="L6" s="734">
        <v>68</v>
      </c>
      <c r="M6" s="771">
        <v>0.41975308641975306</v>
      </c>
    </row>
    <row r="7" spans="1:13" ht="14.45" customHeight="1" x14ac:dyDescent="0.2">
      <c r="A7" s="789" t="s">
        <v>1388</v>
      </c>
      <c r="B7" s="780">
        <v>188605.12000000002</v>
      </c>
      <c r="C7" s="730">
        <v>1</v>
      </c>
      <c r="D7" s="793">
        <v>138</v>
      </c>
      <c r="E7" s="796" t="s">
        <v>1388</v>
      </c>
      <c r="F7" s="780">
        <v>165550.96000000002</v>
      </c>
      <c r="G7" s="748">
        <v>0.87776493024155444</v>
      </c>
      <c r="H7" s="734">
        <v>70</v>
      </c>
      <c r="I7" s="771">
        <v>0.50724637681159424</v>
      </c>
      <c r="J7" s="799">
        <v>23054.159999999996</v>
      </c>
      <c r="K7" s="748">
        <v>0.12223506975844554</v>
      </c>
      <c r="L7" s="734">
        <v>68</v>
      </c>
      <c r="M7" s="771">
        <v>0.49275362318840582</v>
      </c>
    </row>
    <row r="8" spans="1:13" ht="14.45" customHeight="1" x14ac:dyDescent="0.2">
      <c r="A8" s="789" t="s">
        <v>1389</v>
      </c>
      <c r="B8" s="780">
        <v>78591.149999999994</v>
      </c>
      <c r="C8" s="730">
        <v>1</v>
      </c>
      <c r="D8" s="793">
        <v>122</v>
      </c>
      <c r="E8" s="796" t="s">
        <v>1389</v>
      </c>
      <c r="F8" s="780">
        <v>51018.84</v>
      </c>
      <c r="G8" s="748">
        <v>0.64916774980389014</v>
      </c>
      <c r="H8" s="734">
        <v>69</v>
      </c>
      <c r="I8" s="771">
        <v>0.56557377049180324</v>
      </c>
      <c r="J8" s="799">
        <v>27572.31</v>
      </c>
      <c r="K8" s="748">
        <v>0.35083225019610992</v>
      </c>
      <c r="L8" s="734">
        <v>53</v>
      </c>
      <c r="M8" s="771">
        <v>0.4344262295081967</v>
      </c>
    </row>
    <row r="9" spans="1:13" ht="14.45" customHeight="1" x14ac:dyDescent="0.2">
      <c r="A9" s="789" t="s">
        <v>1390</v>
      </c>
      <c r="B9" s="780">
        <v>5050.1400000000003</v>
      </c>
      <c r="C9" s="730">
        <v>1</v>
      </c>
      <c r="D9" s="793">
        <v>15</v>
      </c>
      <c r="E9" s="796" t="s">
        <v>1390</v>
      </c>
      <c r="F9" s="780">
        <v>4565.1900000000005</v>
      </c>
      <c r="G9" s="748">
        <v>0.90397295916548848</v>
      </c>
      <c r="H9" s="734">
        <v>7</v>
      </c>
      <c r="I9" s="771">
        <v>0.46666666666666667</v>
      </c>
      <c r="J9" s="799">
        <v>484.95000000000005</v>
      </c>
      <c r="K9" s="748">
        <v>9.6027040834511523E-2</v>
      </c>
      <c r="L9" s="734">
        <v>8</v>
      </c>
      <c r="M9" s="771">
        <v>0.53333333333333333</v>
      </c>
    </row>
    <row r="10" spans="1:13" ht="14.45" customHeight="1" x14ac:dyDescent="0.2">
      <c r="A10" s="789" t="s">
        <v>1391</v>
      </c>
      <c r="B10" s="780">
        <v>102512.34999999998</v>
      </c>
      <c r="C10" s="730">
        <v>1</v>
      </c>
      <c r="D10" s="793">
        <v>210</v>
      </c>
      <c r="E10" s="796" t="s">
        <v>1391</v>
      </c>
      <c r="F10" s="780">
        <v>71802.489999999991</v>
      </c>
      <c r="G10" s="748">
        <v>0.70042770456437697</v>
      </c>
      <c r="H10" s="734">
        <v>106</v>
      </c>
      <c r="I10" s="771">
        <v>0.50476190476190474</v>
      </c>
      <c r="J10" s="799">
        <v>30709.859999999993</v>
      </c>
      <c r="K10" s="748">
        <v>0.29957229543562314</v>
      </c>
      <c r="L10" s="734">
        <v>104</v>
      </c>
      <c r="M10" s="771">
        <v>0.49523809523809526</v>
      </c>
    </row>
    <row r="11" spans="1:13" ht="14.45" customHeight="1" x14ac:dyDescent="0.2">
      <c r="A11" s="789" t="s">
        <v>1392</v>
      </c>
      <c r="B11" s="780">
        <v>98715.030000000013</v>
      </c>
      <c r="C11" s="730">
        <v>1</v>
      </c>
      <c r="D11" s="793">
        <v>192</v>
      </c>
      <c r="E11" s="796" t="s">
        <v>1392</v>
      </c>
      <c r="F11" s="780">
        <v>68668.930000000008</v>
      </c>
      <c r="G11" s="748">
        <v>0.69562790995454282</v>
      </c>
      <c r="H11" s="734">
        <v>90</v>
      </c>
      <c r="I11" s="771">
        <v>0.46875</v>
      </c>
      <c r="J11" s="799">
        <v>30046.100000000002</v>
      </c>
      <c r="K11" s="748">
        <v>0.30437209004545707</v>
      </c>
      <c r="L11" s="734">
        <v>102</v>
      </c>
      <c r="M11" s="771">
        <v>0.53125</v>
      </c>
    </row>
    <row r="12" spans="1:13" ht="14.45" customHeight="1" x14ac:dyDescent="0.2">
      <c r="A12" s="789" t="s">
        <v>1393</v>
      </c>
      <c r="B12" s="780">
        <v>3678.8999999999996</v>
      </c>
      <c r="C12" s="730">
        <v>1</v>
      </c>
      <c r="D12" s="793">
        <v>6</v>
      </c>
      <c r="E12" s="796" t="s">
        <v>1393</v>
      </c>
      <c r="F12" s="780">
        <v>969.3</v>
      </c>
      <c r="G12" s="748">
        <v>0.26347549539264453</v>
      </c>
      <c r="H12" s="734">
        <v>3</v>
      </c>
      <c r="I12" s="771">
        <v>0.5</v>
      </c>
      <c r="J12" s="799">
        <v>2709.6</v>
      </c>
      <c r="K12" s="748">
        <v>0.73652450460735552</v>
      </c>
      <c r="L12" s="734">
        <v>3</v>
      </c>
      <c r="M12" s="771">
        <v>0.5</v>
      </c>
    </row>
    <row r="13" spans="1:13" ht="14.45" customHeight="1" x14ac:dyDescent="0.2">
      <c r="A13" s="789" t="s">
        <v>1394</v>
      </c>
      <c r="B13" s="780">
        <v>41365.050000000003</v>
      </c>
      <c r="C13" s="730">
        <v>1</v>
      </c>
      <c r="D13" s="793">
        <v>86</v>
      </c>
      <c r="E13" s="796" t="s">
        <v>1394</v>
      </c>
      <c r="F13" s="780">
        <v>27650.480000000003</v>
      </c>
      <c r="G13" s="748">
        <v>0.66845029801728761</v>
      </c>
      <c r="H13" s="734">
        <v>52</v>
      </c>
      <c r="I13" s="771">
        <v>0.60465116279069764</v>
      </c>
      <c r="J13" s="799">
        <v>13714.57</v>
      </c>
      <c r="K13" s="748">
        <v>0.33154970198271244</v>
      </c>
      <c r="L13" s="734">
        <v>34</v>
      </c>
      <c r="M13" s="771">
        <v>0.39534883720930231</v>
      </c>
    </row>
    <row r="14" spans="1:13" ht="14.45" customHeight="1" x14ac:dyDescent="0.2">
      <c r="A14" s="789" t="s">
        <v>1395</v>
      </c>
      <c r="B14" s="780">
        <v>174092.89999999997</v>
      </c>
      <c r="C14" s="730">
        <v>1</v>
      </c>
      <c r="D14" s="793">
        <v>249</v>
      </c>
      <c r="E14" s="796" t="s">
        <v>1395</v>
      </c>
      <c r="F14" s="780">
        <v>135769.94999999998</v>
      </c>
      <c r="G14" s="748">
        <v>0.77987068972944906</v>
      </c>
      <c r="H14" s="734">
        <v>151</v>
      </c>
      <c r="I14" s="771">
        <v>0.60642570281124497</v>
      </c>
      <c r="J14" s="799">
        <v>38322.949999999997</v>
      </c>
      <c r="K14" s="748">
        <v>0.22012931027055099</v>
      </c>
      <c r="L14" s="734">
        <v>98</v>
      </c>
      <c r="M14" s="771">
        <v>0.39357429718875503</v>
      </c>
    </row>
    <row r="15" spans="1:13" ht="14.45" customHeight="1" x14ac:dyDescent="0.2">
      <c r="A15" s="789" t="s">
        <v>1396</v>
      </c>
      <c r="B15" s="780">
        <v>53337.69</v>
      </c>
      <c r="C15" s="730">
        <v>1</v>
      </c>
      <c r="D15" s="793">
        <v>120</v>
      </c>
      <c r="E15" s="796" t="s">
        <v>1396</v>
      </c>
      <c r="F15" s="780">
        <v>27427.3</v>
      </c>
      <c r="G15" s="748">
        <v>0.5142198696643967</v>
      </c>
      <c r="H15" s="734">
        <v>59</v>
      </c>
      <c r="I15" s="771">
        <v>0.49166666666666664</v>
      </c>
      <c r="J15" s="799">
        <v>25910.390000000003</v>
      </c>
      <c r="K15" s="748">
        <v>0.48578013033560324</v>
      </c>
      <c r="L15" s="734">
        <v>61</v>
      </c>
      <c r="M15" s="771">
        <v>0.5083333333333333</v>
      </c>
    </row>
    <row r="16" spans="1:13" ht="14.45" customHeight="1" x14ac:dyDescent="0.2">
      <c r="A16" s="789" t="s">
        <v>1397</v>
      </c>
      <c r="B16" s="780">
        <v>129825.02999999997</v>
      </c>
      <c r="C16" s="730">
        <v>1</v>
      </c>
      <c r="D16" s="793">
        <v>116</v>
      </c>
      <c r="E16" s="796" t="s">
        <v>1397</v>
      </c>
      <c r="F16" s="780">
        <v>82151.589999999982</v>
      </c>
      <c r="G16" s="748">
        <v>0.63278699030533636</v>
      </c>
      <c r="H16" s="734">
        <v>68</v>
      </c>
      <c r="I16" s="771">
        <v>0.58620689655172409</v>
      </c>
      <c r="J16" s="799">
        <v>47673.439999999995</v>
      </c>
      <c r="K16" s="748">
        <v>0.36721300969466369</v>
      </c>
      <c r="L16" s="734">
        <v>48</v>
      </c>
      <c r="M16" s="771">
        <v>0.41379310344827586</v>
      </c>
    </row>
    <row r="17" spans="1:13" ht="14.45" customHeight="1" x14ac:dyDescent="0.2">
      <c r="A17" s="789" t="s">
        <v>1398</v>
      </c>
      <c r="B17" s="780">
        <v>11478.36</v>
      </c>
      <c r="C17" s="730">
        <v>1</v>
      </c>
      <c r="D17" s="793">
        <v>18</v>
      </c>
      <c r="E17" s="796" t="s">
        <v>1398</v>
      </c>
      <c r="F17" s="780">
        <v>7007.74</v>
      </c>
      <c r="G17" s="748">
        <v>0.61051753037890422</v>
      </c>
      <c r="H17" s="734">
        <v>12</v>
      </c>
      <c r="I17" s="771">
        <v>0.66666666666666663</v>
      </c>
      <c r="J17" s="799">
        <v>4470.62</v>
      </c>
      <c r="K17" s="748">
        <v>0.38948246962109567</v>
      </c>
      <c r="L17" s="734">
        <v>6</v>
      </c>
      <c r="M17" s="771">
        <v>0.33333333333333331</v>
      </c>
    </row>
    <row r="18" spans="1:13" ht="14.45" customHeight="1" x14ac:dyDescent="0.2">
      <c r="A18" s="789" t="s">
        <v>1399</v>
      </c>
      <c r="B18" s="780">
        <v>159.71</v>
      </c>
      <c r="C18" s="730">
        <v>1</v>
      </c>
      <c r="D18" s="793">
        <v>1</v>
      </c>
      <c r="E18" s="796" t="s">
        <v>1399</v>
      </c>
      <c r="F18" s="780"/>
      <c r="G18" s="748">
        <v>0</v>
      </c>
      <c r="H18" s="734"/>
      <c r="I18" s="771">
        <v>0</v>
      </c>
      <c r="J18" s="799">
        <v>159.71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1400</v>
      </c>
      <c r="B19" s="780">
        <v>66795.140000000014</v>
      </c>
      <c r="C19" s="730">
        <v>1</v>
      </c>
      <c r="D19" s="793">
        <v>140</v>
      </c>
      <c r="E19" s="796" t="s">
        <v>1400</v>
      </c>
      <c r="F19" s="780">
        <v>56837.960000000006</v>
      </c>
      <c r="G19" s="748">
        <v>0.85092957361867938</v>
      </c>
      <c r="H19" s="734">
        <v>86</v>
      </c>
      <c r="I19" s="771">
        <v>0.61428571428571432</v>
      </c>
      <c r="J19" s="799">
        <v>9957.1800000000021</v>
      </c>
      <c r="K19" s="748">
        <v>0.14907042638132056</v>
      </c>
      <c r="L19" s="734">
        <v>54</v>
      </c>
      <c r="M19" s="771">
        <v>0.38571428571428573</v>
      </c>
    </row>
    <row r="20" spans="1:13" ht="14.45" customHeight="1" x14ac:dyDescent="0.2">
      <c r="A20" s="789" t="s">
        <v>1401</v>
      </c>
      <c r="B20" s="780">
        <v>17272.559999999998</v>
      </c>
      <c r="C20" s="730">
        <v>1</v>
      </c>
      <c r="D20" s="793">
        <v>25</v>
      </c>
      <c r="E20" s="796" t="s">
        <v>1401</v>
      </c>
      <c r="F20" s="780">
        <v>12278.609999999999</v>
      </c>
      <c r="G20" s="748">
        <v>0.7108737789881755</v>
      </c>
      <c r="H20" s="734">
        <v>15</v>
      </c>
      <c r="I20" s="771">
        <v>0.6</v>
      </c>
      <c r="J20" s="799">
        <v>4993.9500000000007</v>
      </c>
      <c r="K20" s="748">
        <v>0.28912622101182461</v>
      </c>
      <c r="L20" s="734">
        <v>10</v>
      </c>
      <c r="M20" s="771">
        <v>0.4</v>
      </c>
    </row>
    <row r="21" spans="1:13" ht="14.45" customHeight="1" x14ac:dyDescent="0.2">
      <c r="A21" s="789" t="s">
        <v>1402</v>
      </c>
      <c r="B21" s="780">
        <v>8974.5000000000018</v>
      </c>
      <c r="C21" s="730">
        <v>1</v>
      </c>
      <c r="D21" s="793">
        <v>38</v>
      </c>
      <c r="E21" s="796" t="s">
        <v>1402</v>
      </c>
      <c r="F21" s="780">
        <v>7581.1600000000017</v>
      </c>
      <c r="G21" s="748">
        <v>0.84474455401415127</v>
      </c>
      <c r="H21" s="734">
        <v>31</v>
      </c>
      <c r="I21" s="771">
        <v>0.81578947368421051</v>
      </c>
      <c r="J21" s="799">
        <v>1393.3400000000001</v>
      </c>
      <c r="K21" s="748">
        <v>0.15525544598584878</v>
      </c>
      <c r="L21" s="734">
        <v>7</v>
      </c>
      <c r="M21" s="771">
        <v>0.18421052631578946</v>
      </c>
    </row>
    <row r="22" spans="1:13" ht="14.45" customHeight="1" x14ac:dyDescent="0.2">
      <c r="A22" s="789" t="s">
        <v>1403</v>
      </c>
      <c r="B22" s="780">
        <v>53690.160000000011</v>
      </c>
      <c r="C22" s="730">
        <v>1</v>
      </c>
      <c r="D22" s="793">
        <v>76</v>
      </c>
      <c r="E22" s="796" t="s">
        <v>1403</v>
      </c>
      <c r="F22" s="780">
        <v>46477.55000000001</v>
      </c>
      <c r="G22" s="748">
        <v>0.86566234855697954</v>
      </c>
      <c r="H22" s="734">
        <v>52</v>
      </c>
      <c r="I22" s="771">
        <v>0.68421052631578949</v>
      </c>
      <c r="J22" s="799">
        <v>7212.6100000000015</v>
      </c>
      <c r="K22" s="748">
        <v>0.13433765144302048</v>
      </c>
      <c r="L22" s="734">
        <v>24</v>
      </c>
      <c r="M22" s="771">
        <v>0.31578947368421051</v>
      </c>
    </row>
    <row r="23" spans="1:13" ht="14.45" customHeight="1" x14ac:dyDescent="0.2">
      <c r="A23" s="789" t="s">
        <v>1404</v>
      </c>
      <c r="B23" s="780">
        <v>154979.56999999998</v>
      </c>
      <c r="C23" s="730">
        <v>1</v>
      </c>
      <c r="D23" s="793">
        <v>273</v>
      </c>
      <c r="E23" s="796" t="s">
        <v>1404</v>
      </c>
      <c r="F23" s="780">
        <v>99960.00999999998</v>
      </c>
      <c r="G23" s="748">
        <v>0.64498830394225504</v>
      </c>
      <c r="H23" s="734">
        <v>136</v>
      </c>
      <c r="I23" s="771">
        <v>0.49816849816849818</v>
      </c>
      <c r="J23" s="799">
        <v>55019.56</v>
      </c>
      <c r="K23" s="748">
        <v>0.35501169605774496</v>
      </c>
      <c r="L23" s="734">
        <v>137</v>
      </c>
      <c r="M23" s="771">
        <v>0.50183150183150182</v>
      </c>
    </row>
    <row r="24" spans="1:13" ht="14.45" customHeight="1" x14ac:dyDescent="0.2">
      <c r="A24" s="789" t="s">
        <v>1405</v>
      </c>
      <c r="B24" s="780">
        <v>111033.79000000002</v>
      </c>
      <c r="C24" s="730">
        <v>1</v>
      </c>
      <c r="D24" s="793">
        <v>229</v>
      </c>
      <c r="E24" s="796" t="s">
        <v>1405</v>
      </c>
      <c r="F24" s="780">
        <v>83868.660000000018</v>
      </c>
      <c r="G24" s="748">
        <v>0.75534357604113123</v>
      </c>
      <c r="H24" s="734">
        <v>96</v>
      </c>
      <c r="I24" s="771">
        <v>0.41921397379912662</v>
      </c>
      <c r="J24" s="799">
        <v>27165.13</v>
      </c>
      <c r="K24" s="748">
        <v>0.24465642395886869</v>
      </c>
      <c r="L24" s="734">
        <v>133</v>
      </c>
      <c r="M24" s="771">
        <v>0.58078602620087338</v>
      </c>
    </row>
    <row r="25" spans="1:13" ht="14.45" customHeight="1" x14ac:dyDescent="0.2">
      <c r="A25" s="789" t="s">
        <v>1406</v>
      </c>
      <c r="B25" s="780">
        <v>57253.64</v>
      </c>
      <c r="C25" s="730">
        <v>1</v>
      </c>
      <c r="D25" s="793">
        <v>130</v>
      </c>
      <c r="E25" s="796" t="s">
        <v>1406</v>
      </c>
      <c r="F25" s="780">
        <v>45938.03</v>
      </c>
      <c r="G25" s="748">
        <v>0.80235998968799183</v>
      </c>
      <c r="H25" s="734">
        <v>75</v>
      </c>
      <c r="I25" s="771">
        <v>0.57692307692307687</v>
      </c>
      <c r="J25" s="799">
        <v>11315.61</v>
      </c>
      <c r="K25" s="748">
        <v>0.19764001031200812</v>
      </c>
      <c r="L25" s="734">
        <v>55</v>
      </c>
      <c r="M25" s="771">
        <v>0.42307692307692307</v>
      </c>
    </row>
    <row r="26" spans="1:13" ht="14.45" customHeight="1" x14ac:dyDescent="0.2">
      <c r="A26" s="789" t="s">
        <v>1407</v>
      </c>
      <c r="B26" s="780">
        <v>116344.77</v>
      </c>
      <c r="C26" s="730">
        <v>1</v>
      </c>
      <c r="D26" s="793">
        <v>90</v>
      </c>
      <c r="E26" s="796" t="s">
        <v>1407</v>
      </c>
      <c r="F26" s="780">
        <v>10118.720000000001</v>
      </c>
      <c r="G26" s="748">
        <v>8.6971850990809479E-2</v>
      </c>
      <c r="H26" s="734">
        <v>19</v>
      </c>
      <c r="I26" s="771">
        <v>0.21111111111111111</v>
      </c>
      <c r="J26" s="799">
        <v>106226.05</v>
      </c>
      <c r="K26" s="748">
        <v>0.91302814900919049</v>
      </c>
      <c r="L26" s="734">
        <v>71</v>
      </c>
      <c r="M26" s="771">
        <v>0.78888888888888886</v>
      </c>
    </row>
    <row r="27" spans="1:13" ht="14.45" customHeight="1" x14ac:dyDescent="0.2">
      <c r="A27" s="789" t="s">
        <v>1408</v>
      </c>
      <c r="B27" s="780">
        <v>43930.500000000007</v>
      </c>
      <c r="C27" s="730">
        <v>1</v>
      </c>
      <c r="D27" s="793">
        <v>81</v>
      </c>
      <c r="E27" s="796" t="s">
        <v>1408</v>
      </c>
      <c r="F27" s="780">
        <v>36536.010000000009</v>
      </c>
      <c r="G27" s="748">
        <v>0.83167753610817097</v>
      </c>
      <c r="H27" s="734">
        <v>56</v>
      </c>
      <c r="I27" s="771">
        <v>0.69135802469135799</v>
      </c>
      <c r="J27" s="799">
        <v>7394.4900000000007</v>
      </c>
      <c r="K27" s="748">
        <v>0.16832246389182912</v>
      </c>
      <c r="L27" s="734">
        <v>25</v>
      </c>
      <c r="M27" s="771">
        <v>0.30864197530864196</v>
      </c>
    </row>
    <row r="28" spans="1:13" ht="14.45" customHeight="1" x14ac:dyDescent="0.2">
      <c r="A28" s="789" t="s">
        <v>1409</v>
      </c>
      <c r="B28" s="780">
        <v>108781.63</v>
      </c>
      <c r="C28" s="730">
        <v>1</v>
      </c>
      <c r="D28" s="793">
        <v>179</v>
      </c>
      <c r="E28" s="796" t="s">
        <v>1409</v>
      </c>
      <c r="F28" s="780">
        <v>86502.46</v>
      </c>
      <c r="G28" s="748">
        <v>0.79519363701389656</v>
      </c>
      <c r="H28" s="734">
        <v>108</v>
      </c>
      <c r="I28" s="771">
        <v>0.6033519553072626</v>
      </c>
      <c r="J28" s="799">
        <v>22279.170000000006</v>
      </c>
      <c r="K28" s="748">
        <v>0.2048063629861035</v>
      </c>
      <c r="L28" s="734">
        <v>71</v>
      </c>
      <c r="M28" s="771">
        <v>0.39664804469273746</v>
      </c>
    </row>
    <row r="29" spans="1:13" ht="14.45" customHeight="1" x14ac:dyDescent="0.2">
      <c r="A29" s="789" t="s">
        <v>1410</v>
      </c>
      <c r="B29" s="780">
        <v>132018.15</v>
      </c>
      <c r="C29" s="730">
        <v>1</v>
      </c>
      <c r="D29" s="793">
        <v>170</v>
      </c>
      <c r="E29" s="796" t="s">
        <v>1410</v>
      </c>
      <c r="F29" s="780">
        <v>89290.74</v>
      </c>
      <c r="G29" s="748">
        <v>0.67635200159978015</v>
      </c>
      <c r="H29" s="734">
        <v>96</v>
      </c>
      <c r="I29" s="771">
        <v>0.56470588235294117</v>
      </c>
      <c r="J29" s="799">
        <v>42727.409999999989</v>
      </c>
      <c r="K29" s="748">
        <v>0.32364799840021991</v>
      </c>
      <c r="L29" s="734">
        <v>74</v>
      </c>
      <c r="M29" s="771">
        <v>0.43529411764705883</v>
      </c>
    </row>
    <row r="30" spans="1:13" ht="14.45" customHeight="1" x14ac:dyDescent="0.2">
      <c r="A30" s="789" t="s">
        <v>1411</v>
      </c>
      <c r="B30" s="780">
        <v>197870.10999999996</v>
      </c>
      <c r="C30" s="730">
        <v>1</v>
      </c>
      <c r="D30" s="793">
        <v>199</v>
      </c>
      <c r="E30" s="796" t="s">
        <v>1411</v>
      </c>
      <c r="F30" s="780">
        <v>147473.82999999996</v>
      </c>
      <c r="G30" s="748">
        <v>0.74530625166175923</v>
      </c>
      <c r="H30" s="734">
        <v>131</v>
      </c>
      <c r="I30" s="771">
        <v>0.65829145728643212</v>
      </c>
      <c r="J30" s="799">
        <v>50396.279999999992</v>
      </c>
      <c r="K30" s="748">
        <v>0.25469374833824071</v>
      </c>
      <c r="L30" s="734">
        <v>68</v>
      </c>
      <c r="M30" s="771">
        <v>0.34170854271356782</v>
      </c>
    </row>
    <row r="31" spans="1:13" ht="14.45" customHeight="1" x14ac:dyDescent="0.2">
      <c r="A31" s="789" t="s">
        <v>1412</v>
      </c>
      <c r="B31" s="780">
        <v>139374.35000000003</v>
      </c>
      <c r="C31" s="730">
        <v>1</v>
      </c>
      <c r="D31" s="793">
        <v>158</v>
      </c>
      <c r="E31" s="796" t="s">
        <v>1412</v>
      </c>
      <c r="F31" s="780">
        <v>113132.50000000003</v>
      </c>
      <c r="G31" s="748">
        <v>0.81171679006933484</v>
      </c>
      <c r="H31" s="734">
        <v>111</v>
      </c>
      <c r="I31" s="771">
        <v>0.70253164556962022</v>
      </c>
      <c r="J31" s="799">
        <v>26241.850000000006</v>
      </c>
      <c r="K31" s="748">
        <v>0.18828320993066514</v>
      </c>
      <c r="L31" s="734">
        <v>47</v>
      </c>
      <c r="M31" s="771">
        <v>0.29746835443037972</v>
      </c>
    </row>
    <row r="32" spans="1:13" ht="14.45" customHeight="1" x14ac:dyDescent="0.2">
      <c r="A32" s="789" t="s">
        <v>1413</v>
      </c>
      <c r="B32" s="780">
        <v>1865.77</v>
      </c>
      <c r="C32" s="730">
        <v>1</v>
      </c>
      <c r="D32" s="793">
        <v>8</v>
      </c>
      <c r="E32" s="796" t="s">
        <v>1413</v>
      </c>
      <c r="F32" s="780">
        <v>1865.77</v>
      </c>
      <c r="G32" s="748">
        <v>1</v>
      </c>
      <c r="H32" s="734">
        <v>5</v>
      </c>
      <c r="I32" s="771">
        <v>0.625</v>
      </c>
      <c r="J32" s="799">
        <v>0</v>
      </c>
      <c r="K32" s="748">
        <v>0</v>
      </c>
      <c r="L32" s="734">
        <v>3</v>
      </c>
      <c r="M32" s="771">
        <v>0.375</v>
      </c>
    </row>
    <row r="33" spans="1:13" ht="14.45" customHeight="1" x14ac:dyDescent="0.2">
      <c r="A33" s="789" t="s">
        <v>1414</v>
      </c>
      <c r="B33" s="780">
        <v>67716.399999999994</v>
      </c>
      <c r="C33" s="730">
        <v>1</v>
      </c>
      <c r="D33" s="793">
        <v>201</v>
      </c>
      <c r="E33" s="796" t="s">
        <v>1414</v>
      </c>
      <c r="F33" s="780">
        <v>57829.479999999996</v>
      </c>
      <c r="G33" s="748">
        <v>0.85399519171131366</v>
      </c>
      <c r="H33" s="734">
        <v>62</v>
      </c>
      <c r="I33" s="771">
        <v>0.30845771144278605</v>
      </c>
      <c r="J33" s="799">
        <v>9886.92</v>
      </c>
      <c r="K33" s="748">
        <v>0.14600480828868637</v>
      </c>
      <c r="L33" s="734">
        <v>139</v>
      </c>
      <c r="M33" s="771">
        <v>0.69154228855721389</v>
      </c>
    </row>
    <row r="34" spans="1:13" ht="14.45" customHeight="1" x14ac:dyDescent="0.2">
      <c r="A34" s="789" t="s">
        <v>1415</v>
      </c>
      <c r="B34" s="780">
        <v>107535.22</v>
      </c>
      <c r="C34" s="730">
        <v>1</v>
      </c>
      <c r="D34" s="793">
        <v>113</v>
      </c>
      <c r="E34" s="796" t="s">
        <v>1415</v>
      </c>
      <c r="F34" s="780">
        <v>95749.22</v>
      </c>
      <c r="G34" s="748">
        <v>0.89039869914247627</v>
      </c>
      <c r="H34" s="734">
        <v>91</v>
      </c>
      <c r="I34" s="771">
        <v>0.80530973451327437</v>
      </c>
      <c r="J34" s="799">
        <v>11786</v>
      </c>
      <c r="K34" s="748">
        <v>0.1096013008575237</v>
      </c>
      <c r="L34" s="734">
        <v>22</v>
      </c>
      <c r="M34" s="771">
        <v>0.19469026548672566</v>
      </c>
    </row>
    <row r="35" spans="1:13" ht="14.45" customHeight="1" thickBot="1" x14ac:dyDescent="0.25">
      <c r="A35" s="790" t="s">
        <v>1416</v>
      </c>
      <c r="B35" s="781">
        <v>61610.67</v>
      </c>
      <c r="C35" s="737">
        <v>1</v>
      </c>
      <c r="D35" s="794">
        <v>127</v>
      </c>
      <c r="E35" s="797" t="s">
        <v>1416</v>
      </c>
      <c r="F35" s="781">
        <v>49371.909999999996</v>
      </c>
      <c r="G35" s="749">
        <v>0.80135323962553884</v>
      </c>
      <c r="H35" s="741">
        <v>66</v>
      </c>
      <c r="I35" s="772">
        <v>0.51968503937007871</v>
      </c>
      <c r="J35" s="800">
        <v>12238.759999999998</v>
      </c>
      <c r="K35" s="749">
        <v>0.19864676037446108</v>
      </c>
      <c r="L35" s="741">
        <v>61</v>
      </c>
      <c r="M35" s="772">
        <v>0.48031496062992124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72E9F8F-1329-475F-B419-356FDCE5760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2518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2409907.8600000013</v>
      </c>
      <c r="N3" s="70">
        <f>SUBTOTAL(9,N7:N1048576)</f>
        <v>6391</v>
      </c>
      <c r="O3" s="70">
        <f>SUBTOTAL(9,O7:O1048576)</f>
        <v>3699</v>
      </c>
      <c r="P3" s="70">
        <f>SUBTOTAL(9,P7:P1048576)</f>
        <v>1746815.040000001</v>
      </c>
      <c r="Q3" s="71">
        <f>IF(M3=0,0,P3/M3)</f>
        <v>0.72484723129622064</v>
      </c>
      <c r="R3" s="70">
        <f>SUBTOTAL(9,R7:R1048576)</f>
        <v>3388</v>
      </c>
      <c r="S3" s="71">
        <f>IF(N3=0,0,R3/N3)</f>
        <v>0.53012048192771088</v>
      </c>
      <c r="T3" s="70">
        <f>SUBTOTAL(9,T7:T1048576)</f>
        <v>2029</v>
      </c>
      <c r="U3" s="72">
        <f>IF(O3=0,0,T3/O3)</f>
        <v>0.54852662881859959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1375</v>
      </c>
      <c r="C7" s="807" t="s">
        <v>1379</v>
      </c>
      <c r="D7" s="808" t="s">
        <v>2516</v>
      </c>
      <c r="E7" s="809" t="s">
        <v>1388</v>
      </c>
      <c r="F7" s="807" t="s">
        <v>1376</v>
      </c>
      <c r="G7" s="807" t="s">
        <v>1417</v>
      </c>
      <c r="H7" s="807" t="s">
        <v>672</v>
      </c>
      <c r="I7" s="807" t="s">
        <v>1184</v>
      </c>
      <c r="J7" s="807" t="s">
        <v>695</v>
      </c>
      <c r="K7" s="807" t="s">
        <v>1185</v>
      </c>
      <c r="L7" s="810">
        <v>736.33</v>
      </c>
      <c r="M7" s="810">
        <v>736.33</v>
      </c>
      <c r="N7" s="807">
        <v>1</v>
      </c>
      <c r="O7" s="811">
        <v>1</v>
      </c>
      <c r="P7" s="810">
        <v>736.33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11</v>
      </c>
      <c r="B8" s="822" t="s">
        <v>1375</v>
      </c>
      <c r="C8" s="822" t="s">
        <v>1379</v>
      </c>
      <c r="D8" s="823" t="s">
        <v>2516</v>
      </c>
      <c r="E8" s="824" t="s">
        <v>1410</v>
      </c>
      <c r="F8" s="822" t="s">
        <v>1376</v>
      </c>
      <c r="G8" s="822" t="s">
        <v>1417</v>
      </c>
      <c r="H8" s="822" t="s">
        <v>672</v>
      </c>
      <c r="I8" s="822" t="s">
        <v>1184</v>
      </c>
      <c r="J8" s="822" t="s">
        <v>695</v>
      </c>
      <c r="K8" s="822" t="s">
        <v>1185</v>
      </c>
      <c r="L8" s="825">
        <v>736.33</v>
      </c>
      <c r="M8" s="825">
        <v>736.33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11</v>
      </c>
      <c r="B9" s="822" t="s">
        <v>1375</v>
      </c>
      <c r="C9" s="822" t="s">
        <v>1379</v>
      </c>
      <c r="D9" s="823" t="s">
        <v>2516</v>
      </c>
      <c r="E9" s="824" t="s">
        <v>1410</v>
      </c>
      <c r="F9" s="822" t="s">
        <v>1376</v>
      </c>
      <c r="G9" s="822" t="s">
        <v>1418</v>
      </c>
      <c r="H9" s="822" t="s">
        <v>672</v>
      </c>
      <c r="I9" s="822" t="s">
        <v>1246</v>
      </c>
      <c r="J9" s="822" t="s">
        <v>760</v>
      </c>
      <c r="K9" s="822" t="s">
        <v>761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11</v>
      </c>
      <c r="B10" s="822" t="s">
        <v>1375</v>
      </c>
      <c r="C10" s="822" t="s">
        <v>1379</v>
      </c>
      <c r="D10" s="823" t="s">
        <v>2516</v>
      </c>
      <c r="E10" s="824" t="s">
        <v>1414</v>
      </c>
      <c r="F10" s="822" t="s">
        <v>1376</v>
      </c>
      <c r="G10" s="822" t="s">
        <v>1419</v>
      </c>
      <c r="H10" s="822" t="s">
        <v>329</v>
      </c>
      <c r="I10" s="822" t="s">
        <v>1420</v>
      </c>
      <c r="J10" s="822" t="s">
        <v>1421</v>
      </c>
      <c r="K10" s="822" t="s">
        <v>1422</v>
      </c>
      <c r="L10" s="825">
        <v>736.33</v>
      </c>
      <c r="M10" s="825">
        <v>736.33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11</v>
      </c>
      <c r="B11" s="822" t="s">
        <v>1375</v>
      </c>
      <c r="C11" s="822" t="s">
        <v>1379</v>
      </c>
      <c r="D11" s="823" t="s">
        <v>2516</v>
      </c>
      <c r="E11" s="824" t="s">
        <v>1414</v>
      </c>
      <c r="F11" s="822" t="s">
        <v>1376</v>
      </c>
      <c r="G11" s="822" t="s">
        <v>1417</v>
      </c>
      <c r="H11" s="822" t="s">
        <v>672</v>
      </c>
      <c r="I11" s="822" t="s">
        <v>1184</v>
      </c>
      <c r="J11" s="822" t="s">
        <v>695</v>
      </c>
      <c r="K11" s="822" t="s">
        <v>1185</v>
      </c>
      <c r="L11" s="825">
        <v>736.33</v>
      </c>
      <c r="M11" s="825">
        <v>1472.66</v>
      </c>
      <c r="N11" s="822">
        <v>2</v>
      </c>
      <c r="O11" s="826">
        <v>2</v>
      </c>
      <c r="P11" s="825">
        <v>1472.66</v>
      </c>
      <c r="Q11" s="827">
        <v>1</v>
      </c>
      <c r="R11" s="822">
        <v>2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11</v>
      </c>
      <c r="B12" s="822" t="s">
        <v>1375</v>
      </c>
      <c r="C12" s="822" t="s">
        <v>1379</v>
      </c>
      <c r="D12" s="823" t="s">
        <v>2516</v>
      </c>
      <c r="E12" s="824" t="s">
        <v>1414</v>
      </c>
      <c r="F12" s="822" t="s">
        <v>1376</v>
      </c>
      <c r="G12" s="822" t="s">
        <v>1417</v>
      </c>
      <c r="H12" s="822" t="s">
        <v>672</v>
      </c>
      <c r="I12" s="822" t="s">
        <v>1188</v>
      </c>
      <c r="J12" s="822" t="s">
        <v>695</v>
      </c>
      <c r="K12" s="822" t="s">
        <v>1189</v>
      </c>
      <c r="L12" s="825">
        <v>490.89</v>
      </c>
      <c r="M12" s="825">
        <v>490.89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11</v>
      </c>
      <c r="B13" s="822" t="s">
        <v>1375</v>
      </c>
      <c r="C13" s="822" t="s">
        <v>1379</v>
      </c>
      <c r="D13" s="823" t="s">
        <v>2516</v>
      </c>
      <c r="E13" s="824" t="s">
        <v>1414</v>
      </c>
      <c r="F13" s="822" t="s">
        <v>1376</v>
      </c>
      <c r="G13" s="822" t="s">
        <v>1417</v>
      </c>
      <c r="H13" s="822" t="s">
        <v>672</v>
      </c>
      <c r="I13" s="822" t="s">
        <v>1180</v>
      </c>
      <c r="J13" s="822" t="s">
        <v>695</v>
      </c>
      <c r="K13" s="822" t="s">
        <v>1181</v>
      </c>
      <c r="L13" s="825">
        <v>923.74</v>
      </c>
      <c r="M13" s="825">
        <v>2771.2200000000003</v>
      </c>
      <c r="N13" s="822">
        <v>3</v>
      </c>
      <c r="O13" s="826">
        <v>2</v>
      </c>
      <c r="P13" s="825">
        <v>1847.48</v>
      </c>
      <c r="Q13" s="827">
        <v>0.66666666666666663</v>
      </c>
      <c r="R13" s="822">
        <v>2</v>
      </c>
      <c r="S13" s="827">
        <v>0.66666666666666663</v>
      </c>
      <c r="T13" s="826">
        <v>1</v>
      </c>
      <c r="U13" s="828">
        <v>0.5</v>
      </c>
    </row>
    <row r="14" spans="1:21" ht="14.45" customHeight="1" x14ac:dyDescent="0.2">
      <c r="A14" s="821">
        <v>11</v>
      </c>
      <c r="B14" s="822" t="s">
        <v>1375</v>
      </c>
      <c r="C14" s="822" t="s">
        <v>1379</v>
      </c>
      <c r="D14" s="823" t="s">
        <v>2516</v>
      </c>
      <c r="E14" s="824" t="s">
        <v>1414</v>
      </c>
      <c r="F14" s="822" t="s">
        <v>1376</v>
      </c>
      <c r="G14" s="822" t="s">
        <v>1418</v>
      </c>
      <c r="H14" s="822" t="s">
        <v>672</v>
      </c>
      <c r="I14" s="822" t="s">
        <v>1246</v>
      </c>
      <c r="J14" s="822" t="s">
        <v>760</v>
      </c>
      <c r="K14" s="822" t="s">
        <v>761</v>
      </c>
      <c r="L14" s="825">
        <v>0</v>
      </c>
      <c r="M14" s="825">
        <v>0</v>
      </c>
      <c r="N14" s="822">
        <v>3</v>
      </c>
      <c r="O14" s="826">
        <v>3</v>
      </c>
      <c r="P14" s="825">
        <v>0</v>
      </c>
      <c r="Q14" s="827"/>
      <c r="R14" s="822">
        <v>1</v>
      </c>
      <c r="S14" s="827">
        <v>0.33333333333333331</v>
      </c>
      <c r="T14" s="826">
        <v>1</v>
      </c>
      <c r="U14" s="828">
        <v>0.33333333333333331</v>
      </c>
    </row>
    <row r="15" spans="1:21" ht="14.45" customHeight="1" x14ac:dyDescent="0.2">
      <c r="A15" s="821">
        <v>11</v>
      </c>
      <c r="B15" s="822" t="s">
        <v>1375</v>
      </c>
      <c r="C15" s="822" t="s">
        <v>1379</v>
      </c>
      <c r="D15" s="823" t="s">
        <v>2516</v>
      </c>
      <c r="E15" s="824" t="s">
        <v>1414</v>
      </c>
      <c r="F15" s="822" t="s">
        <v>1376</v>
      </c>
      <c r="G15" s="822" t="s">
        <v>1423</v>
      </c>
      <c r="H15" s="822" t="s">
        <v>672</v>
      </c>
      <c r="I15" s="822" t="s">
        <v>1308</v>
      </c>
      <c r="J15" s="822" t="s">
        <v>959</v>
      </c>
      <c r="K15" s="822" t="s">
        <v>1309</v>
      </c>
      <c r="L15" s="825">
        <v>154.36000000000001</v>
      </c>
      <c r="M15" s="825">
        <v>154.36000000000001</v>
      </c>
      <c r="N15" s="822">
        <v>1</v>
      </c>
      <c r="O15" s="826">
        <v>1</v>
      </c>
      <c r="P15" s="825">
        <v>154.36000000000001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11</v>
      </c>
      <c r="B16" s="822" t="s">
        <v>1375</v>
      </c>
      <c r="C16" s="822" t="s">
        <v>1379</v>
      </c>
      <c r="D16" s="823" t="s">
        <v>2516</v>
      </c>
      <c r="E16" s="824" t="s">
        <v>1414</v>
      </c>
      <c r="F16" s="822" t="s">
        <v>1376</v>
      </c>
      <c r="G16" s="822" t="s">
        <v>1424</v>
      </c>
      <c r="H16" s="822" t="s">
        <v>329</v>
      </c>
      <c r="I16" s="822" t="s">
        <v>1425</v>
      </c>
      <c r="J16" s="822" t="s">
        <v>1426</v>
      </c>
      <c r="K16" s="822" t="s">
        <v>1427</v>
      </c>
      <c r="L16" s="825">
        <v>0</v>
      </c>
      <c r="M16" s="825">
        <v>0</v>
      </c>
      <c r="N16" s="822">
        <v>2</v>
      </c>
      <c r="O16" s="826">
        <v>1</v>
      </c>
      <c r="P16" s="825"/>
      <c r="Q16" s="827"/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11</v>
      </c>
      <c r="B17" s="822" t="s">
        <v>1375</v>
      </c>
      <c r="C17" s="822" t="s">
        <v>1379</v>
      </c>
      <c r="D17" s="823" t="s">
        <v>2516</v>
      </c>
      <c r="E17" s="824" t="s">
        <v>1414</v>
      </c>
      <c r="F17" s="822" t="s">
        <v>1378</v>
      </c>
      <c r="G17" s="822" t="s">
        <v>1428</v>
      </c>
      <c r="H17" s="822" t="s">
        <v>329</v>
      </c>
      <c r="I17" s="822" t="s">
        <v>1429</v>
      </c>
      <c r="J17" s="822" t="s">
        <v>1430</v>
      </c>
      <c r="K17" s="822" t="s">
        <v>1431</v>
      </c>
      <c r="L17" s="825">
        <v>562.03</v>
      </c>
      <c r="M17" s="825">
        <v>2248.12</v>
      </c>
      <c r="N17" s="822">
        <v>4</v>
      </c>
      <c r="O17" s="826">
        <v>4</v>
      </c>
      <c r="P17" s="825">
        <v>1686.09</v>
      </c>
      <c r="Q17" s="827">
        <v>0.75</v>
      </c>
      <c r="R17" s="822">
        <v>3</v>
      </c>
      <c r="S17" s="827">
        <v>0.75</v>
      </c>
      <c r="T17" s="826">
        <v>3</v>
      </c>
      <c r="U17" s="828">
        <v>0.75</v>
      </c>
    </row>
    <row r="18" spans="1:21" ht="14.45" customHeight="1" x14ac:dyDescent="0.2">
      <c r="A18" s="821">
        <v>11</v>
      </c>
      <c r="B18" s="822" t="s">
        <v>1375</v>
      </c>
      <c r="C18" s="822" t="s">
        <v>1379</v>
      </c>
      <c r="D18" s="823" t="s">
        <v>2516</v>
      </c>
      <c r="E18" s="824" t="s">
        <v>1414</v>
      </c>
      <c r="F18" s="822" t="s">
        <v>1378</v>
      </c>
      <c r="G18" s="822" t="s">
        <v>1428</v>
      </c>
      <c r="H18" s="822" t="s">
        <v>329</v>
      </c>
      <c r="I18" s="822" t="s">
        <v>1432</v>
      </c>
      <c r="J18" s="822" t="s">
        <v>1433</v>
      </c>
      <c r="K18" s="822" t="s">
        <v>1434</v>
      </c>
      <c r="L18" s="825">
        <v>971.25</v>
      </c>
      <c r="M18" s="825">
        <v>971.25</v>
      </c>
      <c r="N18" s="822">
        <v>1</v>
      </c>
      <c r="O18" s="826">
        <v>1</v>
      </c>
      <c r="P18" s="825">
        <v>971.25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11</v>
      </c>
      <c r="B19" s="822" t="s">
        <v>1375</v>
      </c>
      <c r="C19" s="822" t="s">
        <v>1379</v>
      </c>
      <c r="D19" s="823" t="s">
        <v>2516</v>
      </c>
      <c r="E19" s="824" t="s">
        <v>1387</v>
      </c>
      <c r="F19" s="822" t="s">
        <v>1376</v>
      </c>
      <c r="G19" s="822" t="s">
        <v>1435</v>
      </c>
      <c r="H19" s="822" t="s">
        <v>329</v>
      </c>
      <c r="I19" s="822" t="s">
        <v>1436</v>
      </c>
      <c r="J19" s="822" t="s">
        <v>656</v>
      </c>
      <c r="K19" s="822" t="s">
        <v>1437</v>
      </c>
      <c r="L19" s="825">
        <v>35.25</v>
      </c>
      <c r="M19" s="825">
        <v>35.25</v>
      </c>
      <c r="N19" s="822">
        <v>1</v>
      </c>
      <c r="O19" s="826">
        <v>1</v>
      </c>
      <c r="P19" s="825">
        <v>35.25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11</v>
      </c>
      <c r="B20" s="822" t="s">
        <v>1375</v>
      </c>
      <c r="C20" s="822" t="s">
        <v>1379</v>
      </c>
      <c r="D20" s="823" t="s">
        <v>2516</v>
      </c>
      <c r="E20" s="824" t="s">
        <v>1387</v>
      </c>
      <c r="F20" s="822" t="s">
        <v>1378</v>
      </c>
      <c r="G20" s="822" t="s">
        <v>1428</v>
      </c>
      <c r="H20" s="822" t="s">
        <v>329</v>
      </c>
      <c r="I20" s="822" t="s">
        <v>1429</v>
      </c>
      <c r="J20" s="822" t="s">
        <v>1430</v>
      </c>
      <c r="K20" s="822" t="s">
        <v>1431</v>
      </c>
      <c r="L20" s="825">
        <v>562.03</v>
      </c>
      <c r="M20" s="825">
        <v>1124.06</v>
      </c>
      <c r="N20" s="822">
        <v>2</v>
      </c>
      <c r="O20" s="826">
        <v>2</v>
      </c>
      <c r="P20" s="825">
        <v>1124.06</v>
      </c>
      <c r="Q20" s="827">
        <v>1</v>
      </c>
      <c r="R20" s="822">
        <v>2</v>
      </c>
      <c r="S20" s="827">
        <v>1</v>
      </c>
      <c r="T20" s="826">
        <v>2</v>
      </c>
      <c r="U20" s="828">
        <v>1</v>
      </c>
    </row>
    <row r="21" spans="1:21" ht="14.45" customHeight="1" x14ac:dyDescent="0.2">
      <c r="A21" s="821">
        <v>11</v>
      </c>
      <c r="B21" s="822" t="s">
        <v>1375</v>
      </c>
      <c r="C21" s="822" t="s">
        <v>1379</v>
      </c>
      <c r="D21" s="823" t="s">
        <v>2516</v>
      </c>
      <c r="E21" s="824" t="s">
        <v>1395</v>
      </c>
      <c r="F21" s="822" t="s">
        <v>1376</v>
      </c>
      <c r="G21" s="822" t="s">
        <v>1418</v>
      </c>
      <c r="H21" s="822" t="s">
        <v>672</v>
      </c>
      <c r="I21" s="822" t="s">
        <v>1246</v>
      </c>
      <c r="J21" s="822" t="s">
        <v>760</v>
      </c>
      <c r="K21" s="822" t="s">
        <v>761</v>
      </c>
      <c r="L21" s="825">
        <v>0</v>
      </c>
      <c r="M21" s="825">
        <v>0</v>
      </c>
      <c r="N21" s="822">
        <v>1</v>
      </c>
      <c r="O21" s="826">
        <v>1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11</v>
      </c>
      <c r="B22" s="822" t="s">
        <v>1375</v>
      </c>
      <c r="C22" s="822" t="s">
        <v>1379</v>
      </c>
      <c r="D22" s="823" t="s">
        <v>2516</v>
      </c>
      <c r="E22" s="824" t="s">
        <v>1395</v>
      </c>
      <c r="F22" s="822" t="s">
        <v>1378</v>
      </c>
      <c r="G22" s="822" t="s">
        <v>1428</v>
      </c>
      <c r="H22" s="822" t="s">
        <v>329</v>
      </c>
      <c r="I22" s="822" t="s">
        <v>1429</v>
      </c>
      <c r="J22" s="822" t="s">
        <v>1430</v>
      </c>
      <c r="K22" s="822" t="s">
        <v>1431</v>
      </c>
      <c r="L22" s="825">
        <v>562.03</v>
      </c>
      <c r="M22" s="825">
        <v>562.03</v>
      </c>
      <c r="N22" s="822">
        <v>1</v>
      </c>
      <c r="O22" s="826">
        <v>1</v>
      </c>
      <c r="P22" s="825">
        <v>562.03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11</v>
      </c>
      <c r="B23" s="822" t="s">
        <v>1375</v>
      </c>
      <c r="C23" s="822" t="s">
        <v>1379</v>
      </c>
      <c r="D23" s="823" t="s">
        <v>2516</v>
      </c>
      <c r="E23" s="824" t="s">
        <v>1395</v>
      </c>
      <c r="F23" s="822" t="s">
        <v>1378</v>
      </c>
      <c r="G23" s="822" t="s">
        <v>1438</v>
      </c>
      <c r="H23" s="822" t="s">
        <v>329</v>
      </c>
      <c r="I23" s="822" t="s">
        <v>1439</v>
      </c>
      <c r="J23" s="822" t="s">
        <v>1440</v>
      </c>
      <c r="K23" s="822" t="s">
        <v>1441</v>
      </c>
      <c r="L23" s="825">
        <v>249.55</v>
      </c>
      <c r="M23" s="825">
        <v>998.2</v>
      </c>
      <c r="N23" s="822">
        <v>4</v>
      </c>
      <c r="O23" s="826">
        <v>2</v>
      </c>
      <c r="P23" s="825">
        <v>998.2</v>
      </c>
      <c r="Q23" s="827">
        <v>1</v>
      </c>
      <c r="R23" s="822">
        <v>4</v>
      </c>
      <c r="S23" s="827">
        <v>1</v>
      </c>
      <c r="T23" s="826">
        <v>2</v>
      </c>
      <c r="U23" s="828">
        <v>1</v>
      </c>
    </row>
    <row r="24" spans="1:21" ht="14.45" customHeight="1" x14ac:dyDescent="0.2">
      <c r="A24" s="821">
        <v>11</v>
      </c>
      <c r="B24" s="822" t="s">
        <v>1375</v>
      </c>
      <c r="C24" s="822" t="s">
        <v>1379</v>
      </c>
      <c r="D24" s="823" t="s">
        <v>2516</v>
      </c>
      <c r="E24" s="824" t="s">
        <v>1404</v>
      </c>
      <c r="F24" s="822" t="s">
        <v>1378</v>
      </c>
      <c r="G24" s="822" t="s">
        <v>1428</v>
      </c>
      <c r="H24" s="822" t="s">
        <v>329</v>
      </c>
      <c r="I24" s="822" t="s">
        <v>1429</v>
      </c>
      <c r="J24" s="822" t="s">
        <v>1430</v>
      </c>
      <c r="K24" s="822" t="s">
        <v>1431</v>
      </c>
      <c r="L24" s="825">
        <v>562.03</v>
      </c>
      <c r="M24" s="825">
        <v>1124.06</v>
      </c>
      <c r="N24" s="822">
        <v>2</v>
      </c>
      <c r="O24" s="826">
        <v>2</v>
      </c>
      <c r="P24" s="825">
        <v>1124.06</v>
      </c>
      <c r="Q24" s="827">
        <v>1</v>
      </c>
      <c r="R24" s="822">
        <v>2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11</v>
      </c>
      <c r="B25" s="822" t="s">
        <v>1375</v>
      </c>
      <c r="C25" s="822" t="s">
        <v>1379</v>
      </c>
      <c r="D25" s="823" t="s">
        <v>2516</v>
      </c>
      <c r="E25" s="824" t="s">
        <v>1404</v>
      </c>
      <c r="F25" s="822" t="s">
        <v>1378</v>
      </c>
      <c r="G25" s="822" t="s">
        <v>1428</v>
      </c>
      <c r="H25" s="822" t="s">
        <v>329</v>
      </c>
      <c r="I25" s="822" t="s">
        <v>1432</v>
      </c>
      <c r="J25" s="822" t="s">
        <v>1433</v>
      </c>
      <c r="K25" s="822" t="s">
        <v>1434</v>
      </c>
      <c r="L25" s="825">
        <v>971.25</v>
      </c>
      <c r="M25" s="825">
        <v>1942.5</v>
      </c>
      <c r="N25" s="822">
        <v>2</v>
      </c>
      <c r="O25" s="826">
        <v>2</v>
      </c>
      <c r="P25" s="825">
        <v>1942.5</v>
      </c>
      <c r="Q25" s="827">
        <v>1</v>
      </c>
      <c r="R25" s="822">
        <v>2</v>
      </c>
      <c r="S25" s="827">
        <v>1</v>
      </c>
      <c r="T25" s="826">
        <v>2</v>
      </c>
      <c r="U25" s="828">
        <v>1</v>
      </c>
    </row>
    <row r="26" spans="1:21" ht="14.45" customHeight="1" x14ac:dyDescent="0.2">
      <c r="A26" s="821">
        <v>11</v>
      </c>
      <c r="B26" s="822" t="s">
        <v>1375</v>
      </c>
      <c r="C26" s="822" t="s">
        <v>1379</v>
      </c>
      <c r="D26" s="823" t="s">
        <v>2516</v>
      </c>
      <c r="E26" s="824" t="s">
        <v>1404</v>
      </c>
      <c r="F26" s="822" t="s">
        <v>1378</v>
      </c>
      <c r="G26" s="822" t="s">
        <v>1428</v>
      </c>
      <c r="H26" s="822" t="s">
        <v>329</v>
      </c>
      <c r="I26" s="822" t="s">
        <v>1442</v>
      </c>
      <c r="J26" s="822" t="s">
        <v>1443</v>
      </c>
      <c r="K26" s="822" t="s">
        <v>1444</v>
      </c>
      <c r="L26" s="825">
        <v>748.12</v>
      </c>
      <c r="M26" s="825">
        <v>748.12</v>
      </c>
      <c r="N26" s="822">
        <v>1</v>
      </c>
      <c r="O26" s="826">
        <v>1</v>
      </c>
      <c r="P26" s="825">
        <v>748.12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11</v>
      </c>
      <c r="B27" s="822" t="s">
        <v>1375</v>
      </c>
      <c r="C27" s="822" t="s">
        <v>1379</v>
      </c>
      <c r="D27" s="823" t="s">
        <v>2516</v>
      </c>
      <c r="E27" s="824" t="s">
        <v>1416</v>
      </c>
      <c r="F27" s="822" t="s">
        <v>1376</v>
      </c>
      <c r="G27" s="822" t="s">
        <v>1417</v>
      </c>
      <c r="H27" s="822" t="s">
        <v>672</v>
      </c>
      <c r="I27" s="822" t="s">
        <v>1445</v>
      </c>
      <c r="J27" s="822" t="s">
        <v>1446</v>
      </c>
      <c r="K27" s="822" t="s">
        <v>1447</v>
      </c>
      <c r="L27" s="825">
        <v>369.5</v>
      </c>
      <c r="M27" s="825">
        <v>739</v>
      </c>
      <c r="N27" s="822">
        <v>2</v>
      </c>
      <c r="O27" s="826">
        <v>1</v>
      </c>
      <c r="P27" s="825">
        <v>739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11</v>
      </c>
      <c r="B28" s="822" t="s">
        <v>1375</v>
      </c>
      <c r="C28" s="822" t="s">
        <v>1379</v>
      </c>
      <c r="D28" s="823" t="s">
        <v>2516</v>
      </c>
      <c r="E28" s="824" t="s">
        <v>1416</v>
      </c>
      <c r="F28" s="822" t="s">
        <v>1376</v>
      </c>
      <c r="G28" s="822" t="s">
        <v>1418</v>
      </c>
      <c r="H28" s="822" t="s">
        <v>672</v>
      </c>
      <c r="I28" s="822" t="s">
        <v>1246</v>
      </c>
      <c r="J28" s="822" t="s">
        <v>760</v>
      </c>
      <c r="K28" s="822" t="s">
        <v>761</v>
      </c>
      <c r="L28" s="825">
        <v>0</v>
      </c>
      <c r="M28" s="825">
        <v>0</v>
      </c>
      <c r="N28" s="822">
        <v>1</v>
      </c>
      <c r="O28" s="826">
        <v>1</v>
      </c>
      <c r="P28" s="825">
        <v>0</v>
      </c>
      <c r="Q28" s="827"/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11</v>
      </c>
      <c r="B29" s="822" t="s">
        <v>1375</v>
      </c>
      <c r="C29" s="822" t="s">
        <v>1381</v>
      </c>
      <c r="D29" s="823" t="s">
        <v>2517</v>
      </c>
      <c r="E29" s="824" t="s">
        <v>1388</v>
      </c>
      <c r="F29" s="822" t="s">
        <v>1376</v>
      </c>
      <c r="G29" s="822" t="s">
        <v>1448</v>
      </c>
      <c r="H29" s="822" t="s">
        <v>329</v>
      </c>
      <c r="I29" s="822" t="s">
        <v>1449</v>
      </c>
      <c r="J29" s="822" t="s">
        <v>1450</v>
      </c>
      <c r="K29" s="822" t="s">
        <v>1451</v>
      </c>
      <c r="L29" s="825">
        <v>23.49</v>
      </c>
      <c r="M29" s="825">
        <v>23.49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11</v>
      </c>
      <c r="B30" s="822" t="s">
        <v>1375</v>
      </c>
      <c r="C30" s="822" t="s">
        <v>1381</v>
      </c>
      <c r="D30" s="823" t="s">
        <v>2517</v>
      </c>
      <c r="E30" s="824" t="s">
        <v>1388</v>
      </c>
      <c r="F30" s="822" t="s">
        <v>1376</v>
      </c>
      <c r="G30" s="822" t="s">
        <v>1452</v>
      </c>
      <c r="H30" s="822" t="s">
        <v>672</v>
      </c>
      <c r="I30" s="822" t="s">
        <v>1453</v>
      </c>
      <c r="J30" s="822" t="s">
        <v>1254</v>
      </c>
      <c r="K30" s="822" t="s">
        <v>1454</v>
      </c>
      <c r="L30" s="825">
        <v>23.4</v>
      </c>
      <c r="M30" s="825">
        <v>23.4</v>
      </c>
      <c r="N30" s="822">
        <v>1</v>
      </c>
      <c r="O30" s="826">
        <v>0.5</v>
      </c>
      <c r="P30" s="825">
        <v>23.4</v>
      </c>
      <c r="Q30" s="827">
        <v>1</v>
      </c>
      <c r="R30" s="822">
        <v>1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11</v>
      </c>
      <c r="B31" s="822" t="s">
        <v>1375</v>
      </c>
      <c r="C31" s="822" t="s">
        <v>1381</v>
      </c>
      <c r="D31" s="823" t="s">
        <v>2517</v>
      </c>
      <c r="E31" s="824" t="s">
        <v>1388</v>
      </c>
      <c r="F31" s="822" t="s">
        <v>1376</v>
      </c>
      <c r="G31" s="822" t="s">
        <v>1455</v>
      </c>
      <c r="H31" s="822" t="s">
        <v>329</v>
      </c>
      <c r="I31" s="822" t="s">
        <v>1456</v>
      </c>
      <c r="J31" s="822" t="s">
        <v>1457</v>
      </c>
      <c r="K31" s="822" t="s">
        <v>1458</v>
      </c>
      <c r="L31" s="825">
        <v>159.71</v>
      </c>
      <c r="M31" s="825">
        <v>479.13</v>
      </c>
      <c r="N31" s="822">
        <v>3</v>
      </c>
      <c r="O31" s="826">
        <v>1</v>
      </c>
      <c r="P31" s="825">
        <v>479.13</v>
      </c>
      <c r="Q31" s="827">
        <v>1</v>
      </c>
      <c r="R31" s="822">
        <v>3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11</v>
      </c>
      <c r="B32" s="822" t="s">
        <v>1375</v>
      </c>
      <c r="C32" s="822" t="s">
        <v>1381</v>
      </c>
      <c r="D32" s="823" t="s">
        <v>2517</v>
      </c>
      <c r="E32" s="824" t="s">
        <v>1388</v>
      </c>
      <c r="F32" s="822" t="s">
        <v>1376</v>
      </c>
      <c r="G32" s="822" t="s">
        <v>1459</v>
      </c>
      <c r="H32" s="822" t="s">
        <v>329</v>
      </c>
      <c r="I32" s="822" t="s">
        <v>1460</v>
      </c>
      <c r="J32" s="822" t="s">
        <v>682</v>
      </c>
      <c r="K32" s="822" t="s">
        <v>683</v>
      </c>
      <c r="L32" s="825">
        <v>52.87</v>
      </c>
      <c r="M32" s="825">
        <v>1480.36</v>
      </c>
      <c r="N32" s="822">
        <v>28</v>
      </c>
      <c r="O32" s="826">
        <v>9</v>
      </c>
      <c r="P32" s="825">
        <v>528.69999999999993</v>
      </c>
      <c r="Q32" s="827">
        <v>0.3571428571428571</v>
      </c>
      <c r="R32" s="822">
        <v>10</v>
      </c>
      <c r="S32" s="827">
        <v>0.35714285714285715</v>
      </c>
      <c r="T32" s="826">
        <v>3.5</v>
      </c>
      <c r="U32" s="828">
        <v>0.3888888888888889</v>
      </c>
    </row>
    <row r="33" spans="1:21" ht="14.45" customHeight="1" x14ac:dyDescent="0.2">
      <c r="A33" s="821">
        <v>11</v>
      </c>
      <c r="B33" s="822" t="s">
        <v>1375</v>
      </c>
      <c r="C33" s="822" t="s">
        <v>1381</v>
      </c>
      <c r="D33" s="823" t="s">
        <v>2517</v>
      </c>
      <c r="E33" s="824" t="s">
        <v>1388</v>
      </c>
      <c r="F33" s="822" t="s">
        <v>1376</v>
      </c>
      <c r="G33" s="822" t="s">
        <v>1459</v>
      </c>
      <c r="H33" s="822" t="s">
        <v>329</v>
      </c>
      <c r="I33" s="822" t="s">
        <v>1461</v>
      </c>
      <c r="J33" s="822" t="s">
        <v>1462</v>
      </c>
      <c r="K33" s="822" t="s">
        <v>1463</v>
      </c>
      <c r="L33" s="825">
        <v>70.48</v>
      </c>
      <c r="M33" s="825">
        <v>422.88</v>
      </c>
      <c r="N33" s="822">
        <v>6</v>
      </c>
      <c r="O33" s="826">
        <v>1</v>
      </c>
      <c r="P33" s="825">
        <v>211.44</v>
      </c>
      <c r="Q33" s="827">
        <v>0.5</v>
      </c>
      <c r="R33" s="822">
        <v>3</v>
      </c>
      <c r="S33" s="827">
        <v>0.5</v>
      </c>
      <c r="T33" s="826">
        <v>0.5</v>
      </c>
      <c r="U33" s="828">
        <v>0.5</v>
      </c>
    </row>
    <row r="34" spans="1:21" ht="14.45" customHeight="1" x14ac:dyDescent="0.2">
      <c r="A34" s="821">
        <v>11</v>
      </c>
      <c r="B34" s="822" t="s">
        <v>1375</v>
      </c>
      <c r="C34" s="822" t="s">
        <v>1381</v>
      </c>
      <c r="D34" s="823" t="s">
        <v>2517</v>
      </c>
      <c r="E34" s="824" t="s">
        <v>1388</v>
      </c>
      <c r="F34" s="822" t="s">
        <v>1376</v>
      </c>
      <c r="G34" s="822" t="s">
        <v>1459</v>
      </c>
      <c r="H34" s="822" t="s">
        <v>329</v>
      </c>
      <c r="I34" s="822" t="s">
        <v>1464</v>
      </c>
      <c r="J34" s="822" t="s">
        <v>1465</v>
      </c>
      <c r="K34" s="822" t="s">
        <v>1466</v>
      </c>
      <c r="L34" s="825">
        <v>0</v>
      </c>
      <c r="M34" s="825">
        <v>0</v>
      </c>
      <c r="N34" s="822">
        <v>2</v>
      </c>
      <c r="O34" s="826">
        <v>1</v>
      </c>
      <c r="P34" s="825"/>
      <c r="Q34" s="827"/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11</v>
      </c>
      <c r="B35" s="822" t="s">
        <v>1375</v>
      </c>
      <c r="C35" s="822" t="s">
        <v>1381</v>
      </c>
      <c r="D35" s="823" t="s">
        <v>2517</v>
      </c>
      <c r="E35" s="824" t="s">
        <v>1388</v>
      </c>
      <c r="F35" s="822" t="s">
        <v>1376</v>
      </c>
      <c r="G35" s="822" t="s">
        <v>1467</v>
      </c>
      <c r="H35" s="822" t="s">
        <v>329</v>
      </c>
      <c r="I35" s="822" t="s">
        <v>1468</v>
      </c>
      <c r="J35" s="822" t="s">
        <v>1469</v>
      </c>
      <c r="K35" s="822" t="s">
        <v>1470</v>
      </c>
      <c r="L35" s="825">
        <v>477.5</v>
      </c>
      <c r="M35" s="825">
        <v>477.5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11</v>
      </c>
      <c r="B36" s="822" t="s">
        <v>1375</v>
      </c>
      <c r="C36" s="822" t="s">
        <v>1381</v>
      </c>
      <c r="D36" s="823" t="s">
        <v>2517</v>
      </c>
      <c r="E36" s="824" t="s">
        <v>1388</v>
      </c>
      <c r="F36" s="822" t="s">
        <v>1376</v>
      </c>
      <c r="G36" s="822" t="s">
        <v>1471</v>
      </c>
      <c r="H36" s="822" t="s">
        <v>329</v>
      </c>
      <c r="I36" s="822" t="s">
        <v>1472</v>
      </c>
      <c r="J36" s="822" t="s">
        <v>1473</v>
      </c>
      <c r="K36" s="822" t="s">
        <v>1474</v>
      </c>
      <c r="L36" s="825">
        <v>159.71</v>
      </c>
      <c r="M36" s="825">
        <v>9742.3100000000013</v>
      </c>
      <c r="N36" s="822">
        <v>61</v>
      </c>
      <c r="O36" s="826">
        <v>19.5</v>
      </c>
      <c r="P36" s="825">
        <v>2874.78</v>
      </c>
      <c r="Q36" s="827">
        <v>0.29508196721311475</v>
      </c>
      <c r="R36" s="822">
        <v>18</v>
      </c>
      <c r="S36" s="827">
        <v>0.29508196721311475</v>
      </c>
      <c r="T36" s="826">
        <v>5.5</v>
      </c>
      <c r="U36" s="828">
        <v>0.28205128205128205</v>
      </c>
    </row>
    <row r="37" spans="1:21" ht="14.45" customHeight="1" x14ac:dyDescent="0.2">
      <c r="A37" s="821">
        <v>11</v>
      </c>
      <c r="B37" s="822" t="s">
        <v>1375</v>
      </c>
      <c r="C37" s="822" t="s">
        <v>1381</v>
      </c>
      <c r="D37" s="823" t="s">
        <v>2517</v>
      </c>
      <c r="E37" s="824" t="s">
        <v>1388</v>
      </c>
      <c r="F37" s="822" t="s">
        <v>1376</v>
      </c>
      <c r="G37" s="822" t="s">
        <v>1475</v>
      </c>
      <c r="H37" s="822" t="s">
        <v>329</v>
      </c>
      <c r="I37" s="822" t="s">
        <v>1476</v>
      </c>
      <c r="J37" s="822" t="s">
        <v>1477</v>
      </c>
      <c r="K37" s="822" t="s">
        <v>1478</v>
      </c>
      <c r="L37" s="825">
        <v>117.47</v>
      </c>
      <c r="M37" s="825">
        <v>117.47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11</v>
      </c>
      <c r="B38" s="822" t="s">
        <v>1375</v>
      </c>
      <c r="C38" s="822" t="s">
        <v>1381</v>
      </c>
      <c r="D38" s="823" t="s">
        <v>2517</v>
      </c>
      <c r="E38" s="824" t="s">
        <v>1388</v>
      </c>
      <c r="F38" s="822" t="s">
        <v>1376</v>
      </c>
      <c r="G38" s="822" t="s">
        <v>1479</v>
      </c>
      <c r="H38" s="822" t="s">
        <v>329</v>
      </c>
      <c r="I38" s="822" t="s">
        <v>1480</v>
      </c>
      <c r="J38" s="822" t="s">
        <v>1481</v>
      </c>
      <c r="K38" s="822" t="s">
        <v>1482</v>
      </c>
      <c r="L38" s="825">
        <v>52.75</v>
      </c>
      <c r="M38" s="825">
        <v>52.75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11</v>
      </c>
      <c r="B39" s="822" t="s">
        <v>1375</v>
      </c>
      <c r="C39" s="822" t="s">
        <v>1381</v>
      </c>
      <c r="D39" s="823" t="s">
        <v>2517</v>
      </c>
      <c r="E39" s="824" t="s">
        <v>1388</v>
      </c>
      <c r="F39" s="822" t="s">
        <v>1376</v>
      </c>
      <c r="G39" s="822" t="s">
        <v>1483</v>
      </c>
      <c r="H39" s="822" t="s">
        <v>329</v>
      </c>
      <c r="I39" s="822" t="s">
        <v>1484</v>
      </c>
      <c r="J39" s="822" t="s">
        <v>1485</v>
      </c>
      <c r="K39" s="822" t="s">
        <v>1486</v>
      </c>
      <c r="L39" s="825">
        <v>482.19</v>
      </c>
      <c r="M39" s="825">
        <v>482.19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11</v>
      </c>
      <c r="B40" s="822" t="s">
        <v>1375</v>
      </c>
      <c r="C40" s="822" t="s">
        <v>1381</v>
      </c>
      <c r="D40" s="823" t="s">
        <v>2517</v>
      </c>
      <c r="E40" s="824" t="s">
        <v>1388</v>
      </c>
      <c r="F40" s="822" t="s">
        <v>1376</v>
      </c>
      <c r="G40" s="822" t="s">
        <v>1487</v>
      </c>
      <c r="H40" s="822" t="s">
        <v>672</v>
      </c>
      <c r="I40" s="822" t="s">
        <v>1320</v>
      </c>
      <c r="J40" s="822" t="s">
        <v>1321</v>
      </c>
      <c r="K40" s="822" t="s">
        <v>1322</v>
      </c>
      <c r="L40" s="825">
        <v>7119.15</v>
      </c>
      <c r="M40" s="825">
        <v>99668.1</v>
      </c>
      <c r="N40" s="822">
        <v>14</v>
      </c>
      <c r="O40" s="826">
        <v>4</v>
      </c>
      <c r="P40" s="825">
        <v>99668.1</v>
      </c>
      <c r="Q40" s="827">
        <v>1</v>
      </c>
      <c r="R40" s="822">
        <v>14</v>
      </c>
      <c r="S40" s="827">
        <v>1</v>
      </c>
      <c r="T40" s="826">
        <v>4</v>
      </c>
      <c r="U40" s="828">
        <v>1</v>
      </c>
    </row>
    <row r="41" spans="1:21" ht="14.45" customHeight="1" x14ac:dyDescent="0.2">
      <c r="A41" s="821">
        <v>11</v>
      </c>
      <c r="B41" s="822" t="s">
        <v>1375</v>
      </c>
      <c r="C41" s="822" t="s">
        <v>1381</v>
      </c>
      <c r="D41" s="823" t="s">
        <v>2517</v>
      </c>
      <c r="E41" s="824" t="s">
        <v>1388</v>
      </c>
      <c r="F41" s="822" t="s">
        <v>1376</v>
      </c>
      <c r="G41" s="822" t="s">
        <v>1488</v>
      </c>
      <c r="H41" s="822" t="s">
        <v>672</v>
      </c>
      <c r="I41" s="822" t="s">
        <v>1489</v>
      </c>
      <c r="J41" s="822" t="s">
        <v>1490</v>
      </c>
      <c r="K41" s="822" t="s">
        <v>1491</v>
      </c>
      <c r="L41" s="825">
        <v>70.48</v>
      </c>
      <c r="M41" s="825">
        <v>281.92</v>
      </c>
      <c r="N41" s="822">
        <v>4</v>
      </c>
      <c r="O41" s="826">
        <v>2</v>
      </c>
      <c r="P41" s="825">
        <v>140.96</v>
      </c>
      <c r="Q41" s="827">
        <v>0.5</v>
      </c>
      <c r="R41" s="822">
        <v>2</v>
      </c>
      <c r="S41" s="827">
        <v>0.5</v>
      </c>
      <c r="T41" s="826">
        <v>1</v>
      </c>
      <c r="U41" s="828">
        <v>0.5</v>
      </c>
    </row>
    <row r="42" spans="1:21" ht="14.45" customHeight="1" x14ac:dyDescent="0.2">
      <c r="A42" s="821">
        <v>11</v>
      </c>
      <c r="B42" s="822" t="s">
        <v>1375</v>
      </c>
      <c r="C42" s="822" t="s">
        <v>1381</v>
      </c>
      <c r="D42" s="823" t="s">
        <v>2517</v>
      </c>
      <c r="E42" s="824" t="s">
        <v>1388</v>
      </c>
      <c r="F42" s="822" t="s">
        <v>1376</v>
      </c>
      <c r="G42" s="822" t="s">
        <v>1492</v>
      </c>
      <c r="H42" s="822" t="s">
        <v>329</v>
      </c>
      <c r="I42" s="822" t="s">
        <v>1493</v>
      </c>
      <c r="J42" s="822" t="s">
        <v>1494</v>
      </c>
      <c r="K42" s="822" t="s">
        <v>1495</v>
      </c>
      <c r="L42" s="825">
        <v>128.55000000000001</v>
      </c>
      <c r="M42" s="825">
        <v>257.10000000000002</v>
      </c>
      <c r="N42" s="822">
        <v>2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11</v>
      </c>
      <c r="B43" s="822" t="s">
        <v>1375</v>
      </c>
      <c r="C43" s="822" t="s">
        <v>1381</v>
      </c>
      <c r="D43" s="823" t="s">
        <v>2517</v>
      </c>
      <c r="E43" s="824" t="s">
        <v>1388</v>
      </c>
      <c r="F43" s="822" t="s">
        <v>1376</v>
      </c>
      <c r="G43" s="822" t="s">
        <v>1417</v>
      </c>
      <c r="H43" s="822" t="s">
        <v>672</v>
      </c>
      <c r="I43" s="822" t="s">
        <v>1184</v>
      </c>
      <c r="J43" s="822" t="s">
        <v>695</v>
      </c>
      <c r="K43" s="822" t="s">
        <v>1185</v>
      </c>
      <c r="L43" s="825">
        <v>736.33</v>
      </c>
      <c r="M43" s="825">
        <v>5890.64</v>
      </c>
      <c r="N43" s="822">
        <v>8</v>
      </c>
      <c r="O43" s="826">
        <v>7</v>
      </c>
      <c r="P43" s="825">
        <v>2945.32</v>
      </c>
      <c r="Q43" s="827">
        <v>0.5</v>
      </c>
      <c r="R43" s="822">
        <v>4</v>
      </c>
      <c r="S43" s="827">
        <v>0.5</v>
      </c>
      <c r="T43" s="826">
        <v>4</v>
      </c>
      <c r="U43" s="828">
        <v>0.5714285714285714</v>
      </c>
    </row>
    <row r="44" spans="1:21" ht="14.45" customHeight="1" x14ac:dyDescent="0.2">
      <c r="A44" s="821">
        <v>11</v>
      </c>
      <c r="B44" s="822" t="s">
        <v>1375</v>
      </c>
      <c r="C44" s="822" t="s">
        <v>1381</v>
      </c>
      <c r="D44" s="823" t="s">
        <v>2517</v>
      </c>
      <c r="E44" s="824" t="s">
        <v>1388</v>
      </c>
      <c r="F44" s="822" t="s">
        <v>1376</v>
      </c>
      <c r="G44" s="822" t="s">
        <v>1417</v>
      </c>
      <c r="H44" s="822" t="s">
        <v>672</v>
      </c>
      <c r="I44" s="822" t="s">
        <v>1180</v>
      </c>
      <c r="J44" s="822" t="s">
        <v>695</v>
      </c>
      <c r="K44" s="822" t="s">
        <v>1181</v>
      </c>
      <c r="L44" s="825">
        <v>923.74</v>
      </c>
      <c r="M44" s="825">
        <v>2771.2200000000003</v>
      </c>
      <c r="N44" s="822">
        <v>3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11</v>
      </c>
      <c r="B45" s="822" t="s">
        <v>1375</v>
      </c>
      <c r="C45" s="822" t="s">
        <v>1381</v>
      </c>
      <c r="D45" s="823" t="s">
        <v>2517</v>
      </c>
      <c r="E45" s="824" t="s">
        <v>1388</v>
      </c>
      <c r="F45" s="822" t="s">
        <v>1376</v>
      </c>
      <c r="G45" s="822" t="s">
        <v>1435</v>
      </c>
      <c r="H45" s="822" t="s">
        <v>329</v>
      </c>
      <c r="I45" s="822" t="s">
        <v>1436</v>
      </c>
      <c r="J45" s="822" t="s">
        <v>656</v>
      </c>
      <c r="K45" s="822" t="s">
        <v>1437</v>
      </c>
      <c r="L45" s="825">
        <v>35.25</v>
      </c>
      <c r="M45" s="825">
        <v>775.5</v>
      </c>
      <c r="N45" s="822">
        <v>22</v>
      </c>
      <c r="O45" s="826">
        <v>10</v>
      </c>
      <c r="P45" s="825">
        <v>70.5</v>
      </c>
      <c r="Q45" s="827">
        <v>9.0909090909090912E-2</v>
      </c>
      <c r="R45" s="822">
        <v>2</v>
      </c>
      <c r="S45" s="827">
        <v>9.0909090909090912E-2</v>
      </c>
      <c r="T45" s="826">
        <v>1</v>
      </c>
      <c r="U45" s="828">
        <v>0.1</v>
      </c>
    </row>
    <row r="46" spans="1:21" ht="14.45" customHeight="1" x14ac:dyDescent="0.2">
      <c r="A46" s="821">
        <v>11</v>
      </c>
      <c r="B46" s="822" t="s">
        <v>1375</v>
      </c>
      <c r="C46" s="822" t="s">
        <v>1381</v>
      </c>
      <c r="D46" s="823" t="s">
        <v>2517</v>
      </c>
      <c r="E46" s="824" t="s">
        <v>1388</v>
      </c>
      <c r="F46" s="822" t="s">
        <v>1376</v>
      </c>
      <c r="G46" s="822" t="s">
        <v>1435</v>
      </c>
      <c r="H46" s="822" t="s">
        <v>329</v>
      </c>
      <c r="I46" s="822" t="s">
        <v>1496</v>
      </c>
      <c r="J46" s="822" t="s">
        <v>656</v>
      </c>
      <c r="K46" s="822" t="s">
        <v>1497</v>
      </c>
      <c r="L46" s="825">
        <v>35.25</v>
      </c>
      <c r="M46" s="825">
        <v>246.75</v>
      </c>
      <c r="N46" s="822">
        <v>7</v>
      </c>
      <c r="O46" s="826">
        <v>3.5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11</v>
      </c>
      <c r="B47" s="822" t="s">
        <v>1375</v>
      </c>
      <c r="C47" s="822" t="s">
        <v>1381</v>
      </c>
      <c r="D47" s="823" t="s">
        <v>2517</v>
      </c>
      <c r="E47" s="824" t="s">
        <v>1388</v>
      </c>
      <c r="F47" s="822" t="s">
        <v>1376</v>
      </c>
      <c r="G47" s="822" t="s">
        <v>1498</v>
      </c>
      <c r="H47" s="822" t="s">
        <v>329</v>
      </c>
      <c r="I47" s="822" t="s">
        <v>1499</v>
      </c>
      <c r="J47" s="822" t="s">
        <v>775</v>
      </c>
      <c r="K47" s="822" t="s">
        <v>1500</v>
      </c>
      <c r="L47" s="825">
        <v>128.69999999999999</v>
      </c>
      <c r="M47" s="825">
        <v>128.69999999999999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11</v>
      </c>
      <c r="B48" s="822" t="s">
        <v>1375</v>
      </c>
      <c r="C48" s="822" t="s">
        <v>1381</v>
      </c>
      <c r="D48" s="823" t="s">
        <v>2517</v>
      </c>
      <c r="E48" s="824" t="s">
        <v>1388</v>
      </c>
      <c r="F48" s="822" t="s">
        <v>1376</v>
      </c>
      <c r="G48" s="822" t="s">
        <v>1418</v>
      </c>
      <c r="H48" s="822" t="s">
        <v>672</v>
      </c>
      <c r="I48" s="822" t="s">
        <v>1246</v>
      </c>
      <c r="J48" s="822" t="s">
        <v>760</v>
      </c>
      <c r="K48" s="822" t="s">
        <v>761</v>
      </c>
      <c r="L48" s="825">
        <v>0</v>
      </c>
      <c r="M48" s="825">
        <v>0</v>
      </c>
      <c r="N48" s="822">
        <v>37</v>
      </c>
      <c r="O48" s="826">
        <v>17</v>
      </c>
      <c r="P48" s="825">
        <v>0</v>
      </c>
      <c r="Q48" s="827"/>
      <c r="R48" s="822">
        <v>19</v>
      </c>
      <c r="S48" s="827">
        <v>0.51351351351351349</v>
      </c>
      <c r="T48" s="826">
        <v>8.5</v>
      </c>
      <c r="U48" s="828">
        <v>0.5</v>
      </c>
    </row>
    <row r="49" spans="1:21" ht="14.45" customHeight="1" x14ac:dyDescent="0.2">
      <c r="A49" s="821">
        <v>11</v>
      </c>
      <c r="B49" s="822" t="s">
        <v>1375</v>
      </c>
      <c r="C49" s="822" t="s">
        <v>1381</v>
      </c>
      <c r="D49" s="823" t="s">
        <v>2517</v>
      </c>
      <c r="E49" s="824" t="s">
        <v>1388</v>
      </c>
      <c r="F49" s="822" t="s">
        <v>1376</v>
      </c>
      <c r="G49" s="822" t="s">
        <v>1418</v>
      </c>
      <c r="H49" s="822" t="s">
        <v>672</v>
      </c>
      <c r="I49" s="822" t="s">
        <v>1501</v>
      </c>
      <c r="J49" s="822" t="s">
        <v>760</v>
      </c>
      <c r="K49" s="822" t="s">
        <v>1502</v>
      </c>
      <c r="L49" s="825">
        <v>61.49</v>
      </c>
      <c r="M49" s="825">
        <v>122.98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11</v>
      </c>
      <c r="B50" s="822" t="s">
        <v>1375</v>
      </c>
      <c r="C50" s="822" t="s">
        <v>1381</v>
      </c>
      <c r="D50" s="823" t="s">
        <v>2517</v>
      </c>
      <c r="E50" s="824" t="s">
        <v>1388</v>
      </c>
      <c r="F50" s="822" t="s">
        <v>1376</v>
      </c>
      <c r="G50" s="822" t="s">
        <v>1503</v>
      </c>
      <c r="H50" s="822" t="s">
        <v>329</v>
      </c>
      <c r="I50" s="822" t="s">
        <v>1504</v>
      </c>
      <c r="J50" s="822" t="s">
        <v>856</v>
      </c>
      <c r="K50" s="822" t="s">
        <v>1505</v>
      </c>
      <c r="L50" s="825">
        <v>42.54</v>
      </c>
      <c r="M50" s="825">
        <v>85.08</v>
      </c>
      <c r="N50" s="822">
        <v>2</v>
      </c>
      <c r="O50" s="826">
        <v>0.5</v>
      </c>
      <c r="P50" s="825">
        <v>85.08</v>
      </c>
      <c r="Q50" s="827">
        <v>1</v>
      </c>
      <c r="R50" s="822">
        <v>2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11</v>
      </c>
      <c r="B51" s="822" t="s">
        <v>1375</v>
      </c>
      <c r="C51" s="822" t="s">
        <v>1381</v>
      </c>
      <c r="D51" s="823" t="s">
        <v>2517</v>
      </c>
      <c r="E51" s="824" t="s">
        <v>1388</v>
      </c>
      <c r="F51" s="822" t="s">
        <v>1376</v>
      </c>
      <c r="G51" s="822" t="s">
        <v>1506</v>
      </c>
      <c r="H51" s="822" t="s">
        <v>329</v>
      </c>
      <c r="I51" s="822" t="s">
        <v>1507</v>
      </c>
      <c r="J51" s="822" t="s">
        <v>1508</v>
      </c>
      <c r="K51" s="822" t="s">
        <v>1509</v>
      </c>
      <c r="L51" s="825">
        <v>60.39</v>
      </c>
      <c r="M51" s="825">
        <v>60.39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11</v>
      </c>
      <c r="B52" s="822" t="s">
        <v>1375</v>
      </c>
      <c r="C52" s="822" t="s">
        <v>1381</v>
      </c>
      <c r="D52" s="823" t="s">
        <v>2517</v>
      </c>
      <c r="E52" s="824" t="s">
        <v>1388</v>
      </c>
      <c r="F52" s="822" t="s">
        <v>1376</v>
      </c>
      <c r="G52" s="822" t="s">
        <v>1510</v>
      </c>
      <c r="H52" s="822" t="s">
        <v>329</v>
      </c>
      <c r="I52" s="822" t="s">
        <v>1511</v>
      </c>
      <c r="J52" s="822" t="s">
        <v>1512</v>
      </c>
      <c r="K52" s="822" t="s">
        <v>1513</v>
      </c>
      <c r="L52" s="825">
        <v>100.17</v>
      </c>
      <c r="M52" s="825">
        <v>500.85</v>
      </c>
      <c r="N52" s="822">
        <v>5</v>
      </c>
      <c r="O52" s="826">
        <v>1.5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11</v>
      </c>
      <c r="B53" s="822" t="s">
        <v>1375</v>
      </c>
      <c r="C53" s="822" t="s">
        <v>1381</v>
      </c>
      <c r="D53" s="823" t="s">
        <v>2517</v>
      </c>
      <c r="E53" s="824" t="s">
        <v>1388</v>
      </c>
      <c r="F53" s="822" t="s">
        <v>1376</v>
      </c>
      <c r="G53" s="822" t="s">
        <v>1510</v>
      </c>
      <c r="H53" s="822" t="s">
        <v>329</v>
      </c>
      <c r="I53" s="822" t="s">
        <v>1514</v>
      </c>
      <c r="J53" s="822" t="s">
        <v>1512</v>
      </c>
      <c r="K53" s="822" t="s">
        <v>1515</v>
      </c>
      <c r="L53" s="825">
        <v>150.26</v>
      </c>
      <c r="M53" s="825">
        <v>450.78</v>
      </c>
      <c r="N53" s="822">
        <v>3</v>
      </c>
      <c r="O53" s="826">
        <v>0.5</v>
      </c>
      <c r="P53" s="825">
        <v>450.78</v>
      </c>
      <c r="Q53" s="827">
        <v>1</v>
      </c>
      <c r="R53" s="822">
        <v>3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11</v>
      </c>
      <c r="B54" s="822" t="s">
        <v>1375</v>
      </c>
      <c r="C54" s="822" t="s">
        <v>1381</v>
      </c>
      <c r="D54" s="823" t="s">
        <v>2517</v>
      </c>
      <c r="E54" s="824" t="s">
        <v>1388</v>
      </c>
      <c r="F54" s="822" t="s">
        <v>1376</v>
      </c>
      <c r="G54" s="822" t="s">
        <v>1516</v>
      </c>
      <c r="H54" s="822" t="s">
        <v>672</v>
      </c>
      <c r="I54" s="822" t="s">
        <v>1345</v>
      </c>
      <c r="J54" s="822" t="s">
        <v>824</v>
      </c>
      <c r="K54" s="822" t="s">
        <v>1346</v>
      </c>
      <c r="L54" s="825">
        <v>0</v>
      </c>
      <c r="M54" s="825">
        <v>0</v>
      </c>
      <c r="N54" s="822">
        <v>1</v>
      </c>
      <c r="O54" s="826">
        <v>0.5</v>
      </c>
      <c r="P54" s="825">
        <v>0</v>
      </c>
      <c r="Q54" s="827"/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11</v>
      </c>
      <c r="B55" s="822" t="s">
        <v>1375</v>
      </c>
      <c r="C55" s="822" t="s">
        <v>1381</v>
      </c>
      <c r="D55" s="823" t="s">
        <v>2517</v>
      </c>
      <c r="E55" s="824" t="s">
        <v>1388</v>
      </c>
      <c r="F55" s="822" t="s">
        <v>1376</v>
      </c>
      <c r="G55" s="822" t="s">
        <v>1516</v>
      </c>
      <c r="H55" s="822" t="s">
        <v>672</v>
      </c>
      <c r="I55" s="822" t="s">
        <v>1257</v>
      </c>
      <c r="J55" s="822" t="s">
        <v>824</v>
      </c>
      <c r="K55" s="822" t="s">
        <v>1258</v>
      </c>
      <c r="L55" s="825">
        <v>0</v>
      </c>
      <c r="M55" s="825">
        <v>0</v>
      </c>
      <c r="N55" s="822">
        <v>1</v>
      </c>
      <c r="O55" s="826">
        <v>0.5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11</v>
      </c>
      <c r="B56" s="822" t="s">
        <v>1375</v>
      </c>
      <c r="C56" s="822" t="s">
        <v>1381</v>
      </c>
      <c r="D56" s="823" t="s">
        <v>2517</v>
      </c>
      <c r="E56" s="824" t="s">
        <v>1388</v>
      </c>
      <c r="F56" s="822" t="s">
        <v>1376</v>
      </c>
      <c r="G56" s="822" t="s">
        <v>1517</v>
      </c>
      <c r="H56" s="822" t="s">
        <v>672</v>
      </c>
      <c r="I56" s="822" t="s">
        <v>1518</v>
      </c>
      <c r="J56" s="822" t="s">
        <v>1519</v>
      </c>
      <c r="K56" s="822" t="s">
        <v>1520</v>
      </c>
      <c r="L56" s="825">
        <v>33.549999999999997</v>
      </c>
      <c r="M56" s="825">
        <v>100.64999999999999</v>
      </c>
      <c r="N56" s="822">
        <v>3</v>
      </c>
      <c r="O56" s="826">
        <v>1</v>
      </c>
      <c r="P56" s="825">
        <v>100.64999999999999</v>
      </c>
      <c r="Q56" s="827">
        <v>1</v>
      </c>
      <c r="R56" s="822">
        <v>3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11</v>
      </c>
      <c r="B57" s="822" t="s">
        <v>1375</v>
      </c>
      <c r="C57" s="822" t="s">
        <v>1381</v>
      </c>
      <c r="D57" s="823" t="s">
        <v>2517</v>
      </c>
      <c r="E57" s="824" t="s">
        <v>1388</v>
      </c>
      <c r="F57" s="822" t="s">
        <v>1376</v>
      </c>
      <c r="G57" s="822" t="s">
        <v>1517</v>
      </c>
      <c r="H57" s="822" t="s">
        <v>329</v>
      </c>
      <c r="I57" s="822" t="s">
        <v>1521</v>
      </c>
      <c r="J57" s="822" t="s">
        <v>818</v>
      </c>
      <c r="K57" s="822" t="s">
        <v>1522</v>
      </c>
      <c r="L57" s="825">
        <v>50.32</v>
      </c>
      <c r="M57" s="825">
        <v>201.28</v>
      </c>
      <c r="N57" s="822">
        <v>4</v>
      </c>
      <c r="O57" s="826">
        <v>2</v>
      </c>
      <c r="P57" s="825">
        <v>201.28</v>
      </c>
      <c r="Q57" s="827">
        <v>1</v>
      </c>
      <c r="R57" s="822">
        <v>4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11</v>
      </c>
      <c r="B58" s="822" t="s">
        <v>1375</v>
      </c>
      <c r="C58" s="822" t="s">
        <v>1381</v>
      </c>
      <c r="D58" s="823" t="s">
        <v>2517</v>
      </c>
      <c r="E58" s="824" t="s">
        <v>1388</v>
      </c>
      <c r="F58" s="822" t="s">
        <v>1376</v>
      </c>
      <c r="G58" s="822" t="s">
        <v>1517</v>
      </c>
      <c r="H58" s="822" t="s">
        <v>329</v>
      </c>
      <c r="I58" s="822" t="s">
        <v>1523</v>
      </c>
      <c r="J58" s="822" t="s">
        <v>818</v>
      </c>
      <c r="K58" s="822" t="s">
        <v>1524</v>
      </c>
      <c r="L58" s="825">
        <v>33.549999999999997</v>
      </c>
      <c r="M58" s="825">
        <v>100.64999999999999</v>
      </c>
      <c r="N58" s="822">
        <v>3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11</v>
      </c>
      <c r="B59" s="822" t="s">
        <v>1375</v>
      </c>
      <c r="C59" s="822" t="s">
        <v>1381</v>
      </c>
      <c r="D59" s="823" t="s">
        <v>2517</v>
      </c>
      <c r="E59" s="824" t="s">
        <v>1388</v>
      </c>
      <c r="F59" s="822" t="s">
        <v>1376</v>
      </c>
      <c r="G59" s="822" t="s">
        <v>1423</v>
      </c>
      <c r="H59" s="822" t="s">
        <v>329</v>
      </c>
      <c r="I59" s="822" t="s">
        <v>1525</v>
      </c>
      <c r="J59" s="822" t="s">
        <v>959</v>
      </c>
      <c r="K59" s="822" t="s">
        <v>1526</v>
      </c>
      <c r="L59" s="825">
        <v>225.06</v>
      </c>
      <c r="M59" s="825">
        <v>225.06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11</v>
      </c>
      <c r="B60" s="822" t="s">
        <v>1375</v>
      </c>
      <c r="C60" s="822" t="s">
        <v>1381</v>
      </c>
      <c r="D60" s="823" t="s">
        <v>2517</v>
      </c>
      <c r="E60" s="824" t="s">
        <v>1388</v>
      </c>
      <c r="F60" s="822" t="s">
        <v>1378</v>
      </c>
      <c r="G60" s="822" t="s">
        <v>1527</v>
      </c>
      <c r="H60" s="822" t="s">
        <v>329</v>
      </c>
      <c r="I60" s="822" t="s">
        <v>1528</v>
      </c>
      <c r="J60" s="822" t="s">
        <v>1529</v>
      </c>
      <c r="K60" s="822" t="s">
        <v>1530</v>
      </c>
      <c r="L60" s="825">
        <v>0</v>
      </c>
      <c r="M60" s="825">
        <v>0</v>
      </c>
      <c r="N60" s="822">
        <v>4</v>
      </c>
      <c r="O60" s="826">
        <v>2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11</v>
      </c>
      <c r="B61" s="822" t="s">
        <v>1375</v>
      </c>
      <c r="C61" s="822" t="s">
        <v>1381</v>
      </c>
      <c r="D61" s="823" t="s">
        <v>2517</v>
      </c>
      <c r="E61" s="824" t="s">
        <v>1388</v>
      </c>
      <c r="F61" s="822" t="s">
        <v>1378</v>
      </c>
      <c r="G61" s="822" t="s">
        <v>1527</v>
      </c>
      <c r="H61" s="822" t="s">
        <v>329</v>
      </c>
      <c r="I61" s="822" t="s">
        <v>1531</v>
      </c>
      <c r="J61" s="822" t="s">
        <v>1532</v>
      </c>
      <c r="K61" s="822" t="s">
        <v>1533</v>
      </c>
      <c r="L61" s="825">
        <v>0</v>
      </c>
      <c r="M61" s="825">
        <v>0</v>
      </c>
      <c r="N61" s="822">
        <v>6</v>
      </c>
      <c r="O61" s="826">
        <v>4</v>
      </c>
      <c r="P61" s="825"/>
      <c r="Q61" s="827"/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11</v>
      </c>
      <c r="B62" s="822" t="s">
        <v>1375</v>
      </c>
      <c r="C62" s="822" t="s">
        <v>1381</v>
      </c>
      <c r="D62" s="823" t="s">
        <v>2517</v>
      </c>
      <c r="E62" s="824" t="s">
        <v>1388</v>
      </c>
      <c r="F62" s="822" t="s">
        <v>1378</v>
      </c>
      <c r="G62" s="822" t="s">
        <v>1534</v>
      </c>
      <c r="H62" s="822" t="s">
        <v>329</v>
      </c>
      <c r="I62" s="822" t="s">
        <v>1535</v>
      </c>
      <c r="J62" s="822" t="s">
        <v>1536</v>
      </c>
      <c r="K62" s="822" t="s">
        <v>1537</v>
      </c>
      <c r="L62" s="825">
        <v>1549.49</v>
      </c>
      <c r="M62" s="825">
        <v>29440.310000000005</v>
      </c>
      <c r="N62" s="822">
        <v>19</v>
      </c>
      <c r="O62" s="826">
        <v>14</v>
      </c>
      <c r="P62" s="825">
        <v>29440.310000000005</v>
      </c>
      <c r="Q62" s="827">
        <v>1</v>
      </c>
      <c r="R62" s="822">
        <v>19</v>
      </c>
      <c r="S62" s="827">
        <v>1</v>
      </c>
      <c r="T62" s="826">
        <v>14</v>
      </c>
      <c r="U62" s="828">
        <v>1</v>
      </c>
    </row>
    <row r="63" spans="1:21" ht="14.45" customHeight="1" x14ac:dyDescent="0.2">
      <c r="A63" s="821">
        <v>11</v>
      </c>
      <c r="B63" s="822" t="s">
        <v>1375</v>
      </c>
      <c r="C63" s="822" t="s">
        <v>1381</v>
      </c>
      <c r="D63" s="823" t="s">
        <v>2517</v>
      </c>
      <c r="E63" s="824" t="s">
        <v>1388</v>
      </c>
      <c r="F63" s="822" t="s">
        <v>1378</v>
      </c>
      <c r="G63" s="822" t="s">
        <v>1534</v>
      </c>
      <c r="H63" s="822" t="s">
        <v>329</v>
      </c>
      <c r="I63" s="822" t="s">
        <v>1538</v>
      </c>
      <c r="J63" s="822" t="s">
        <v>1539</v>
      </c>
      <c r="K63" s="822" t="s">
        <v>1540</v>
      </c>
      <c r="L63" s="825">
        <v>1383</v>
      </c>
      <c r="M63" s="825">
        <v>27660</v>
      </c>
      <c r="N63" s="822">
        <v>20</v>
      </c>
      <c r="O63" s="826">
        <v>16</v>
      </c>
      <c r="P63" s="825">
        <v>24894</v>
      </c>
      <c r="Q63" s="827">
        <v>0.9</v>
      </c>
      <c r="R63" s="822">
        <v>18</v>
      </c>
      <c r="S63" s="827">
        <v>0.9</v>
      </c>
      <c r="T63" s="826">
        <v>15</v>
      </c>
      <c r="U63" s="828">
        <v>0.9375</v>
      </c>
    </row>
    <row r="64" spans="1:21" ht="14.45" customHeight="1" x14ac:dyDescent="0.2">
      <c r="A64" s="821">
        <v>11</v>
      </c>
      <c r="B64" s="822" t="s">
        <v>1375</v>
      </c>
      <c r="C64" s="822" t="s">
        <v>1381</v>
      </c>
      <c r="D64" s="823" t="s">
        <v>2517</v>
      </c>
      <c r="E64" s="824" t="s">
        <v>1388</v>
      </c>
      <c r="F64" s="822" t="s">
        <v>1378</v>
      </c>
      <c r="G64" s="822" t="s">
        <v>1428</v>
      </c>
      <c r="H64" s="822" t="s">
        <v>329</v>
      </c>
      <c r="I64" s="822" t="s">
        <v>1541</v>
      </c>
      <c r="J64" s="822" t="s">
        <v>1542</v>
      </c>
      <c r="K64" s="822" t="s">
        <v>1543</v>
      </c>
      <c r="L64" s="825">
        <v>600.29999999999995</v>
      </c>
      <c r="M64" s="825">
        <v>600.29999999999995</v>
      </c>
      <c r="N64" s="822">
        <v>1</v>
      </c>
      <c r="O64" s="826">
        <v>1</v>
      </c>
      <c r="P64" s="825">
        <v>600.29999999999995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11</v>
      </c>
      <c r="B65" s="822" t="s">
        <v>1375</v>
      </c>
      <c r="C65" s="822" t="s">
        <v>1381</v>
      </c>
      <c r="D65" s="823" t="s">
        <v>2517</v>
      </c>
      <c r="E65" s="824" t="s">
        <v>1388</v>
      </c>
      <c r="F65" s="822" t="s">
        <v>1378</v>
      </c>
      <c r="G65" s="822" t="s">
        <v>1428</v>
      </c>
      <c r="H65" s="822" t="s">
        <v>329</v>
      </c>
      <c r="I65" s="822" t="s">
        <v>1544</v>
      </c>
      <c r="J65" s="822" t="s">
        <v>1545</v>
      </c>
      <c r="K65" s="822" t="s">
        <v>1546</v>
      </c>
      <c r="L65" s="825">
        <v>1599.65</v>
      </c>
      <c r="M65" s="825">
        <v>1599.65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11</v>
      </c>
      <c r="B66" s="822" t="s">
        <v>1375</v>
      </c>
      <c r="C66" s="822" t="s">
        <v>1381</v>
      </c>
      <c r="D66" s="823" t="s">
        <v>2517</v>
      </c>
      <c r="E66" s="824" t="s">
        <v>1388</v>
      </c>
      <c r="F66" s="822" t="s">
        <v>1378</v>
      </c>
      <c r="G66" s="822" t="s">
        <v>1438</v>
      </c>
      <c r="H66" s="822" t="s">
        <v>329</v>
      </c>
      <c r="I66" s="822" t="s">
        <v>1439</v>
      </c>
      <c r="J66" s="822" t="s">
        <v>1440</v>
      </c>
      <c r="K66" s="822" t="s">
        <v>1441</v>
      </c>
      <c r="L66" s="825">
        <v>249.55</v>
      </c>
      <c r="M66" s="825">
        <v>998.2</v>
      </c>
      <c r="N66" s="822">
        <v>4</v>
      </c>
      <c r="O66" s="826">
        <v>2</v>
      </c>
      <c r="P66" s="825">
        <v>499.1</v>
      </c>
      <c r="Q66" s="827">
        <v>0.5</v>
      </c>
      <c r="R66" s="822">
        <v>2</v>
      </c>
      <c r="S66" s="827">
        <v>0.5</v>
      </c>
      <c r="T66" s="826">
        <v>1</v>
      </c>
      <c r="U66" s="828">
        <v>0.5</v>
      </c>
    </row>
    <row r="67" spans="1:21" ht="14.45" customHeight="1" x14ac:dyDescent="0.2">
      <c r="A67" s="821">
        <v>11</v>
      </c>
      <c r="B67" s="822" t="s">
        <v>1375</v>
      </c>
      <c r="C67" s="822" t="s">
        <v>1381</v>
      </c>
      <c r="D67" s="823" t="s">
        <v>2517</v>
      </c>
      <c r="E67" s="824" t="s">
        <v>1388</v>
      </c>
      <c r="F67" s="822" t="s">
        <v>1378</v>
      </c>
      <c r="G67" s="822" t="s">
        <v>1438</v>
      </c>
      <c r="H67" s="822" t="s">
        <v>329</v>
      </c>
      <c r="I67" s="822" t="s">
        <v>1547</v>
      </c>
      <c r="J67" s="822" t="s">
        <v>1548</v>
      </c>
      <c r="K67" s="822" t="s">
        <v>1549</v>
      </c>
      <c r="L67" s="825">
        <v>400.2</v>
      </c>
      <c r="M67" s="825">
        <v>2401.1999999999998</v>
      </c>
      <c r="N67" s="822">
        <v>6</v>
      </c>
      <c r="O67" s="826">
        <v>5</v>
      </c>
      <c r="P67" s="825">
        <v>1600.8</v>
      </c>
      <c r="Q67" s="827">
        <v>0.66666666666666674</v>
      </c>
      <c r="R67" s="822">
        <v>4</v>
      </c>
      <c r="S67" s="827">
        <v>0.66666666666666663</v>
      </c>
      <c r="T67" s="826">
        <v>4</v>
      </c>
      <c r="U67" s="828">
        <v>0.8</v>
      </c>
    </row>
    <row r="68" spans="1:21" ht="14.45" customHeight="1" x14ac:dyDescent="0.2">
      <c r="A68" s="821">
        <v>11</v>
      </c>
      <c r="B68" s="822" t="s">
        <v>1375</v>
      </c>
      <c r="C68" s="822" t="s">
        <v>1381</v>
      </c>
      <c r="D68" s="823" t="s">
        <v>2517</v>
      </c>
      <c r="E68" s="824" t="s">
        <v>1389</v>
      </c>
      <c r="F68" s="822" t="s">
        <v>1376</v>
      </c>
      <c r="G68" s="822" t="s">
        <v>1550</v>
      </c>
      <c r="H68" s="822" t="s">
        <v>329</v>
      </c>
      <c r="I68" s="822" t="s">
        <v>1551</v>
      </c>
      <c r="J68" s="822" t="s">
        <v>1552</v>
      </c>
      <c r="K68" s="822" t="s">
        <v>755</v>
      </c>
      <c r="L68" s="825">
        <v>70.930000000000007</v>
      </c>
      <c r="M68" s="825">
        <v>212.79000000000002</v>
      </c>
      <c r="N68" s="822">
        <v>3</v>
      </c>
      <c r="O68" s="826">
        <v>0.5</v>
      </c>
      <c r="P68" s="825">
        <v>212.79000000000002</v>
      </c>
      <c r="Q68" s="827">
        <v>1</v>
      </c>
      <c r="R68" s="822">
        <v>3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11</v>
      </c>
      <c r="B69" s="822" t="s">
        <v>1375</v>
      </c>
      <c r="C69" s="822" t="s">
        <v>1381</v>
      </c>
      <c r="D69" s="823" t="s">
        <v>2517</v>
      </c>
      <c r="E69" s="824" t="s">
        <v>1389</v>
      </c>
      <c r="F69" s="822" t="s">
        <v>1376</v>
      </c>
      <c r="G69" s="822" t="s">
        <v>1455</v>
      </c>
      <c r="H69" s="822" t="s">
        <v>329</v>
      </c>
      <c r="I69" s="822" t="s">
        <v>1456</v>
      </c>
      <c r="J69" s="822" t="s">
        <v>1457</v>
      </c>
      <c r="K69" s="822" t="s">
        <v>1458</v>
      </c>
      <c r="L69" s="825">
        <v>159.71</v>
      </c>
      <c r="M69" s="825">
        <v>2555.36</v>
      </c>
      <c r="N69" s="822">
        <v>16</v>
      </c>
      <c r="O69" s="826">
        <v>6</v>
      </c>
      <c r="P69" s="825">
        <v>1916.52</v>
      </c>
      <c r="Q69" s="827">
        <v>0.75</v>
      </c>
      <c r="R69" s="822">
        <v>12</v>
      </c>
      <c r="S69" s="827">
        <v>0.75</v>
      </c>
      <c r="T69" s="826">
        <v>4</v>
      </c>
      <c r="U69" s="828">
        <v>0.66666666666666663</v>
      </c>
    </row>
    <row r="70" spans="1:21" ht="14.45" customHeight="1" x14ac:dyDescent="0.2">
      <c r="A70" s="821">
        <v>11</v>
      </c>
      <c r="B70" s="822" t="s">
        <v>1375</v>
      </c>
      <c r="C70" s="822" t="s">
        <v>1381</v>
      </c>
      <c r="D70" s="823" t="s">
        <v>2517</v>
      </c>
      <c r="E70" s="824" t="s">
        <v>1389</v>
      </c>
      <c r="F70" s="822" t="s">
        <v>1376</v>
      </c>
      <c r="G70" s="822" t="s">
        <v>1553</v>
      </c>
      <c r="H70" s="822" t="s">
        <v>329</v>
      </c>
      <c r="I70" s="822" t="s">
        <v>1554</v>
      </c>
      <c r="J70" s="822" t="s">
        <v>1555</v>
      </c>
      <c r="K70" s="822" t="s">
        <v>732</v>
      </c>
      <c r="L70" s="825">
        <v>0</v>
      </c>
      <c r="M70" s="825">
        <v>0</v>
      </c>
      <c r="N70" s="822">
        <v>3</v>
      </c>
      <c r="O70" s="826">
        <v>1.5</v>
      </c>
      <c r="P70" s="825"/>
      <c r="Q70" s="827"/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11</v>
      </c>
      <c r="B71" s="822" t="s">
        <v>1375</v>
      </c>
      <c r="C71" s="822" t="s">
        <v>1381</v>
      </c>
      <c r="D71" s="823" t="s">
        <v>2517</v>
      </c>
      <c r="E71" s="824" t="s">
        <v>1389</v>
      </c>
      <c r="F71" s="822" t="s">
        <v>1376</v>
      </c>
      <c r="G71" s="822" t="s">
        <v>1556</v>
      </c>
      <c r="H71" s="822" t="s">
        <v>329</v>
      </c>
      <c r="I71" s="822" t="s">
        <v>1557</v>
      </c>
      <c r="J71" s="822" t="s">
        <v>1558</v>
      </c>
      <c r="K71" s="822" t="s">
        <v>1559</v>
      </c>
      <c r="L71" s="825">
        <v>1017.48</v>
      </c>
      <c r="M71" s="825">
        <v>3052.44</v>
      </c>
      <c r="N71" s="822">
        <v>3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11</v>
      </c>
      <c r="B72" s="822" t="s">
        <v>1375</v>
      </c>
      <c r="C72" s="822" t="s">
        <v>1381</v>
      </c>
      <c r="D72" s="823" t="s">
        <v>2517</v>
      </c>
      <c r="E72" s="824" t="s">
        <v>1389</v>
      </c>
      <c r="F72" s="822" t="s">
        <v>1376</v>
      </c>
      <c r="G72" s="822" t="s">
        <v>1560</v>
      </c>
      <c r="H72" s="822" t="s">
        <v>672</v>
      </c>
      <c r="I72" s="822" t="s">
        <v>1561</v>
      </c>
      <c r="J72" s="822" t="s">
        <v>995</v>
      </c>
      <c r="K72" s="822" t="s">
        <v>1562</v>
      </c>
      <c r="L72" s="825">
        <v>132</v>
      </c>
      <c r="M72" s="825">
        <v>396</v>
      </c>
      <c r="N72" s="822">
        <v>3</v>
      </c>
      <c r="O72" s="826">
        <v>0.5</v>
      </c>
      <c r="P72" s="825">
        <v>396</v>
      </c>
      <c r="Q72" s="827">
        <v>1</v>
      </c>
      <c r="R72" s="822">
        <v>3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11</v>
      </c>
      <c r="B73" s="822" t="s">
        <v>1375</v>
      </c>
      <c r="C73" s="822" t="s">
        <v>1381</v>
      </c>
      <c r="D73" s="823" t="s">
        <v>2517</v>
      </c>
      <c r="E73" s="824" t="s">
        <v>1389</v>
      </c>
      <c r="F73" s="822" t="s">
        <v>1376</v>
      </c>
      <c r="G73" s="822" t="s">
        <v>1560</v>
      </c>
      <c r="H73" s="822" t="s">
        <v>672</v>
      </c>
      <c r="I73" s="822" t="s">
        <v>1563</v>
      </c>
      <c r="J73" s="822" t="s">
        <v>995</v>
      </c>
      <c r="K73" s="822" t="s">
        <v>996</v>
      </c>
      <c r="L73" s="825">
        <v>264</v>
      </c>
      <c r="M73" s="825">
        <v>528</v>
      </c>
      <c r="N73" s="822">
        <v>2</v>
      </c>
      <c r="O73" s="826">
        <v>0.5</v>
      </c>
      <c r="P73" s="825">
        <v>528</v>
      </c>
      <c r="Q73" s="827">
        <v>1</v>
      </c>
      <c r="R73" s="822">
        <v>2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11</v>
      </c>
      <c r="B74" s="822" t="s">
        <v>1375</v>
      </c>
      <c r="C74" s="822" t="s">
        <v>1381</v>
      </c>
      <c r="D74" s="823" t="s">
        <v>2517</v>
      </c>
      <c r="E74" s="824" t="s">
        <v>1389</v>
      </c>
      <c r="F74" s="822" t="s">
        <v>1376</v>
      </c>
      <c r="G74" s="822" t="s">
        <v>1560</v>
      </c>
      <c r="H74" s="822" t="s">
        <v>329</v>
      </c>
      <c r="I74" s="822" t="s">
        <v>1564</v>
      </c>
      <c r="J74" s="822" t="s">
        <v>995</v>
      </c>
      <c r="K74" s="822" t="s">
        <v>1265</v>
      </c>
      <c r="L74" s="825">
        <v>65.989999999999995</v>
      </c>
      <c r="M74" s="825">
        <v>197.96999999999997</v>
      </c>
      <c r="N74" s="822">
        <v>3</v>
      </c>
      <c r="O74" s="826">
        <v>0.5</v>
      </c>
      <c r="P74" s="825">
        <v>197.96999999999997</v>
      </c>
      <c r="Q74" s="827">
        <v>1</v>
      </c>
      <c r="R74" s="822">
        <v>3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11</v>
      </c>
      <c r="B75" s="822" t="s">
        <v>1375</v>
      </c>
      <c r="C75" s="822" t="s">
        <v>1381</v>
      </c>
      <c r="D75" s="823" t="s">
        <v>2517</v>
      </c>
      <c r="E75" s="824" t="s">
        <v>1389</v>
      </c>
      <c r="F75" s="822" t="s">
        <v>1376</v>
      </c>
      <c r="G75" s="822" t="s">
        <v>1459</v>
      </c>
      <c r="H75" s="822" t="s">
        <v>329</v>
      </c>
      <c r="I75" s="822" t="s">
        <v>1460</v>
      </c>
      <c r="J75" s="822" t="s">
        <v>682</v>
      </c>
      <c r="K75" s="822" t="s">
        <v>683</v>
      </c>
      <c r="L75" s="825">
        <v>52.87</v>
      </c>
      <c r="M75" s="825">
        <v>951.65999999999985</v>
      </c>
      <c r="N75" s="822">
        <v>18</v>
      </c>
      <c r="O75" s="826">
        <v>10.5</v>
      </c>
      <c r="P75" s="825">
        <v>422.96</v>
      </c>
      <c r="Q75" s="827">
        <v>0.44444444444444448</v>
      </c>
      <c r="R75" s="822">
        <v>8</v>
      </c>
      <c r="S75" s="827">
        <v>0.44444444444444442</v>
      </c>
      <c r="T75" s="826">
        <v>5</v>
      </c>
      <c r="U75" s="828">
        <v>0.47619047619047616</v>
      </c>
    </row>
    <row r="76" spans="1:21" ht="14.45" customHeight="1" x14ac:dyDescent="0.2">
      <c r="A76" s="821">
        <v>11</v>
      </c>
      <c r="B76" s="822" t="s">
        <v>1375</v>
      </c>
      <c r="C76" s="822" t="s">
        <v>1381</v>
      </c>
      <c r="D76" s="823" t="s">
        <v>2517</v>
      </c>
      <c r="E76" s="824" t="s">
        <v>1389</v>
      </c>
      <c r="F76" s="822" t="s">
        <v>1376</v>
      </c>
      <c r="G76" s="822" t="s">
        <v>1459</v>
      </c>
      <c r="H76" s="822" t="s">
        <v>329</v>
      </c>
      <c r="I76" s="822" t="s">
        <v>1565</v>
      </c>
      <c r="J76" s="822" t="s">
        <v>682</v>
      </c>
      <c r="K76" s="822" t="s">
        <v>683</v>
      </c>
      <c r="L76" s="825">
        <v>52.87</v>
      </c>
      <c r="M76" s="825">
        <v>211.48</v>
      </c>
      <c r="N76" s="822">
        <v>4</v>
      </c>
      <c r="O76" s="826">
        <v>1.5</v>
      </c>
      <c r="P76" s="825">
        <v>52.87</v>
      </c>
      <c r="Q76" s="827">
        <v>0.25</v>
      </c>
      <c r="R76" s="822">
        <v>1</v>
      </c>
      <c r="S76" s="827">
        <v>0.25</v>
      </c>
      <c r="T76" s="826">
        <v>0.5</v>
      </c>
      <c r="U76" s="828">
        <v>0.33333333333333331</v>
      </c>
    </row>
    <row r="77" spans="1:21" ht="14.45" customHeight="1" x14ac:dyDescent="0.2">
      <c r="A77" s="821">
        <v>11</v>
      </c>
      <c r="B77" s="822" t="s">
        <v>1375</v>
      </c>
      <c r="C77" s="822" t="s">
        <v>1381</v>
      </c>
      <c r="D77" s="823" t="s">
        <v>2517</v>
      </c>
      <c r="E77" s="824" t="s">
        <v>1389</v>
      </c>
      <c r="F77" s="822" t="s">
        <v>1376</v>
      </c>
      <c r="G77" s="822" t="s">
        <v>1471</v>
      </c>
      <c r="H77" s="822" t="s">
        <v>329</v>
      </c>
      <c r="I77" s="822" t="s">
        <v>1472</v>
      </c>
      <c r="J77" s="822" t="s">
        <v>1473</v>
      </c>
      <c r="K77" s="822" t="s">
        <v>1474</v>
      </c>
      <c r="L77" s="825">
        <v>159.71</v>
      </c>
      <c r="M77" s="825">
        <v>8145.2100000000009</v>
      </c>
      <c r="N77" s="822">
        <v>51</v>
      </c>
      <c r="O77" s="826">
        <v>15.5</v>
      </c>
      <c r="P77" s="825">
        <v>3353.9100000000003</v>
      </c>
      <c r="Q77" s="827">
        <v>0.41176470588235292</v>
      </c>
      <c r="R77" s="822">
        <v>21</v>
      </c>
      <c r="S77" s="827">
        <v>0.41176470588235292</v>
      </c>
      <c r="T77" s="826">
        <v>7</v>
      </c>
      <c r="U77" s="828">
        <v>0.45161290322580644</v>
      </c>
    </row>
    <row r="78" spans="1:21" ht="14.45" customHeight="1" x14ac:dyDescent="0.2">
      <c r="A78" s="821">
        <v>11</v>
      </c>
      <c r="B78" s="822" t="s">
        <v>1375</v>
      </c>
      <c r="C78" s="822" t="s">
        <v>1381</v>
      </c>
      <c r="D78" s="823" t="s">
        <v>2517</v>
      </c>
      <c r="E78" s="824" t="s">
        <v>1389</v>
      </c>
      <c r="F78" s="822" t="s">
        <v>1376</v>
      </c>
      <c r="G78" s="822" t="s">
        <v>1471</v>
      </c>
      <c r="H78" s="822" t="s">
        <v>329</v>
      </c>
      <c r="I78" s="822" t="s">
        <v>1566</v>
      </c>
      <c r="J78" s="822" t="s">
        <v>1473</v>
      </c>
      <c r="K78" s="822" t="s">
        <v>1567</v>
      </c>
      <c r="L78" s="825">
        <v>159.71</v>
      </c>
      <c r="M78" s="825">
        <v>958.26</v>
      </c>
      <c r="N78" s="822">
        <v>6</v>
      </c>
      <c r="O78" s="826">
        <v>2</v>
      </c>
      <c r="P78" s="825">
        <v>479.13</v>
      </c>
      <c r="Q78" s="827">
        <v>0.5</v>
      </c>
      <c r="R78" s="822">
        <v>3</v>
      </c>
      <c r="S78" s="827">
        <v>0.5</v>
      </c>
      <c r="T78" s="826">
        <v>1</v>
      </c>
      <c r="U78" s="828">
        <v>0.5</v>
      </c>
    </row>
    <row r="79" spans="1:21" ht="14.45" customHeight="1" x14ac:dyDescent="0.2">
      <c r="A79" s="821">
        <v>11</v>
      </c>
      <c r="B79" s="822" t="s">
        <v>1375</v>
      </c>
      <c r="C79" s="822" t="s">
        <v>1381</v>
      </c>
      <c r="D79" s="823" t="s">
        <v>2517</v>
      </c>
      <c r="E79" s="824" t="s">
        <v>1389</v>
      </c>
      <c r="F79" s="822" t="s">
        <v>1376</v>
      </c>
      <c r="G79" s="822" t="s">
        <v>1568</v>
      </c>
      <c r="H79" s="822" t="s">
        <v>329</v>
      </c>
      <c r="I79" s="822" t="s">
        <v>1569</v>
      </c>
      <c r="J79" s="822" t="s">
        <v>1570</v>
      </c>
      <c r="K79" s="822" t="s">
        <v>1571</v>
      </c>
      <c r="L79" s="825">
        <v>91.78</v>
      </c>
      <c r="M79" s="825">
        <v>458.90000000000003</v>
      </c>
      <c r="N79" s="822">
        <v>5</v>
      </c>
      <c r="O79" s="826">
        <v>2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11</v>
      </c>
      <c r="B80" s="822" t="s">
        <v>1375</v>
      </c>
      <c r="C80" s="822" t="s">
        <v>1381</v>
      </c>
      <c r="D80" s="823" t="s">
        <v>2517</v>
      </c>
      <c r="E80" s="824" t="s">
        <v>1389</v>
      </c>
      <c r="F80" s="822" t="s">
        <v>1376</v>
      </c>
      <c r="G80" s="822" t="s">
        <v>1572</v>
      </c>
      <c r="H80" s="822" t="s">
        <v>329</v>
      </c>
      <c r="I80" s="822" t="s">
        <v>1573</v>
      </c>
      <c r="J80" s="822" t="s">
        <v>847</v>
      </c>
      <c r="K80" s="822" t="s">
        <v>1574</v>
      </c>
      <c r="L80" s="825">
        <v>42.14</v>
      </c>
      <c r="M80" s="825">
        <v>42.14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11</v>
      </c>
      <c r="B81" s="822" t="s">
        <v>1375</v>
      </c>
      <c r="C81" s="822" t="s">
        <v>1381</v>
      </c>
      <c r="D81" s="823" t="s">
        <v>2517</v>
      </c>
      <c r="E81" s="824" t="s">
        <v>1389</v>
      </c>
      <c r="F81" s="822" t="s">
        <v>1376</v>
      </c>
      <c r="G81" s="822" t="s">
        <v>1479</v>
      </c>
      <c r="H81" s="822" t="s">
        <v>329</v>
      </c>
      <c r="I81" s="822" t="s">
        <v>1480</v>
      </c>
      <c r="J81" s="822" t="s">
        <v>1481</v>
      </c>
      <c r="K81" s="822" t="s">
        <v>1482</v>
      </c>
      <c r="L81" s="825">
        <v>52.75</v>
      </c>
      <c r="M81" s="825">
        <v>105.5</v>
      </c>
      <c r="N81" s="822">
        <v>2</v>
      </c>
      <c r="O81" s="826">
        <v>1</v>
      </c>
      <c r="P81" s="825">
        <v>105.5</v>
      </c>
      <c r="Q81" s="827">
        <v>1</v>
      </c>
      <c r="R81" s="822">
        <v>2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11</v>
      </c>
      <c r="B82" s="822" t="s">
        <v>1375</v>
      </c>
      <c r="C82" s="822" t="s">
        <v>1381</v>
      </c>
      <c r="D82" s="823" t="s">
        <v>2517</v>
      </c>
      <c r="E82" s="824" t="s">
        <v>1389</v>
      </c>
      <c r="F82" s="822" t="s">
        <v>1376</v>
      </c>
      <c r="G82" s="822" t="s">
        <v>1483</v>
      </c>
      <c r="H82" s="822" t="s">
        <v>329</v>
      </c>
      <c r="I82" s="822" t="s">
        <v>1575</v>
      </c>
      <c r="J82" s="822" t="s">
        <v>1485</v>
      </c>
      <c r="K82" s="822" t="s">
        <v>1486</v>
      </c>
      <c r="L82" s="825">
        <v>482.19</v>
      </c>
      <c r="M82" s="825">
        <v>964.38</v>
      </c>
      <c r="N82" s="822">
        <v>2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11</v>
      </c>
      <c r="B83" s="822" t="s">
        <v>1375</v>
      </c>
      <c r="C83" s="822" t="s">
        <v>1381</v>
      </c>
      <c r="D83" s="823" t="s">
        <v>2517</v>
      </c>
      <c r="E83" s="824" t="s">
        <v>1389</v>
      </c>
      <c r="F83" s="822" t="s">
        <v>1376</v>
      </c>
      <c r="G83" s="822" t="s">
        <v>1576</v>
      </c>
      <c r="H83" s="822" t="s">
        <v>329</v>
      </c>
      <c r="I83" s="822" t="s">
        <v>1577</v>
      </c>
      <c r="J83" s="822" t="s">
        <v>1578</v>
      </c>
      <c r="K83" s="822" t="s">
        <v>1579</v>
      </c>
      <c r="L83" s="825">
        <v>426.03</v>
      </c>
      <c r="M83" s="825">
        <v>1278.0899999999999</v>
      </c>
      <c r="N83" s="822">
        <v>3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11</v>
      </c>
      <c r="B84" s="822" t="s">
        <v>1375</v>
      </c>
      <c r="C84" s="822" t="s">
        <v>1381</v>
      </c>
      <c r="D84" s="823" t="s">
        <v>2517</v>
      </c>
      <c r="E84" s="824" t="s">
        <v>1389</v>
      </c>
      <c r="F84" s="822" t="s">
        <v>1376</v>
      </c>
      <c r="G84" s="822" t="s">
        <v>1576</v>
      </c>
      <c r="H84" s="822" t="s">
        <v>672</v>
      </c>
      <c r="I84" s="822" t="s">
        <v>1580</v>
      </c>
      <c r="J84" s="822" t="s">
        <v>1581</v>
      </c>
      <c r="K84" s="822" t="s">
        <v>1582</v>
      </c>
      <c r="L84" s="825">
        <v>426.03</v>
      </c>
      <c r="M84" s="825">
        <v>1278.0899999999999</v>
      </c>
      <c r="N84" s="822">
        <v>3</v>
      </c>
      <c r="O84" s="826">
        <v>0.5</v>
      </c>
      <c r="P84" s="825">
        <v>1278.0899999999999</v>
      </c>
      <c r="Q84" s="827">
        <v>1</v>
      </c>
      <c r="R84" s="822">
        <v>3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11</v>
      </c>
      <c r="B85" s="822" t="s">
        <v>1375</v>
      </c>
      <c r="C85" s="822" t="s">
        <v>1381</v>
      </c>
      <c r="D85" s="823" t="s">
        <v>2517</v>
      </c>
      <c r="E85" s="824" t="s">
        <v>1389</v>
      </c>
      <c r="F85" s="822" t="s">
        <v>1376</v>
      </c>
      <c r="G85" s="822" t="s">
        <v>1583</v>
      </c>
      <c r="H85" s="822" t="s">
        <v>329</v>
      </c>
      <c r="I85" s="822" t="s">
        <v>1584</v>
      </c>
      <c r="J85" s="822" t="s">
        <v>1585</v>
      </c>
      <c r="K85" s="822" t="s">
        <v>1586</v>
      </c>
      <c r="L85" s="825">
        <v>176.32</v>
      </c>
      <c r="M85" s="825">
        <v>176.32</v>
      </c>
      <c r="N85" s="822">
        <v>1</v>
      </c>
      <c r="O85" s="826">
        <v>0.5</v>
      </c>
      <c r="P85" s="825">
        <v>176.32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11</v>
      </c>
      <c r="B86" s="822" t="s">
        <v>1375</v>
      </c>
      <c r="C86" s="822" t="s">
        <v>1381</v>
      </c>
      <c r="D86" s="823" t="s">
        <v>2517</v>
      </c>
      <c r="E86" s="824" t="s">
        <v>1389</v>
      </c>
      <c r="F86" s="822" t="s">
        <v>1376</v>
      </c>
      <c r="G86" s="822" t="s">
        <v>1417</v>
      </c>
      <c r="H86" s="822" t="s">
        <v>672</v>
      </c>
      <c r="I86" s="822" t="s">
        <v>1184</v>
      </c>
      <c r="J86" s="822" t="s">
        <v>695</v>
      </c>
      <c r="K86" s="822" t="s">
        <v>1185</v>
      </c>
      <c r="L86" s="825">
        <v>736.33</v>
      </c>
      <c r="M86" s="825">
        <v>736.33</v>
      </c>
      <c r="N86" s="822">
        <v>1</v>
      </c>
      <c r="O86" s="826">
        <v>1</v>
      </c>
      <c r="P86" s="825">
        <v>736.33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11</v>
      </c>
      <c r="B87" s="822" t="s">
        <v>1375</v>
      </c>
      <c r="C87" s="822" t="s">
        <v>1381</v>
      </c>
      <c r="D87" s="823" t="s">
        <v>2517</v>
      </c>
      <c r="E87" s="824" t="s">
        <v>1389</v>
      </c>
      <c r="F87" s="822" t="s">
        <v>1376</v>
      </c>
      <c r="G87" s="822" t="s">
        <v>1417</v>
      </c>
      <c r="H87" s="822" t="s">
        <v>672</v>
      </c>
      <c r="I87" s="822" t="s">
        <v>1188</v>
      </c>
      <c r="J87" s="822" t="s">
        <v>695</v>
      </c>
      <c r="K87" s="822" t="s">
        <v>1189</v>
      </c>
      <c r="L87" s="825">
        <v>490.89</v>
      </c>
      <c r="M87" s="825">
        <v>981.78</v>
      </c>
      <c r="N87" s="822">
        <v>2</v>
      </c>
      <c r="O87" s="826">
        <v>2</v>
      </c>
      <c r="P87" s="825">
        <v>490.89</v>
      </c>
      <c r="Q87" s="827">
        <v>0.5</v>
      </c>
      <c r="R87" s="822">
        <v>1</v>
      </c>
      <c r="S87" s="827">
        <v>0.5</v>
      </c>
      <c r="T87" s="826">
        <v>1</v>
      </c>
      <c r="U87" s="828">
        <v>0.5</v>
      </c>
    </row>
    <row r="88" spans="1:21" ht="14.45" customHeight="1" x14ac:dyDescent="0.2">
      <c r="A88" s="821">
        <v>11</v>
      </c>
      <c r="B88" s="822" t="s">
        <v>1375</v>
      </c>
      <c r="C88" s="822" t="s">
        <v>1381</v>
      </c>
      <c r="D88" s="823" t="s">
        <v>2517</v>
      </c>
      <c r="E88" s="824" t="s">
        <v>1389</v>
      </c>
      <c r="F88" s="822" t="s">
        <v>1376</v>
      </c>
      <c r="G88" s="822" t="s">
        <v>1417</v>
      </c>
      <c r="H88" s="822" t="s">
        <v>672</v>
      </c>
      <c r="I88" s="822" t="s">
        <v>1180</v>
      </c>
      <c r="J88" s="822" t="s">
        <v>695</v>
      </c>
      <c r="K88" s="822" t="s">
        <v>1181</v>
      </c>
      <c r="L88" s="825">
        <v>923.74</v>
      </c>
      <c r="M88" s="825">
        <v>5542.4400000000005</v>
      </c>
      <c r="N88" s="822">
        <v>6</v>
      </c>
      <c r="O88" s="826">
        <v>3</v>
      </c>
      <c r="P88" s="825">
        <v>1847.48</v>
      </c>
      <c r="Q88" s="827">
        <v>0.33333333333333331</v>
      </c>
      <c r="R88" s="822">
        <v>2</v>
      </c>
      <c r="S88" s="827">
        <v>0.33333333333333331</v>
      </c>
      <c r="T88" s="826">
        <v>2</v>
      </c>
      <c r="U88" s="828">
        <v>0.66666666666666663</v>
      </c>
    </row>
    <row r="89" spans="1:21" ht="14.45" customHeight="1" x14ac:dyDescent="0.2">
      <c r="A89" s="821">
        <v>11</v>
      </c>
      <c r="B89" s="822" t="s">
        <v>1375</v>
      </c>
      <c r="C89" s="822" t="s">
        <v>1381</v>
      </c>
      <c r="D89" s="823" t="s">
        <v>2517</v>
      </c>
      <c r="E89" s="824" t="s">
        <v>1389</v>
      </c>
      <c r="F89" s="822" t="s">
        <v>1376</v>
      </c>
      <c r="G89" s="822" t="s">
        <v>1435</v>
      </c>
      <c r="H89" s="822" t="s">
        <v>329</v>
      </c>
      <c r="I89" s="822" t="s">
        <v>1436</v>
      </c>
      <c r="J89" s="822" t="s">
        <v>656</v>
      </c>
      <c r="K89" s="822" t="s">
        <v>1437</v>
      </c>
      <c r="L89" s="825">
        <v>35.25</v>
      </c>
      <c r="M89" s="825">
        <v>176.25</v>
      </c>
      <c r="N89" s="822">
        <v>5</v>
      </c>
      <c r="O89" s="826">
        <v>2.5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11</v>
      </c>
      <c r="B90" s="822" t="s">
        <v>1375</v>
      </c>
      <c r="C90" s="822" t="s">
        <v>1381</v>
      </c>
      <c r="D90" s="823" t="s">
        <v>2517</v>
      </c>
      <c r="E90" s="824" t="s">
        <v>1389</v>
      </c>
      <c r="F90" s="822" t="s">
        <v>1376</v>
      </c>
      <c r="G90" s="822" t="s">
        <v>1587</v>
      </c>
      <c r="H90" s="822" t="s">
        <v>672</v>
      </c>
      <c r="I90" s="822" t="s">
        <v>1588</v>
      </c>
      <c r="J90" s="822" t="s">
        <v>1589</v>
      </c>
      <c r="K90" s="822" t="s">
        <v>1590</v>
      </c>
      <c r="L90" s="825">
        <v>0</v>
      </c>
      <c r="M90" s="825">
        <v>0</v>
      </c>
      <c r="N90" s="822">
        <v>1</v>
      </c>
      <c r="O90" s="826">
        <v>0.5</v>
      </c>
      <c r="P90" s="825"/>
      <c r="Q90" s="827"/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11</v>
      </c>
      <c r="B91" s="822" t="s">
        <v>1375</v>
      </c>
      <c r="C91" s="822" t="s">
        <v>1381</v>
      </c>
      <c r="D91" s="823" t="s">
        <v>2517</v>
      </c>
      <c r="E91" s="824" t="s">
        <v>1389</v>
      </c>
      <c r="F91" s="822" t="s">
        <v>1376</v>
      </c>
      <c r="G91" s="822" t="s">
        <v>1591</v>
      </c>
      <c r="H91" s="822" t="s">
        <v>329</v>
      </c>
      <c r="I91" s="822" t="s">
        <v>1592</v>
      </c>
      <c r="J91" s="822" t="s">
        <v>1593</v>
      </c>
      <c r="K91" s="822" t="s">
        <v>1594</v>
      </c>
      <c r="L91" s="825">
        <v>279.52999999999997</v>
      </c>
      <c r="M91" s="825">
        <v>559.05999999999995</v>
      </c>
      <c r="N91" s="822">
        <v>2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11</v>
      </c>
      <c r="B92" s="822" t="s">
        <v>1375</v>
      </c>
      <c r="C92" s="822" t="s">
        <v>1381</v>
      </c>
      <c r="D92" s="823" t="s">
        <v>2517</v>
      </c>
      <c r="E92" s="824" t="s">
        <v>1389</v>
      </c>
      <c r="F92" s="822" t="s">
        <v>1376</v>
      </c>
      <c r="G92" s="822" t="s">
        <v>1595</v>
      </c>
      <c r="H92" s="822" t="s">
        <v>329</v>
      </c>
      <c r="I92" s="822" t="s">
        <v>1596</v>
      </c>
      <c r="J92" s="822" t="s">
        <v>1597</v>
      </c>
      <c r="K92" s="822" t="s">
        <v>1598</v>
      </c>
      <c r="L92" s="825">
        <v>0</v>
      </c>
      <c r="M92" s="825">
        <v>0</v>
      </c>
      <c r="N92" s="822">
        <v>3</v>
      </c>
      <c r="O92" s="826">
        <v>1</v>
      </c>
      <c r="P92" s="825"/>
      <c r="Q92" s="827"/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11</v>
      </c>
      <c r="B93" s="822" t="s">
        <v>1375</v>
      </c>
      <c r="C93" s="822" t="s">
        <v>1381</v>
      </c>
      <c r="D93" s="823" t="s">
        <v>2517</v>
      </c>
      <c r="E93" s="824" t="s">
        <v>1389</v>
      </c>
      <c r="F93" s="822" t="s">
        <v>1376</v>
      </c>
      <c r="G93" s="822" t="s">
        <v>1599</v>
      </c>
      <c r="H93" s="822" t="s">
        <v>329</v>
      </c>
      <c r="I93" s="822" t="s">
        <v>1600</v>
      </c>
      <c r="J93" s="822" t="s">
        <v>1601</v>
      </c>
      <c r="K93" s="822" t="s">
        <v>1602</v>
      </c>
      <c r="L93" s="825">
        <v>0</v>
      </c>
      <c r="M93" s="825">
        <v>0</v>
      </c>
      <c r="N93" s="822">
        <v>2</v>
      </c>
      <c r="O93" s="826">
        <v>0.5</v>
      </c>
      <c r="P93" s="825"/>
      <c r="Q93" s="827"/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11</v>
      </c>
      <c r="B94" s="822" t="s">
        <v>1375</v>
      </c>
      <c r="C94" s="822" t="s">
        <v>1381</v>
      </c>
      <c r="D94" s="823" t="s">
        <v>2517</v>
      </c>
      <c r="E94" s="824" t="s">
        <v>1389</v>
      </c>
      <c r="F94" s="822" t="s">
        <v>1376</v>
      </c>
      <c r="G94" s="822" t="s">
        <v>1418</v>
      </c>
      <c r="H94" s="822" t="s">
        <v>672</v>
      </c>
      <c r="I94" s="822" t="s">
        <v>1246</v>
      </c>
      <c r="J94" s="822" t="s">
        <v>760</v>
      </c>
      <c r="K94" s="822" t="s">
        <v>761</v>
      </c>
      <c r="L94" s="825">
        <v>0</v>
      </c>
      <c r="M94" s="825">
        <v>0</v>
      </c>
      <c r="N94" s="822">
        <v>14</v>
      </c>
      <c r="O94" s="826">
        <v>5</v>
      </c>
      <c r="P94" s="825">
        <v>0</v>
      </c>
      <c r="Q94" s="827"/>
      <c r="R94" s="822">
        <v>11</v>
      </c>
      <c r="S94" s="827">
        <v>0.7857142857142857</v>
      </c>
      <c r="T94" s="826">
        <v>4.5</v>
      </c>
      <c r="U94" s="828">
        <v>0.9</v>
      </c>
    </row>
    <row r="95" spans="1:21" ht="14.45" customHeight="1" x14ac:dyDescent="0.2">
      <c r="A95" s="821">
        <v>11</v>
      </c>
      <c r="B95" s="822" t="s">
        <v>1375</v>
      </c>
      <c r="C95" s="822" t="s">
        <v>1381</v>
      </c>
      <c r="D95" s="823" t="s">
        <v>2517</v>
      </c>
      <c r="E95" s="824" t="s">
        <v>1389</v>
      </c>
      <c r="F95" s="822" t="s">
        <v>1376</v>
      </c>
      <c r="G95" s="822" t="s">
        <v>1603</v>
      </c>
      <c r="H95" s="822" t="s">
        <v>329</v>
      </c>
      <c r="I95" s="822" t="s">
        <v>1604</v>
      </c>
      <c r="J95" s="822" t="s">
        <v>1605</v>
      </c>
      <c r="K95" s="822" t="s">
        <v>1346</v>
      </c>
      <c r="L95" s="825">
        <v>192.28</v>
      </c>
      <c r="M95" s="825">
        <v>384.56</v>
      </c>
      <c r="N95" s="822">
        <v>2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11</v>
      </c>
      <c r="B96" s="822" t="s">
        <v>1375</v>
      </c>
      <c r="C96" s="822" t="s">
        <v>1381</v>
      </c>
      <c r="D96" s="823" t="s">
        <v>2517</v>
      </c>
      <c r="E96" s="824" t="s">
        <v>1389</v>
      </c>
      <c r="F96" s="822" t="s">
        <v>1376</v>
      </c>
      <c r="G96" s="822" t="s">
        <v>1606</v>
      </c>
      <c r="H96" s="822" t="s">
        <v>329</v>
      </c>
      <c r="I96" s="822" t="s">
        <v>1607</v>
      </c>
      <c r="J96" s="822" t="s">
        <v>1608</v>
      </c>
      <c r="K96" s="822" t="s">
        <v>1609</v>
      </c>
      <c r="L96" s="825">
        <v>38.56</v>
      </c>
      <c r="M96" s="825">
        <v>38.56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11</v>
      </c>
      <c r="B97" s="822" t="s">
        <v>1375</v>
      </c>
      <c r="C97" s="822" t="s">
        <v>1381</v>
      </c>
      <c r="D97" s="823" t="s">
        <v>2517</v>
      </c>
      <c r="E97" s="824" t="s">
        <v>1389</v>
      </c>
      <c r="F97" s="822" t="s">
        <v>1376</v>
      </c>
      <c r="G97" s="822" t="s">
        <v>1610</v>
      </c>
      <c r="H97" s="822" t="s">
        <v>329</v>
      </c>
      <c r="I97" s="822" t="s">
        <v>1611</v>
      </c>
      <c r="J97" s="822" t="s">
        <v>1612</v>
      </c>
      <c r="K97" s="822" t="s">
        <v>1613</v>
      </c>
      <c r="L97" s="825">
        <v>387.73</v>
      </c>
      <c r="M97" s="825">
        <v>1938.65</v>
      </c>
      <c r="N97" s="822">
        <v>5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11</v>
      </c>
      <c r="B98" s="822" t="s">
        <v>1375</v>
      </c>
      <c r="C98" s="822" t="s">
        <v>1381</v>
      </c>
      <c r="D98" s="823" t="s">
        <v>2517</v>
      </c>
      <c r="E98" s="824" t="s">
        <v>1389</v>
      </c>
      <c r="F98" s="822" t="s">
        <v>1376</v>
      </c>
      <c r="G98" s="822" t="s">
        <v>1614</v>
      </c>
      <c r="H98" s="822" t="s">
        <v>329</v>
      </c>
      <c r="I98" s="822" t="s">
        <v>1615</v>
      </c>
      <c r="J98" s="822" t="s">
        <v>749</v>
      </c>
      <c r="K98" s="822" t="s">
        <v>1616</v>
      </c>
      <c r="L98" s="825">
        <v>0</v>
      </c>
      <c r="M98" s="825">
        <v>0</v>
      </c>
      <c r="N98" s="822">
        <v>1</v>
      </c>
      <c r="O98" s="826">
        <v>0.5</v>
      </c>
      <c r="P98" s="825"/>
      <c r="Q98" s="827"/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11</v>
      </c>
      <c r="B99" s="822" t="s">
        <v>1375</v>
      </c>
      <c r="C99" s="822" t="s">
        <v>1381</v>
      </c>
      <c r="D99" s="823" t="s">
        <v>2517</v>
      </c>
      <c r="E99" s="824" t="s">
        <v>1389</v>
      </c>
      <c r="F99" s="822" t="s">
        <v>1376</v>
      </c>
      <c r="G99" s="822" t="s">
        <v>1516</v>
      </c>
      <c r="H99" s="822" t="s">
        <v>672</v>
      </c>
      <c r="I99" s="822" t="s">
        <v>1345</v>
      </c>
      <c r="J99" s="822" t="s">
        <v>824</v>
      </c>
      <c r="K99" s="822" t="s">
        <v>1346</v>
      </c>
      <c r="L99" s="825">
        <v>0</v>
      </c>
      <c r="M99" s="825">
        <v>0</v>
      </c>
      <c r="N99" s="822">
        <v>1</v>
      </c>
      <c r="O99" s="826">
        <v>0.5</v>
      </c>
      <c r="P99" s="825"/>
      <c r="Q99" s="827"/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11</v>
      </c>
      <c r="B100" s="822" t="s">
        <v>1375</v>
      </c>
      <c r="C100" s="822" t="s">
        <v>1381</v>
      </c>
      <c r="D100" s="823" t="s">
        <v>2517</v>
      </c>
      <c r="E100" s="824" t="s">
        <v>1389</v>
      </c>
      <c r="F100" s="822" t="s">
        <v>1376</v>
      </c>
      <c r="G100" s="822" t="s">
        <v>1617</v>
      </c>
      <c r="H100" s="822" t="s">
        <v>329</v>
      </c>
      <c r="I100" s="822" t="s">
        <v>1618</v>
      </c>
      <c r="J100" s="822" t="s">
        <v>1619</v>
      </c>
      <c r="K100" s="822" t="s">
        <v>1620</v>
      </c>
      <c r="L100" s="825">
        <v>654.95000000000005</v>
      </c>
      <c r="M100" s="825">
        <v>654.95000000000005</v>
      </c>
      <c r="N100" s="822">
        <v>1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11</v>
      </c>
      <c r="B101" s="822" t="s">
        <v>1375</v>
      </c>
      <c r="C101" s="822" t="s">
        <v>1381</v>
      </c>
      <c r="D101" s="823" t="s">
        <v>2517</v>
      </c>
      <c r="E101" s="824" t="s">
        <v>1389</v>
      </c>
      <c r="F101" s="822" t="s">
        <v>1376</v>
      </c>
      <c r="G101" s="822" t="s">
        <v>1517</v>
      </c>
      <c r="H101" s="822" t="s">
        <v>329</v>
      </c>
      <c r="I101" s="822" t="s">
        <v>1521</v>
      </c>
      <c r="J101" s="822" t="s">
        <v>818</v>
      </c>
      <c r="K101" s="822" t="s">
        <v>1522</v>
      </c>
      <c r="L101" s="825">
        <v>50.32</v>
      </c>
      <c r="M101" s="825">
        <v>352.24</v>
      </c>
      <c r="N101" s="822">
        <v>7</v>
      </c>
      <c r="O101" s="826">
        <v>2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11</v>
      </c>
      <c r="B102" s="822" t="s">
        <v>1375</v>
      </c>
      <c r="C102" s="822" t="s">
        <v>1381</v>
      </c>
      <c r="D102" s="823" t="s">
        <v>2517</v>
      </c>
      <c r="E102" s="824" t="s">
        <v>1389</v>
      </c>
      <c r="F102" s="822" t="s">
        <v>1376</v>
      </c>
      <c r="G102" s="822" t="s">
        <v>1517</v>
      </c>
      <c r="H102" s="822" t="s">
        <v>329</v>
      </c>
      <c r="I102" s="822" t="s">
        <v>1523</v>
      </c>
      <c r="J102" s="822" t="s">
        <v>818</v>
      </c>
      <c r="K102" s="822" t="s">
        <v>1524</v>
      </c>
      <c r="L102" s="825">
        <v>33.549999999999997</v>
      </c>
      <c r="M102" s="825">
        <v>33.549999999999997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11</v>
      </c>
      <c r="B103" s="822" t="s">
        <v>1375</v>
      </c>
      <c r="C103" s="822" t="s">
        <v>1381</v>
      </c>
      <c r="D103" s="823" t="s">
        <v>2517</v>
      </c>
      <c r="E103" s="824" t="s">
        <v>1389</v>
      </c>
      <c r="F103" s="822" t="s">
        <v>1376</v>
      </c>
      <c r="G103" s="822" t="s">
        <v>1423</v>
      </c>
      <c r="H103" s="822" t="s">
        <v>672</v>
      </c>
      <c r="I103" s="822" t="s">
        <v>1308</v>
      </c>
      <c r="J103" s="822" t="s">
        <v>959</v>
      </c>
      <c r="K103" s="822" t="s">
        <v>1309</v>
      </c>
      <c r="L103" s="825">
        <v>154.36000000000001</v>
      </c>
      <c r="M103" s="825">
        <v>617.44000000000005</v>
      </c>
      <c r="N103" s="822">
        <v>4</v>
      </c>
      <c r="O103" s="826">
        <v>3.5</v>
      </c>
      <c r="P103" s="825">
        <v>308.72000000000003</v>
      </c>
      <c r="Q103" s="827">
        <v>0.5</v>
      </c>
      <c r="R103" s="822">
        <v>2</v>
      </c>
      <c r="S103" s="827">
        <v>0.5</v>
      </c>
      <c r="T103" s="826">
        <v>2</v>
      </c>
      <c r="U103" s="828">
        <v>0.5714285714285714</v>
      </c>
    </row>
    <row r="104" spans="1:21" ht="14.45" customHeight="1" x14ac:dyDescent="0.2">
      <c r="A104" s="821">
        <v>11</v>
      </c>
      <c r="B104" s="822" t="s">
        <v>1375</v>
      </c>
      <c r="C104" s="822" t="s">
        <v>1381</v>
      </c>
      <c r="D104" s="823" t="s">
        <v>2517</v>
      </c>
      <c r="E104" s="824" t="s">
        <v>1389</v>
      </c>
      <c r="F104" s="822" t="s">
        <v>1376</v>
      </c>
      <c r="G104" s="822" t="s">
        <v>1424</v>
      </c>
      <c r="H104" s="822" t="s">
        <v>329</v>
      </c>
      <c r="I104" s="822" t="s">
        <v>1621</v>
      </c>
      <c r="J104" s="822" t="s">
        <v>1426</v>
      </c>
      <c r="K104" s="822" t="s">
        <v>1622</v>
      </c>
      <c r="L104" s="825">
        <v>0</v>
      </c>
      <c r="M104" s="825">
        <v>0</v>
      </c>
      <c r="N104" s="822">
        <v>1</v>
      </c>
      <c r="O104" s="826">
        <v>1</v>
      </c>
      <c r="P104" s="825">
        <v>0</v>
      </c>
      <c r="Q104" s="827"/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11</v>
      </c>
      <c r="B105" s="822" t="s">
        <v>1375</v>
      </c>
      <c r="C105" s="822" t="s">
        <v>1381</v>
      </c>
      <c r="D105" s="823" t="s">
        <v>2517</v>
      </c>
      <c r="E105" s="824" t="s">
        <v>1389</v>
      </c>
      <c r="F105" s="822" t="s">
        <v>1378</v>
      </c>
      <c r="G105" s="822" t="s">
        <v>1527</v>
      </c>
      <c r="H105" s="822" t="s">
        <v>329</v>
      </c>
      <c r="I105" s="822" t="s">
        <v>1531</v>
      </c>
      <c r="J105" s="822" t="s">
        <v>1532</v>
      </c>
      <c r="K105" s="822" t="s">
        <v>1533</v>
      </c>
      <c r="L105" s="825">
        <v>0</v>
      </c>
      <c r="M105" s="825">
        <v>0</v>
      </c>
      <c r="N105" s="822">
        <v>9</v>
      </c>
      <c r="O105" s="826">
        <v>6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11</v>
      </c>
      <c r="B106" s="822" t="s">
        <v>1375</v>
      </c>
      <c r="C106" s="822" t="s">
        <v>1381</v>
      </c>
      <c r="D106" s="823" t="s">
        <v>2517</v>
      </c>
      <c r="E106" s="824" t="s">
        <v>1389</v>
      </c>
      <c r="F106" s="822" t="s">
        <v>1378</v>
      </c>
      <c r="G106" s="822" t="s">
        <v>1534</v>
      </c>
      <c r="H106" s="822" t="s">
        <v>329</v>
      </c>
      <c r="I106" s="822" t="s">
        <v>1535</v>
      </c>
      <c r="J106" s="822" t="s">
        <v>1536</v>
      </c>
      <c r="K106" s="822" t="s">
        <v>1537</v>
      </c>
      <c r="L106" s="825">
        <v>1549.49</v>
      </c>
      <c r="M106" s="825">
        <v>18593.88</v>
      </c>
      <c r="N106" s="822">
        <v>12</v>
      </c>
      <c r="O106" s="826">
        <v>10</v>
      </c>
      <c r="P106" s="825">
        <v>17044.39</v>
      </c>
      <c r="Q106" s="827">
        <v>0.91666666666666663</v>
      </c>
      <c r="R106" s="822">
        <v>11</v>
      </c>
      <c r="S106" s="827">
        <v>0.91666666666666663</v>
      </c>
      <c r="T106" s="826">
        <v>9</v>
      </c>
      <c r="U106" s="828">
        <v>0.9</v>
      </c>
    </row>
    <row r="107" spans="1:21" ht="14.45" customHeight="1" x14ac:dyDescent="0.2">
      <c r="A107" s="821">
        <v>11</v>
      </c>
      <c r="B107" s="822" t="s">
        <v>1375</v>
      </c>
      <c r="C107" s="822" t="s">
        <v>1381</v>
      </c>
      <c r="D107" s="823" t="s">
        <v>2517</v>
      </c>
      <c r="E107" s="824" t="s">
        <v>1389</v>
      </c>
      <c r="F107" s="822" t="s">
        <v>1378</v>
      </c>
      <c r="G107" s="822" t="s">
        <v>1534</v>
      </c>
      <c r="H107" s="822" t="s">
        <v>329</v>
      </c>
      <c r="I107" s="822" t="s">
        <v>1538</v>
      </c>
      <c r="J107" s="822" t="s">
        <v>1539</v>
      </c>
      <c r="K107" s="822" t="s">
        <v>1540</v>
      </c>
      <c r="L107" s="825">
        <v>1383</v>
      </c>
      <c r="M107" s="825">
        <v>1383</v>
      </c>
      <c r="N107" s="822">
        <v>1</v>
      </c>
      <c r="O107" s="826">
        <v>1</v>
      </c>
      <c r="P107" s="825">
        <v>1383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11</v>
      </c>
      <c r="B108" s="822" t="s">
        <v>1375</v>
      </c>
      <c r="C108" s="822" t="s">
        <v>1381</v>
      </c>
      <c r="D108" s="823" t="s">
        <v>2517</v>
      </c>
      <c r="E108" s="824" t="s">
        <v>1389</v>
      </c>
      <c r="F108" s="822" t="s">
        <v>1378</v>
      </c>
      <c r="G108" s="822" t="s">
        <v>1534</v>
      </c>
      <c r="H108" s="822" t="s">
        <v>329</v>
      </c>
      <c r="I108" s="822" t="s">
        <v>1623</v>
      </c>
      <c r="J108" s="822" t="s">
        <v>1624</v>
      </c>
      <c r="K108" s="822" t="s">
        <v>1625</v>
      </c>
      <c r="L108" s="825">
        <v>1535.8</v>
      </c>
      <c r="M108" s="825">
        <v>12286.4</v>
      </c>
      <c r="N108" s="822">
        <v>8</v>
      </c>
      <c r="O108" s="826">
        <v>7</v>
      </c>
      <c r="P108" s="825">
        <v>12286.4</v>
      </c>
      <c r="Q108" s="827">
        <v>1</v>
      </c>
      <c r="R108" s="822">
        <v>8</v>
      </c>
      <c r="S108" s="827">
        <v>1</v>
      </c>
      <c r="T108" s="826">
        <v>7</v>
      </c>
      <c r="U108" s="828">
        <v>1</v>
      </c>
    </row>
    <row r="109" spans="1:21" ht="14.45" customHeight="1" x14ac:dyDescent="0.2">
      <c r="A109" s="821">
        <v>11</v>
      </c>
      <c r="B109" s="822" t="s">
        <v>1375</v>
      </c>
      <c r="C109" s="822" t="s">
        <v>1381</v>
      </c>
      <c r="D109" s="823" t="s">
        <v>2517</v>
      </c>
      <c r="E109" s="824" t="s">
        <v>1389</v>
      </c>
      <c r="F109" s="822" t="s">
        <v>1378</v>
      </c>
      <c r="G109" s="822" t="s">
        <v>1428</v>
      </c>
      <c r="H109" s="822" t="s">
        <v>329</v>
      </c>
      <c r="I109" s="822" t="s">
        <v>1429</v>
      </c>
      <c r="J109" s="822" t="s">
        <v>1430</v>
      </c>
      <c r="K109" s="822" t="s">
        <v>1431</v>
      </c>
      <c r="L109" s="825">
        <v>562.03</v>
      </c>
      <c r="M109" s="825">
        <v>562.03</v>
      </c>
      <c r="N109" s="822">
        <v>1</v>
      </c>
      <c r="O109" s="826">
        <v>1</v>
      </c>
      <c r="P109" s="825">
        <v>562.03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11</v>
      </c>
      <c r="B110" s="822" t="s">
        <v>1375</v>
      </c>
      <c r="C110" s="822" t="s">
        <v>1381</v>
      </c>
      <c r="D110" s="823" t="s">
        <v>2517</v>
      </c>
      <c r="E110" s="824" t="s">
        <v>1389</v>
      </c>
      <c r="F110" s="822" t="s">
        <v>1378</v>
      </c>
      <c r="G110" s="822" t="s">
        <v>1428</v>
      </c>
      <c r="H110" s="822" t="s">
        <v>329</v>
      </c>
      <c r="I110" s="822" t="s">
        <v>1626</v>
      </c>
      <c r="J110" s="822" t="s">
        <v>1627</v>
      </c>
      <c r="K110" s="822" t="s">
        <v>1628</v>
      </c>
      <c r="L110" s="825">
        <v>349.6</v>
      </c>
      <c r="M110" s="825">
        <v>1398.4</v>
      </c>
      <c r="N110" s="822">
        <v>4</v>
      </c>
      <c r="O110" s="826">
        <v>4</v>
      </c>
      <c r="P110" s="825">
        <v>1048.8000000000002</v>
      </c>
      <c r="Q110" s="827">
        <v>0.75000000000000011</v>
      </c>
      <c r="R110" s="822">
        <v>3</v>
      </c>
      <c r="S110" s="827">
        <v>0.75</v>
      </c>
      <c r="T110" s="826">
        <v>3</v>
      </c>
      <c r="U110" s="828">
        <v>0.75</v>
      </c>
    </row>
    <row r="111" spans="1:21" ht="14.45" customHeight="1" x14ac:dyDescent="0.2">
      <c r="A111" s="821">
        <v>11</v>
      </c>
      <c r="B111" s="822" t="s">
        <v>1375</v>
      </c>
      <c r="C111" s="822" t="s">
        <v>1381</v>
      </c>
      <c r="D111" s="823" t="s">
        <v>2517</v>
      </c>
      <c r="E111" s="824" t="s">
        <v>1389</v>
      </c>
      <c r="F111" s="822" t="s">
        <v>1378</v>
      </c>
      <c r="G111" s="822" t="s">
        <v>1428</v>
      </c>
      <c r="H111" s="822" t="s">
        <v>329</v>
      </c>
      <c r="I111" s="822" t="s">
        <v>1629</v>
      </c>
      <c r="J111" s="822" t="s">
        <v>1630</v>
      </c>
      <c r="K111" s="822" t="s">
        <v>1631</v>
      </c>
      <c r="L111" s="825">
        <v>1599.65</v>
      </c>
      <c r="M111" s="825">
        <v>1599.65</v>
      </c>
      <c r="N111" s="822">
        <v>1</v>
      </c>
      <c r="O111" s="826">
        <v>1</v>
      </c>
      <c r="P111" s="825">
        <v>1599.65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11</v>
      </c>
      <c r="B112" s="822" t="s">
        <v>1375</v>
      </c>
      <c r="C112" s="822" t="s">
        <v>1381</v>
      </c>
      <c r="D112" s="823" t="s">
        <v>2517</v>
      </c>
      <c r="E112" s="824" t="s">
        <v>1389</v>
      </c>
      <c r="F112" s="822" t="s">
        <v>1378</v>
      </c>
      <c r="G112" s="822" t="s">
        <v>1428</v>
      </c>
      <c r="H112" s="822" t="s">
        <v>329</v>
      </c>
      <c r="I112" s="822" t="s">
        <v>1541</v>
      </c>
      <c r="J112" s="822" t="s">
        <v>1542</v>
      </c>
      <c r="K112" s="822" t="s">
        <v>1543</v>
      </c>
      <c r="L112" s="825">
        <v>600.29999999999995</v>
      </c>
      <c r="M112" s="825">
        <v>600.29999999999995</v>
      </c>
      <c r="N112" s="822">
        <v>1</v>
      </c>
      <c r="O112" s="826">
        <v>1</v>
      </c>
      <c r="P112" s="825">
        <v>600.29999999999995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11</v>
      </c>
      <c r="B113" s="822" t="s">
        <v>1375</v>
      </c>
      <c r="C113" s="822" t="s">
        <v>1381</v>
      </c>
      <c r="D113" s="823" t="s">
        <v>2517</v>
      </c>
      <c r="E113" s="824" t="s">
        <v>1389</v>
      </c>
      <c r="F113" s="822" t="s">
        <v>1378</v>
      </c>
      <c r="G113" s="822" t="s">
        <v>1428</v>
      </c>
      <c r="H113" s="822" t="s">
        <v>329</v>
      </c>
      <c r="I113" s="822" t="s">
        <v>1632</v>
      </c>
      <c r="J113" s="822" t="s">
        <v>1633</v>
      </c>
      <c r="K113" s="822" t="s">
        <v>1634</v>
      </c>
      <c r="L113" s="825">
        <v>249.55</v>
      </c>
      <c r="M113" s="825">
        <v>249.55</v>
      </c>
      <c r="N113" s="822">
        <v>1</v>
      </c>
      <c r="O113" s="826">
        <v>1</v>
      </c>
      <c r="P113" s="825">
        <v>249.55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11</v>
      </c>
      <c r="B114" s="822" t="s">
        <v>1375</v>
      </c>
      <c r="C114" s="822" t="s">
        <v>1381</v>
      </c>
      <c r="D114" s="823" t="s">
        <v>2517</v>
      </c>
      <c r="E114" s="824" t="s">
        <v>1389</v>
      </c>
      <c r="F114" s="822" t="s">
        <v>1378</v>
      </c>
      <c r="G114" s="822" t="s">
        <v>1428</v>
      </c>
      <c r="H114" s="822" t="s">
        <v>329</v>
      </c>
      <c r="I114" s="822" t="s">
        <v>1635</v>
      </c>
      <c r="J114" s="822" t="s">
        <v>1636</v>
      </c>
      <c r="K114" s="822" t="s">
        <v>1637</v>
      </c>
      <c r="L114" s="825">
        <v>249.55</v>
      </c>
      <c r="M114" s="825">
        <v>499.1</v>
      </c>
      <c r="N114" s="822">
        <v>2</v>
      </c>
      <c r="O114" s="826">
        <v>2</v>
      </c>
      <c r="P114" s="825">
        <v>249.55</v>
      </c>
      <c r="Q114" s="827">
        <v>0.5</v>
      </c>
      <c r="R114" s="822">
        <v>1</v>
      </c>
      <c r="S114" s="827">
        <v>0.5</v>
      </c>
      <c r="T114" s="826">
        <v>1</v>
      </c>
      <c r="U114" s="828">
        <v>0.5</v>
      </c>
    </row>
    <row r="115" spans="1:21" ht="14.45" customHeight="1" x14ac:dyDescent="0.2">
      <c r="A115" s="821">
        <v>11</v>
      </c>
      <c r="B115" s="822" t="s">
        <v>1375</v>
      </c>
      <c r="C115" s="822" t="s">
        <v>1381</v>
      </c>
      <c r="D115" s="823" t="s">
        <v>2517</v>
      </c>
      <c r="E115" s="824" t="s">
        <v>1389</v>
      </c>
      <c r="F115" s="822" t="s">
        <v>1378</v>
      </c>
      <c r="G115" s="822" t="s">
        <v>1428</v>
      </c>
      <c r="H115" s="822" t="s">
        <v>329</v>
      </c>
      <c r="I115" s="822" t="s">
        <v>1638</v>
      </c>
      <c r="J115" s="822" t="s">
        <v>1639</v>
      </c>
      <c r="K115" s="822"/>
      <c r="L115" s="825">
        <v>180.55</v>
      </c>
      <c r="M115" s="825">
        <v>361.1</v>
      </c>
      <c r="N115" s="822">
        <v>2</v>
      </c>
      <c r="O115" s="826">
        <v>2</v>
      </c>
      <c r="P115" s="825">
        <v>361.1</v>
      </c>
      <c r="Q115" s="827">
        <v>1</v>
      </c>
      <c r="R115" s="822">
        <v>2</v>
      </c>
      <c r="S115" s="827">
        <v>1</v>
      </c>
      <c r="T115" s="826">
        <v>2</v>
      </c>
      <c r="U115" s="828">
        <v>1</v>
      </c>
    </row>
    <row r="116" spans="1:21" ht="14.45" customHeight="1" x14ac:dyDescent="0.2">
      <c r="A116" s="821">
        <v>11</v>
      </c>
      <c r="B116" s="822" t="s">
        <v>1375</v>
      </c>
      <c r="C116" s="822" t="s">
        <v>1381</v>
      </c>
      <c r="D116" s="823" t="s">
        <v>2517</v>
      </c>
      <c r="E116" s="824" t="s">
        <v>1389</v>
      </c>
      <c r="F116" s="822" t="s">
        <v>1378</v>
      </c>
      <c r="G116" s="822" t="s">
        <v>1428</v>
      </c>
      <c r="H116" s="822" t="s">
        <v>329</v>
      </c>
      <c r="I116" s="822" t="s">
        <v>1640</v>
      </c>
      <c r="J116" s="822" t="s">
        <v>1641</v>
      </c>
      <c r="K116" s="822" t="s">
        <v>1642</v>
      </c>
      <c r="L116" s="825">
        <v>245.42</v>
      </c>
      <c r="M116" s="825">
        <v>736.26</v>
      </c>
      <c r="N116" s="822">
        <v>3</v>
      </c>
      <c r="O116" s="826">
        <v>3</v>
      </c>
      <c r="P116" s="825">
        <v>736.26</v>
      </c>
      <c r="Q116" s="827">
        <v>1</v>
      </c>
      <c r="R116" s="822">
        <v>3</v>
      </c>
      <c r="S116" s="827">
        <v>1</v>
      </c>
      <c r="T116" s="826">
        <v>3</v>
      </c>
      <c r="U116" s="828">
        <v>1</v>
      </c>
    </row>
    <row r="117" spans="1:21" ht="14.45" customHeight="1" x14ac:dyDescent="0.2">
      <c r="A117" s="821">
        <v>11</v>
      </c>
      <c r="B117" s="822" t="s">
        <v>1375</v>
      </c>
      <c r="C117" s="822" t="s">
        <v>1381</v>
      </c>
      <c r="D117" s="823" t="s">
        <v>2517</v>
      </c>
      <c r="E117" s="824" t="s">
        <v>1389</v>
      </c>
      <c r="F117" s="822" t="s">
        <v>1378</v>
      </c>
      <c r="G117" s="822" t="s">
        <v>1428</v>
      </c>
      <c r="H117" s="822" t="s">
        <v>329</v>
      </c>
      <c r="I117" s="822" t="s">
        <v>1643</v>
      </c>
      <c r="J117" s="822" t="s">
        <v>1644</v>
      </c>
      <c r="K117" s="822" t="s">
        <v>1645</v>
      </c>
      <c r="L117" s="825">
        <v>348.3</v>
      </c>
      <c r="M117" s="825">
        <v>348.3</v>
      </c>
      <c r="N117" s="822">
        <v>1</v>
      </c>
      <c r="O117" s="826">
        <v>1</v>
      </c>
      <c r="P117" s="825">
        <v>348.3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11</v>
      </c>
      <c r="B118" s="822" t="s">
        <v>1375</v>
      </c>
      <c r="C118" s="822" t="s">
        <v>1381</v>
      </c>
      <c r="D118" s="823" t="s">
        <v>2517</v>
      </c>
      <c r="E118" s="824" t="s">
        <v>1389</v>
      </c>
      <c r="F118" s="822" t="s">
        <v>1378</v>
      </c>
      <c r="G118" s="822" t="s">
        <v>1428</v>
      </c>
      <c r="H118" s="822" t="s">
        <v>329</v>
      </c>
      <c r="I118" s="822" t="s">
        <v>1646</v>
      </c>
      <c r="J118" s="822" t="s">
        <v>1647</v>
      </c>
      <c r="K118" s="822" t="s">
        <v>1648</v>
      </c>
      <c r="L118" s="825">
        <v>349.6</v>
      </c>
      <c r="M118" s="825">
        <v>349.6</v>
      </c>
      <c r="N118" s="822">
        <v>1</v>
      </c>
      <c r="O118" s="826">
        <v>1</v>
      </c>
      <c r="P118" s="825">
        <v>349.6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11</v>
      </c>
      <c r="B119" s="822" t="s">
        <v>1375</v>
      </c>
      <c r="C119" s="822" t="s">
        <v>1381</v>
      </c>
      <c r="D119" s="823" t="s">
        <v>2517</v>
      </c>
      <c r="E119" s="824" t="s">
        <v>1389</v>
      </c>
      <c r="F119" s="822" t="s">
        <v>1378</v>
      </c>
      <c r="G119" s="822" t="s">
        <v>1428</v>
      </c>
      <c r="H119" s="822" t="s">
        <v>329</v>
      </c>
      <c r="I119" s="822" t="s">
        <v>1649</v>
      </c>
      <c r="J119" s="822" t="s">
        <v>1650</v>
      </c>
      <c r="K119" s="822" t="s">
        <v>1651</v>
      </c>
      <c r="L119" s="825">
        <v>249.55</v>
      </c>
      <c r="M119" s="825">
        <v>249.55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11</v>
      </c>
      <c r="B120" s="822" t="s">
        <v>1375</v>
      </c>
      <c r="C120" s="822" t="s">
        <v>1381</v>
      </c>
      <c r="D120" s="823" t="s">
        <v>2517</v>
      </c>
      <c r="E120" s="824" t="s">
        <v>1389</v>
      </c>
      <c r="F120" s="822" t="s">
        <v>1378</v>
      </c>
      <c r="G120" s="822" t="s">
        <v>1428</v>
      </c>
      <c r="H120" s="822" t="s">
        <v>329</v>
      </c>
      <c r="I120" s="822" t="s">
        <v>1652</v>
      </c>
      <c r="J120" s="822" t="s">
        <v>1653</v>
      </c>
      <c r="K120" s="822" t="s">
        <v>1654</v>
      </c>
      <c r="L120" s="825">
        <v>249.36</v>
      </c>
      <c r="M120" s="825">
        <v>249.36</v>
      </c>
      <c r="N120" s="822">
        <v>1</v>
      </c>
      <c r="O120" s="826">
        <v>1</v>
      </c>
      <c r="P120" s="825">
        <v>249.36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11</v>
      </c>
      <c r="B121" s="822" t="s">
        <v>1375</v>
      </c>
      <c r="C121" s="822" t="s">
        <v>1381</v>
      </c>
      <c r="D121" s="823" t="s">
        <v>2517</v>
      </c>
      <c r="E121" s="824" t="s">
        <v>1389</v>
      </c>
      <c r="F121" s="822" t="s">
        <v>1378</v>
      </c>
      <c r="G121" s="822" t="s">
        <v>1428</v>
      </c>
      <c r="H121" s="822" t="s">
        <v>329</v>
      </c>
      <c r="I121" s="822" t="s">
        <v>1655</v>
      </c>
      <c r="J121" s="822" t="s">
        <v>1656</v>
      </c>
      <c r="K121" s="822" t="s">
        <v>1657</v>
      </c>
      <c r="L121" s="825">
        <v>349.6</v>
      </c>
      <c r="M121" s="825">
        <v>349.6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11</v>
      </c>
      <c r="B122" s="822" t="s">
        <v>1375</v>
      </c>
      <c r="C122" s="822" t="s">
        <v>1381</v>
      </c>
      <c r="D122" s="823" t="s">
        <v>2517</v>
      </c>
      <c r="E122" s="824" t="s">
        <v>1389</v>
      </c>
      <c r="F122" s="822" t="s">
        <v>1378</v>
      </c>
      <c r="G122" s="822" t="s">
        <v>1428</v>
      </c>
      <c r="H122" s="822" t="s">
        <v>329</v>
      </c>
      <c r="I122" s="822" t="s">
        <v>1658</v>
      </c>
      <c r="J122" s="822" t="s">
        <v>1659</v>
      </c>
      <c r="K122" s="822" t="s">
        <v>1660</v>
      </c>
      <c r="L122" s="825">
        <v>347.97</v>
      </c>
      <c r="M122" s="825">
        <v>347.97</v>
      </c>
      <c r="N122" s="822">
        <v>1</v>
      </c>
      <c r="O122" s="826">
        <v>1</v>
      </c>
      <c r="P122" s="825">
        <v>347.97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11</v>
      </c>
      <c r="B123" s="822" t="s">
        <v>1375</v>
      </c>
      <c r="C123" s="822" t="s">
        <v>1381</v>
      </c>
      <c r="D123" s="823" t="s">
        <v>2517</v>
      </c>
      <c r="E123" s="824" t="s">
        <v>1389</v>
      </c>
      <c r="F123" s="822" t="s">
        <v>1378</v>
      </c>
      <c r="G123" s="822" t="s">
        <v>1428</v>
      </c>
      <c r="H123" s="822" t="s">
        <v>329</v>
      </c>
      <c r="I123" s="822" t="s">
        <v>1661</v>
      </c>
      <c r="J123" s="822" t="s">
        <v>1662</v>
      </c>
      <c r="K123" s="822" t="s">
        <v>1663</v>
      </c>
      <c r="L123" s="825">
        <v>600</v>
      </c>
      <c r="M123" s="825">
        <v>600</v>
      </c>
      <c r="N123" s="822">
        <v>1</v>
      </c>
      <c r="O123" s="826">
        <v>1</v>
      </c>
      <c r="P123" s="825">
        <v>600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11</v>
      </c>
      <c r="B124" s="822" t="s">
        <v>1375</v>
      </c>
      <c r="C124" s="822" t="s">
        <v>1381</v>
      </c>
      <c r="D124" s="823" t="s">
        <v>2517</v>
      </c>
      <c r="E124" s="824" t="s">
        <v>1389</v>
      </c>
      <c r="F124" s="822" t="s">
        <v>1378</v>
      </c>
      <c r="G124" s="822" t="s">
        <v>1438</v>
      </c>
      <c r="H124" s="822" t="s">
        <v>329</v>
      </c>
      <c r="I124" s="822" t="s">
        <v>1439</v>
      </c>
      <c r="J124" s="822" t="s">
        <v>1440</v>
      </c>
      <c r="K124" s="822" t="s">
        <v>1441</v>
      </c>
      <c r="L124" s="825">
        <v>249.55</v>
      </c>
      <c r="M124" s="825">
        <v>499.1</v>
      </c>
      <c r="N124" s="822">
        <v>2</v>
      </c>
      <c r="O124" s="826">
        <v>1</v>
      </c>
      <c r="P124" s="825">
        <v>499.1</v>
      </c>
      <c r="Q124" s="827">
        <v>1</v>
      </c>
      <c r="R124" s="822">
        <v>2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11</v>
      </c>
      <c r="B125" s="822" t="s">
        <v>1375</v>
      </c>
      <c r="C125" s="822" t="s">
        <v>1381</v>
      </c>
      <c r="D125" s="823" t="s">
        <v>2517</v>
      </c>
      <c r="E125" s="824" t="s">
        <v>1389</v>
      </c>
      <c r="F125" s="822" t="s">
        <v>1378</v>
      </c>
      <c r="G125" s="822" t="s">
        <v>1438</v>
      </c>
      <c r="H125" s="822" t="s">
        <v>329</v>
      </c>
      <c r="I125" s="822" t="s">
        <v>1664</v>
      </c>
      <c r="J125" s="822" t="s">
        <v>1665</v>
      </c>
      <c r="K125" s="822" t="s">
        <v>1666</v>
      </c>
      <c r="L125" s="825">
        <v>3799.6</v>
      </c>
      <c r="M125" s="825">
        <v>3799.6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11</v>
      </c>
      <c r="B126" s="822" t="s">
        <v>1375</v>
      </c>
      <c r="C126" s="822" t="s">
        <v>1381</v>
      </c>
      <c r="D126" s="823" t="s">
        <v>2517</v>
      </c>
      <c r="E126" s="824" t="s">
        <v>1390</v>
      </c>
      <c r="F126" s="822" t="s">
        <v>1376</v>
      </c>
      <c r="G126" s="822" t="s">
        <v>1448</v>
      </c>
      <c r="H126" s="822" t="s">
        <v>329</v>
      </c>
      <c r="I126" s="822" t="s">
        <v>1667</v>
      </c>
      <c r="J126" s="822" t="s">
        <v>1450</v>
      </c>
      <c r="K126" s="822" t="s">
        <v>1668</v>
      </c>
      <c r="L126" s="825">
        <v>70.48</v>
      </c>
      <c r="M126" s="825">
        <v>70.48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11</v>
      </c>
      <c r="B127" s="822" t="s">
        <v>1375</v>
      </c>
      <c r="C127" s="822" t="s">
        <v>1381</v>
      </c>
      <c r="D127" s="823" t="s">
        <v>2517</v>
      </c>
      <c r="E127" s="824" t="s">
        <v>1390</v>
      </c>
      <c r="F127" s="822" t="s">
        <v>1376</v>
      </c>
      <c r="G127" s="822" t="s">
        <v>1417</v>
      </c>
      <c r="H127" s="822" t="s">
        <v>672</v>
      </c>
      <c r="I127" s="822" t="s">
        <v>1184</v>
      </c>
      <c r="J127" s="822" t="s">
        <v>695</v>
      </c>
      <c r="K127" s="822" t="s">
        <v>1185</v>
      </c>
      <c r="L127" s="825">
        <v>736.33</v>
      </c>
      <c r="M127" s="825">
        <v>2945.32</v>
      </c>
      <c r="N127" s="822">
        <v>4</v>
      </c>
      <c r="O127" s="826">
        <v>1.5</v>
      </c>
      <c r="P127" s="825">
        <v>2945.32</v>
      </c>
      <c r="Q127" s="827">
        <v>1</v>
      </c>
      <c r="R127" s="822">
        <v>4</v>
      </c>
      <c r="S127" s="827">
        <v>1</v>
      </c>
      <c r="T127" s="826">
        <v>1.5</v>
      </c>
      <c r="U127" s="828">
        <v>1</v>
      </c>
    </row>
    <row r="128" spans="1:21" ht="14.45" customHeight="1" x14ac:dyDescent="0.2">
      <c r="A128" s="821">
        <v>11</v>
      </c>
      <c r="B128" s="822" t="s">
        <v>1375</v>
      </c>
      <c r="C128" s="822" t="s">
        <v>1381</v>
      </c>
      <c r="D128" s="823" t="s">
        <v>2517</v>
      </c>
      <c r="E128" s="824" t="s">
        <v>1390</v>
      </c>
      <c r="F128" s="822" t="s">
        <v>1376</v>
      </c>
      <c r="G128" s="822" t="s">
        <v>1435</v>
      </c>
      <c r="H128" s="822" t="s">
        <v>329</v>
      </c>
      <c r="I128" s="822" t="s">
        <v>1436</v>
      </c>
      <c r="J128" s="822" t="s">
        <v>656</v>
      </c>
      <c r="K128" s="822" t="s">
        <v>1437</v>
      </c>
      <c r="L128" s="825">
        <v>35.25</v>
      </c>
      <c r="M128" s="825">
        <v>211.5</v>
      </c>
      <c r="N128" s="822">
        <v>6</v>
      </c>
      <c r="O128" s="826">
        <v>4.5</v>
      </c>
      <c r="P128" s="825">
        <v>105.75</v>
      </c>
      <c r="Q128" s="827">
        <v>0.5</v>
      </c>
      <c r="R128" s="822">
        <v>3</v>
      </c>
      <c r="S128" s="827">
        <v>0.5</v>
      </c>
      <c r="T128" s="826">
        <v>2</v>
      </c>
      <c r="U128" s="828">
        <v>0.44444444444444442</v>
      </c>
    </row>
    <row r="129" spans="1:21" ht="14.45" customHeight="1" x14ac:dyDescent="0.2">
      <c r="A129" s="821">
        <v>11</v>
      </c>
      <c r="B129" s="822" t="s">
        <v>1375</v>
      </c>
      <c r="C129" s="822" t="s">
        <v>1381</v>
      </c>
      <c r="D129" s="823" t="s">
        <v>2517</v>
      </c>
      <c r="E129" s="824" t="s">
        <v>1390</v>
      </c>
      <c r="F129" s="822" t="s">
        <v>1376</v>
      </c>
      <c r="G129" s="822" t="s">
        <v>1669</v>
      </c>
      <c r="H129" s="822" t="s">
        <v>329</v>
      </c>
      <c r="I129" s="822" t="s">
        <v>1670</v>
      </c>
      <c r="J129" s="822" t="s">
        <v>1671</v>
      </c>
      <c r="K129" s="822" t="s">
        <v>1437</v>
      </c>
      <c r="L129" s="825">
        <v>174.59</v>
      </c>
      <c r="M129" s="825">
        <v>174.59</v>
      </c>
      <c r="N129" s="822">
        <v>1</v>
      </c>
      <c r="O129" s="826">
        <v>0.5</v>
      </c>
      <c r="P129" s="825">
        <v>174.59</v>
      </c>
      <c r="Q129" s="827">
        <v>1</v>
      </c>
      <c r="R129" s="822">
        <v>1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11</v>
      </c>
      <c r="B130" s="822" t="s">
        <v>1375</v>
      </c>
      <c r="C130" s="822" t="s">
        <v>1381</v>
      </c>
      <c r="D130" s="823" t="s">
        <v>2517</v>
      </c>
      <c r="E130" s="824" t="s">
        <v>1390</v>
      </c>
      <c r="F130" s="822" t="s">
        <v>1376</v>
      </c>
      <c r="G130" s="822" t="s">
        <v>1418</v>
      </c>
      <c r="H130" s="822" t="s">
        <v>672</v>
      </c>
      <c r="I130" s="822" t="s">
        <v>1246</v>
      </c>
      <c r="J130" s="822" t="s">
        <v>760</v>
      </c>
      <c r="K130" s="822" t="s">
        <v>761</v>
      </c>
      <c r="L130" s="825">
        <v>0</v>
      </c>
      <c r="M130" s="825">
        <v>0</v>
      </c>
      <c r="N130" s="822">
        <v>3</v>
      </c>
      <c r="O130" s="826">
        <v>2.5</v>
      </c>
      <c r="P130" s="825">
        <v>0</v>
      </c>
      <c r="Q130" s="827"/>
      <c r="R130" s="822">
        <v>1</v>
      </c>
      <c r="S130" s="827">
        <v>0.33333333333333331</v>
      </c>
      <c r="T130" s="826">
        <v>1</v>
      </c>
      <c r="U130" s="828">
        <v>0.4</v>
      </c>
    </row>
    <row r="131" spans="1:21" ht="14.45" customHeight="1" x14ac:dyDescent="0.2">
      <c r="A131" s="821">
        <v>11</v>
      </c>
      <c r="B131" s="822" t="s">
        <v>1375</v>
      </c>
      <c r="C131" s="822" t="s">
        <v>1381</v>
      </c>
      <c r="D131" s="823" t="s">
        <v>2517</v>
      </c>
      <c r="E131" s="824" t="s">
        <v>1390</v>
      </c>
      <c r="F131" s="822" t="s">
        <v>1376</v>
      </c>
      <c r="G131" s="822" t="s">
        <v>1503</v>
      </c>
      <c r="H131" s="822" t="s">
        <v>329</v>
      </c>
      <c r="I131" s="822" t="s">
        <v>1672</v>
      </c>
      <c r="J131" s="822" t="s">
        <v>1673</v>
      </c>
      <c r="K131" s="822" t="s">
        <v>1674</v>
      </c>
      <c r="L131" s="825">
        <v>59.56</v>
      </c>
      <c r="M131" s="825">
        <v>59.56</v>
      </c>
      <c r="N131" s="822">
        <v>1</v>
      </c>
      <c r="O131" s="826">
        <v>0.5</v>
      </c>
      <c r="P131" s="825">
        <v>59.56</v>
      </c>
      <c r="Q131" s="827">
        <v>1</v>
      </c>
      <c r="R131" s="822">
        <v>1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11</v>
      </c>
      <c r="B132" s="822" t="s">
        <v>1375</v>
      </c>
      <c r="C132" s="822" t="s">
        <v>1381</v>
      </c>
      <c r="D132" s="823" t="s">
        <v>2517</v>
      </c>
      <c r="E132" s="824" t="s">
        <v>1390</v>
      </c>
      <c r="F132" s="822" t="s">
        <v>1376</v>
      </c>
      <c r="G132" s="822" t="s">
        <v>1423</v>
      </c>
      <c r="H132" s="822" t="s">
        <v>672</v>
      </c>
      <c r="I132" s="822" t="s">
        <v>1308</v>
      </c>
      <c r="J132" s="822" t="s">
        <v>959</v>
      </c>
      <c r="K132" s="822" t="s">
        <v>1309</v>
      </c>
      <c r="L132" s="825">
        <v>154.36000000000001</v>
      </c>
      <c r="M132" s="825">
        <v>617.44000000000005</v>
      </c>
      <c r="N132" s="822">
        <v>4</v>
      </c>
      <c r="O132" s="826">
        <v>1.5</v>
      </c>
      <c r="P132" s="825">
        <v>308.72000000000003</v>
      </c>
      <c r="Q132" s="827">
        <v>0.5</v>
      </c>
      <c r="R132" s="822">
        <v>2</v>
      </c>
      <c r="S132" s="827">
        <v>0.5</v>
      </c>
      <c r="T132" s="826">
        <v>0.5</v>
      </c>
      <c r="U132" s="828">
        <v>0.33333333333333331</v>
      </c>
    </row>
    <row r="133" spans="1:21" ht="14.45" customHeight="1" x14ac:dyDescent="0.2">
      <c r="A133" s="821">
        <v>11</v>
      </c>
      <c r="B133" s="822" t="s">
        <v>1375</v>
      </c>
      <c r="C133" s="822" t="s">
        <v>1381</v>
      </c>
      <c r="D133" s="823" t="s">
        <v>2517</v>
      </c>
      <c r="E133" s="824" t="s">
        <v>1390</v>
      </c>
      <c r="F133" s="822" t="s">
        <v>1378</v>
      </c>
      <c r="G133" s="822" t="s">
        <v>1527</v>
      </c>
      <c r="H133" s="822" t="s">
        <v>329</v>
      </c>
      <c r="I133" s="822" t="s">
        <v>1675</v>
      </c>
      <c r="J133" s="822" t="s">
        <v>1676</v>
      </c>
      <c r="K133" s="822" t="s">
        <v>1677</v>
      </c>
      <c r="L133" s="825">
        <v>0</v>
      </c>
      <c r="M133" s="825">
        <v>0</v>
      </c>
      <c r="N133" s="822">
        <v>1</v>
      </c>
      <c r="O133" s="826">
        <v>1</v>
      </c>
      <c r="P133" s="825"/>
      <c r="Q133" s="827"/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11</v>
      </c>
      <c r="B134" s="822" t="s">
        <v>1375</v>
      </c>
      <c r="C134" s="822" t="s">
        <v>1381</v>
      </c>
      <c r="D134" s="823" t="s">
        <v>2517</v>
      </c>
      <c r="E134" s="824" t="s">
        <v>1390</v>
      </c>
      <c r="F134" s="822" t="s">
        <v>1378</v>
      </c>
      <c r="G134" s="822" t="s">
        <v>1527</v>
      </c>
      <c r="H134" s="822" t="s">
        <v>329</v>
      </c>
      <c r="I134" s="822" t="s">
        <v>1531</v>
      </c>
      <c r="J134" s="822" t="s">
        <v>1532</v>
      </c>
      <c r="K134" s="822" t="s">
        <v>1533</v>
      </c>
      <c r="L134" s="825">
        <v>0</v>
      </c>
      <c r="M134" s="825">
        <v>0</v>
      </c>
      <c r="N134" s="822">
        <v>1</v>
      </c>
      <c r="O134" s="826">
        <v>1</v>
      </c>
      <c r="P134" s="825"/>
      <c r="Q134" s="827"/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11</v>
      </c>
      <c r="B135" s="822" t="s">
        <v>1375</v>
      </c>
      <c r="C135" s="822" t="s">
        <v>1381</v>
      </c>
      <c r="D135" s="823" t="s">
        <v>2517</v>
      </c>
      <c r="E135" s="824" t="s">
        <v>1390</v>
      </c>
      <c r="F135" s="822" t="s">
        <v>1378</v>
      </c>
      <c r="G135" s="822" t="s">
        <v>1428</v>
      </c>
      <c r="H135" s="822" t="s">
        <v>329</v>
      </c>
      <c r="I135" s="822" t="s">
        <v>1432</v>
      </c>
      <c r="J135" s="822" t="s">
        <v>1433</v>
      </c>
      <c r="K135" s="822" t="s">
        <v>1434</v>
      </c>
      <c r="L135" s="825">
        <v>971.25</v>
      </c>
      <c r="M135" s="825">
        <v>971.25</v>
      </c>
      <c r="N135" s="822">
        <v>1</v>
      </c>
      <c r="O135" s="826">
        <v>1</v>
      </c>
      <c r="P135" s="825">
        <v>971.25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11</v>
      </c>
      <c r="B136" s="822" t="s">
        <v>1375</v>
      </c>
      <c r="C136" s="822" t="s">
        <v>1381</v>
      </c>
      <c r="D136" s="823" t="s">
        <v>2517</v>
      </c>
      <c r="E136" s="824" t="s">
        <v>1394</v>
      </c>
      <c r="F136" s="822" t="s">
        <v>1376</v>
      </c>
      <c r="G136" s="822" t="s">
        <v>1448</v>
      </c>
      <c r="H136" s="822" t="s">
        <v>329</v>
      </c>
      <c r="I136" s="822" t="s">
        <v>1449</v>
      </c>
      <c r="J136" s="822" t="s">
        <v>1450</v>
      </c>
      <c r="K136" s="822" t="s">
        <v>1451</v>
      </c>
      <c r="L136" s="825">
        <v>23.49</v>
      </c>
      <c r="M136" s="825">
        <v>46.98</v>
      </c>
      <c r="N136" s="822">
        <v>2</v>
      </c>
      <c r="O136" s="826">
        <v>1</v>
      </c>
      <c r="P136" s="825">
        <v>46.98</v>
      </c>
      <c r="Q136" s="827">
        <v>1</v>
      </c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11</v>
      </c>
      <c r="B137" s="822" t="s">
        <v>1375</v>
      </c>
      <c r="C137" s="822" t="s">
        <v>1381</v>
      </c>
      <c r="D137" s="823" t="s">
        <v>2517</v>
      </c>
      <c r="E137" s="824" t="s">
        <v>1394</v>
      </c>
      <c r="F137" s="822" t="s">
        <v>1376</v>
      </c>
      <c r="G137" s="822" t="s">
        <v>1448</v>
      </c>
      <c r="H137" s="822" t="s">
        <v>329</v>
      </c>
      <c r="I137" s="822" t="s">
        <v>1667</v>
      </c>
      <c r="J137" s="822" t="s">
        <v>1450</v>
      </c>
      <c r="K137" s="822" t="s">
        <v>1668</v>
      </c>
      <c r="L137" s="825">
        <v>70.48</v>
      </c>
      <c r="M137" s="825">
        <v>140.96</v>
      </c>
      <c r="N137" s="822">
        <v>2</v>
      </c>
      <c r="O137" s="826">
        <v>1</v>
      </c>
      <c r="P137" s="825">
        <v>140.96</v>
      </c>
      <c r="Q137" s="827">
        <v>1</v>
      </c>
      <c r="R137" s="822">
        <v>2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11</v>
      </c>
      <c r="B138" s="822" t="s">
        <v>1375</v>
      </c>
      <c r="C138" s="822" t="s">
        <v>1381</v>
      </c>
      <c r="D138" s="823" t="s">
        <v>2517</v>
      </c>
      <c r="E138" s="824" t="s">
        <v>1394</v>
      </c>
      <c r="F138" s="822" t="s">
        <v>1376</v>
      </c>
      <c r="G138" s="822" t="s">
        <v>1452</v>
      </c>
      <c r="H138" s="822" t="s">
        <v>672</v>
      </c>
      <c r="I138" s="822" t="s">
        <v>1678</v>
      </c>
      <c r="J138" s="822" t="s">
        <v>1254</v>
      </c>
      <c r="K138" s="822" t="s">
        <v>1679</v>
      </c>
      <c r="L138" s="825">
        <v>46.81</v>
      </c>
      <c r="M138" s="825">
        <v>93.62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11</v>
      </c>
      <c r="B139" s="822" t="s">
        <v>1375</v>
      </c>
      <c r="C139" s="822" t="s">
        <v>1381</v>
      </c>
      <c r="D139" s="823" t="s">
        <v>2517</v>
      </c>
      <c r="E139" s="824" t="s">
        <v>1394</v>
      </c>
      <c r="F139" s="822" t="s">
        <v>1376</v>
      </c>
      <c r="G139" s="822" t="s">
        <v>1680</v>
      </c>
      <c r="H139" s="822" t="s">
        <v>672</v>
      </c>
      <c r="I139" s="822" t="s">
        <v>1230</v>
      </c>
      <c r="J139" s="822" t="s">
        <v>1231</v>
      </c>
      <c r="K139" s="822" t="s">
        <v>1232</v>
      </c>
      <c r="L139" s="825">
        <v>0</v>
      </c>
      <c r="M139" s="825">
        <v>0</v>
      </c>
      <c r="N139" s="822">
        <v>2</v>
      </c>
      <c r="O139" s="826">
        <v>1</v>
      </c>
      <c r="P139" s="825">
        <v>0</v>
      </c>
      <c r="Q139" s="827"/>
      <c r="R139" s="822">
        <v>2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11</v>
      </c>
      <c r="B140" s="822" t="s">
        <v>1375</v>
      </c>
      <c r="C140" s="822" t="s">
        <v>1381</v>
      </c>
      <c r="D140" s="823" t="s">
        <v>2517</v>
      </c>
      <c r="E140" s="824" t="s">
        <v>1394</v>
      </c>
      <c r="F140" s="822" t="s">
        <v>1376</v>
      </c>
      <c r="G140" s="822" t="s">
        <v>1459</v>
      </c>
      <c r="H140" s="822" t="s">
        <v>329</v>
      </c>
      <c r="I140" s="822" t="s">
        <v>1460</v>
      </c>
      <c r="J140" s="822" t="s">
        <v>682</v>
      </c>
      <c r="K140" s="822" t="s">
        <v>683</v>
      </c>
      <c r="L140" s="825">
        <v>52.87</v>
      </c>
      <c r="M140" s="825">
        <v>105.74</v>
      </c>
      <c r="N140" s="822">
        <v>2</v>
      </c>
      <c r="O140" s="826">
        <v>1</v>
      </c>
      <c r="P140" s="825">
        <v>105.74</v>
      </c>
      <c r="Q140" s="827">
        <v>1</v>
      </c>
      <c r="R140" s="822">
        <v>2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11</v>
      </c>
      <c r="B141" s="822" t="s">
        <v>1375</v>
      </c>
      <c r="C141" s="822" t="s">
        <v>1381</v>
      </c>
      <c r="D141" s="823" t="s">
        <v>2517</v>
      </c>
      <c r="E141" s="824" t="s">
        <v>1394</v>
      </c>
      <c r="F141" s="822" t="s">
        <v>1376</v>
      </c>
      <c r="G141" s="822" t="s">
        <v>1459</v>
      </c>
      <c r="H141" s="822" t="s">
        <v>329</v>
      </c>
      <c r="I141" s="822" t="s">
        <v>1681</v>
      </c>
      <c r="J141" s="822" t="s">
        <v>682</v>
      </c>
      <c r="K141" s="822" t="s">
        <v>683</v>
      </c>
      <c r="L141" s="825">
        <v>52.87</v>
      </c>
      <c r="M141" s="825">
        <v>105.74</v>
      </c>
      <c r="N141" s="822">
        <v>2</v>
      </c>
      <c r="O141" s="826">
        <v>0.5</v>
      </c>
      <c r="P141" s="825">
        <v>105.74</v>
      </c>
      <c r="Q141" s="827">
        <v>1</v>
      </c>
      <c r="R141" s="822">
        <v>2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11</v>
      </c>
      <c r="B142" s="822" t="s">
        <v>1375</v>
      </c>
      <c r="C142" s="822" t="s">
        <v>1381</v>
      </c>
      <c r="D142" s="823" t="s">
        <v>2517</v>
      </c>
      <c r="E142" s="824" t="s">
        <v>1394</v>
      </c>
      <c r="F142" s="822" t="s">
        <v>1376</v>
      </c>
      <c r="G142" s="822" t="s">
        <v>1459</v>
      </c>
      <c r="H142" s="822" t="s">
        <v>329</v>
      </c>
      <c r="I142" s="822" t="s">
        <v>1565</v>
      </c>
      <c r="J142" s="822" t="s">
        <v>682</v>
      </c>
      <c r="K142" s="822" t="s">
        <v>683</v>
      </c>
      <c r="L142" s="825">
        <v>52.87</v>
      </c>
      <c r="M142" s="825">
        <v>105.74</v>
      </c>
      <c r="N142" s="822">
        <v>2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11</v>
      </c>
      <c r="B143" s="822" t="s">
        <v>1375</v>
      </c>
      <c r="C143" s="822" t="s">
        <v>1381</v>
      </c>
      <c r="D143" s="823" t="s">
        <v>2517</v>
      </c>
      <c r="E143" s="824" t="s">
        <v>1394</v>
      </c>
      <c r="F143" s="822" t="s">
        <v>1376</v>
      </c>
      <c r="G143" s="822" t="s">
        <v>1682</v>
      </c>
      <c r="H143" s="822" t="s">
        <v>329</v>
      </c>
      <c r="I143" s="822" t="s">
        <v>1683</v>
      </c>
      <c r="J143" s="822" t="s">
        <v>1684</v>
      </c>
      <c r="K143" s="822" t="s">
        <v>1685</v>
      </c>
      <c r="L143" s="825">
        <v>479.14</v>
      </c>
      <c r="M143" s="825">
        <v>2395.6999999999998</v>
      </c>
      <c r="N143" s="822">
        <v>5</v>
      </c>
      <c r="O143" s="826">
        <v>5</v>
      </c>
      <c r="P143" s="825">
        <v>1437.42</v>
      </c>
      <c r="Q143" s="827">
        <v>0.60000000000000009</v>
      </c>
      <c r="R143" s="822">
        <v>3</v>
      </c>
      <c r="S143" s="827">
        <v>0.6</v>
      </c>
      <c r="T143" s="826">
        <v>3</v>
      </c>
      <c r="U143" s="828">
        <v>0.6</v>
      </c>
    </row>
    <row r="144" spans="1:21" ht="14.45" customHeight="1" x14ac:dyDescent="0.2">
      <c r="A144" s="821">
        <v>11</v>
      </c>
      <c r="B144" s="822" t="s">
        <v>1375</v>
      </c>
      <c r="C144" s="822" t="s">
        <v>1381</v>
      </c>
      <c r="D144" s="823" t="s">
        <v>2517</v>
      </c>
      <c r="E144" s="824" t="s">
        <v>1394</v>
      </c>
      <c r="F144" s="822" t="s">
        <v>1376</v>
      </c>
      <c r="G144" s="822" t="s">
        <v>1682</v>
      </c>
      <c r="H144" s="822" t="s">
        <v>329</v>
      </c>
      <c r="I144" s="822" t="s">
        <v>1686</v>
      </c>
      <c r="J144" s="822" t="s">
        <v>1684</v>
      </c>
      <c r="K144" s="822" t="s">
        <v>1687</v>
      </c>
      <c r="L144" s="825">
        <v>479.14</v>
      </c>
      <c r="M144" s="825">
        <v>479.14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11</v>
      </c>
      <c r="B145" s="822" t="s">
        <v>1375</v>
      </c>
      <c r="C145" s="822" t="s">
        <v>1381</v>
      </c>
      <c r="D145" s="823" t="s">
        <v>2517</v>
      </c>
      <c r="E145" s="824" t="s">
        <v>1394</v>
      </c>
      <c r="F145" s="822" t="s">
        <v>1376</v>
      </c>
      <c r="G145" s="822" t="s">
        <v>1688</v>
      </c>
      <c r="H145" s="822" t="s">
        <v>329</v>
      </c>
      <c r="I145" s="822" t="s">
        <v>1689</v>
      </c>
      <c r="J145" s="822" t="s">
        <v>809</v>
      </c>
      <c r="K145" s="822" t="s">
        <v>810</v>
      </c>
      <c r="L145" s="825">
        <v>0</v>
      </c>
      <c r="M145" s="825">
        <v>0</v>
      </c>
      <c r="N145" s="822">
        <v>2</v>
      </c>
      <c r="O145" s="826">
        <v>1</v>
      </c>
      <c r="P145" s="825"/>
      <c r="Q145" s="827"/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11</v>
      </c>
      <c r="B146" s="822" t="s">
        <v>1375</v>
      </c>
      <c r="C146" s="822" t="s">
        <v>1381</v>
      </c>
      <c r="D146" s="823" t="s">
        <v>2517</v>
      </c>
      <c r="E146" s="824" t="s">
        <v>1394</v>
      </c>
      <c r="F146" s="822" t="s">
        <v>1376</v>
      </c>
      <c r="G146" s="822" t="s">
        <v>1471</v>
      </c>
      <c r="H146" s="822" t="s">
        <v>329</v>
      </c>
      <c r="I146" s="822" t="s">
        <v>1472</v>
      </c>
      <c r="J146" s="822" t="s">
        <v>1473</v>
      </c>
      <c r="K146" s="822" t="s">
        <v>1474</v>
      </c>
      <c r="L146" s="825">
        <v>159.71</v>
      </c>
      <c r="M146" s="825">
        <v>4312.17</v>
      </c>
      <c r="N146" s="822">
        <v>27</v>
      </c>
      <c r="O146" s="826">
        <v>8.5</v>
      </c>
      <c r="P146" s="825">
        <v>2076.23</v>
      </c>
      <c r="Q146" s="827">
        <v>0.48148148148148145</v>
      </c>
      <c r="R146" s="822">
        <v>13</v>
      </c>
      <c r="S146" s="827">
        <v>0.48148148148148145</v>
      </c>
      <c r="T146" s="826">
        <v>3.5</v>
      </c>
      <c r="U146" s="828">
        <v>0.41176470588235292</v>
      </c>
    </row>
    <row r="147" spans="1:21" ht="14.45" customHeight="1" x14ac:dyDescent="0.2">
      <c r="A147" s="821">
        <v>11</v>
      </c>
      <c r="B147" s="822" t="s">
        <v>1375</v>
      </c>
      <c r="C147" s="822" t="s">
        <v>1381</v>
      </c>
      <c r="D147" s="823" t="s">
        <v>2517</v>
      </c>
      <c r="E147" s="824" t="s">
        <v>1394</v>
      </c>
      <c r="F147" s="822" t="s">
        <v>1376</v>
      </c>
      <c r="G147" s="822" t="s">
        <v>1471</v>
      </c>
      <c r="H147" s="822" t="s">
        <v>329</v>
      </c>
      <c r="I147" s="822" t="s">
        <v>1566</v>
      </c>
      <c r="J147" s="822" t="s">
        <v>1473</v>
      </c>
      <c r="K147" s="822" t="s">
        <v>1567</v>
      </c>
      <c r="L147" s="825">
        <v>159.71</v>
      </c>
      <c r="M147" s="825">
        <v>159.71</v>
      </c>
      <c r="N147" s="822">
        <v>1</v>
      </c>
      <c r="O147" s="826">
        <v>0.5</v>
      </c>
      <c r="P147" s="825">
        <v>159.71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11</v>
      </c>
      <c r="B148" s="822" t="s">
        <v>1375</v>
      </c>
      <c r="C148" s="822" t="s">
        <v>1381</v>
      </c>
      <c r="D148" s="823" t="s">
        <v>2517</v>
      </c>
      <c r="E148" s="824" t="s">
        <v>1394</v>
      </c>
      <c r="F148" s="822" t="s">
        <v>1376</v>
      </c>
      <c r="G148" s="822" t="s">
        <v>1690</v>
      </c>
      <c r="H148" s="822" t="s">
        <v>672</v>
      </c>
      <c r="I148" s="822" t="s">
        <v>1691</v>
      </c>
      <c r="J148" s="822" t="s">
        <v>1692</v>
      </c>
      <c r="K148" s="822" t="s">
        <v>1693</v>
      </c>
      <c r="L148" s="825">
        <v>773.45</v>
      </c>
      <c r="M148" s="825">
        <v>773.45</v>
      </c>
      <c r="N148" s="822">
        <v>1</v>
      </c>
      <c r="O148" s="826">
        <v>0.5</v>
      </c>
      <c r="P148" s="825">
        <v>773.45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11</v>
      </c>
      <c r="B149" s="822" t="s">
        <v>1375</v>
      </c>
      <c r="C149" s="822" t="s">
        <v>1381</v>
      </c>
      <c r="D149" s="823" t="s">
        <v>2517</v>
      </c>
      <c r="E149" s="824" t="s">
        <v>1394</v>
      </c>
      <c r="F149" s="822" t="s">
        <v>1376</v>
      </c>
      <c r="G149" s="822" t="s">
        <v>1694</v>
      </c>
      <c r="H149" s="822" t="s">
        <v>329</v>
      </c>
      <c r="I149" s="822" t="s">
        <v>1695</v>
      </c>
      <c r="J149" s="822" t="s">
        <v>1696</v>
      </c>
      <c r="K149" s="822" t="s">
        <v>1697</v>
      </c>
      <c r="L149" s="825">
        <v>114.45</v>
      </c>
      <c r="M149" s="825">
        <v>228.9</v>
      </c>
      <c r="N149" s="822">
        <v>2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11</v>
      </c>
      <c r="B150" s="822" t="s">
        <v>1375</v>
      </c>
      <c r="C150" s="822" t="s">
        <v>1381</v>
      </c>
      <c r="D150" s="823" t="s">
        <v>2517</v>
      </c>
      <c r="E150" s="824" t="s">
        <v>1394</v>
      </c>
      <c r="F150" s="822" t="s">
        <v>1376</v>
      </c>
      <c r="G150" s="822" t="s">
        <v>1698</v>
      </c>
      <c r="H150" s="822" t="s">
        <v>329</v>
      </c>
      <c r="I150" s="822" t="s">
        <v>1699</v>
      </c>
      <c r="J150" s="822" t="s">
        <v>1700</v>
      </c>
      <c r="K150" s="822" t="s">
        <v>1701</v>
      </c>
      <c r="L150" s="825">
        <v>78.48</v>
      </c>
      <c r="M150" s="825">
        <v>156.96</v>
      </c>
      <c r="N150" s="822">
        <v>2</v>
      </c>
      <c r="O150" s="826">
        <v>0.5</v>
      </c>
      <c r="P150" s="825">
        <v>156.96</v>
      </c>
      <c r="Q150" s="827">
        <v>1</v>
      </c>
      <c r="R150" s="822">
        <v>2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11</v>
      </c>
      <c r="B151" s="822" t="s">
        <v>1375</v>
      </c>
      <c r="C151" s="822" t="s">
        <v>1381</v>
      </c>
      <c r="D151" s="823" t="s">
        <v>2517</v>
      </c>
      <c r="E151" s="824" t="s">
        <v>1394</v>
      </c>
      <c r="F151" s="822" t="s">
        <v>1376</v>
      </c>
      <c r="G151" s="822" t="s">
        <v>1483</v>
      </c>
      <c r="H151" s="822" t="s">
        <v>329</v>
      </c>
      <c r="I151" s="822" t="s">
        <v>1484</v>
      </c>
      <c r="J151" s="822" t="s">
        <v>1485</v>
      </c>
      <c r="K151" s="822" t="s">
        <v>1486</v>
      </c>
      <c r="L151" s="825">
        <v>482.19</v>
      </c>
      <c r="M151" s="825">
        <v>4339.71</v>
      </c>
      <c r="N151" s="822">
        <v>9</v>
      </c>
      <c r="O151" s="826">
        <v>5</v>
      </c>
      <c r="P151" s="825">
        <v>3857.52</v>
      </c>
      <c r="Q151" s="827">
        <v>0.88888888888888884</v>
      </c>
      <c r="R151" s="822">
        <v>8</v>
      </c>
      <c r="S151" s="827">
        <v>0.88888888888888884</v>
      </c>
      <c r="T151" s="826">
        <v>4.5</v>
      </c>
      <c r="U151" s="828">
        <v>0.9</v>
      </c>
    </row>
    <row r="152" spans="1:21" ht="14.45" customHeight="1" x14ac:dyDescent="0.2">
      <c r="A152" s="821">
        <v>11</v>
      </c>
      <c r="B152" s="822" t="s">
        <v>1375</v>
      </c>
      <c r="C152" s="822" t="s">
        <v>1381</v>
      </c>
      <c r="D152" s="823" t="s">
        <v>2517</v>
      </c>
      <c r="E152" s="824" t="s">
        <v>1394</v>
      </c>
      <c r="F152" s="822" t="s">
        <v>1376</v>
      </c>
      <c r="G152" s="822" t="s">
        <v>1483</v>
      </c>
      <c r="H152" s="822" t="s">
        <v>329</v>
      </c>
      <c r="I152" s="822" t="s">
        <v>1702</v>
      </c>
      <c r="J152" s="822" t="s">
        <v>1485</v>
      </c>
      <c r="K152" s="822" t="s">
        <v>1703</v>
      </c>
      <c r="L152" s="825">
        <v>586.96</v>
      </c>
      <c r="M152" s="825">
        <v>1760.88</v>
      </c>
      <c r="N152" s="822">
        <v>3</v>
      </c>
      <c r="O152" s="826">
        <v>1.5</v>
      </c>
      <c r="P152" s="825">
        <v>1760.88</v>
      </c>
      <c r="Q152" s="827">
        <v>1</v>
      </c>
      <c r="R152" s="822">
        <v>3</v>
      </c>
      <c r="S152" s="827">
        <v>1</v>
      </c>
      <c r="T152" s="826">
        <v>1.5</v>
      </c>
      <c r="U152" s="828">
        <v>1</v>
      </c>
    </row>
    <row r="153" spans="1:21" ht="14.45" customHeight="1" x14ac:dyDescent="0.2">
      <c r="A153" s="821">
        <v>11</v>
      </c>
      <c r="B153" s="822" t="s">
        <v>1375</v>
      </c>
      <c r="C153" s="822" t="s">
        <v>1381</v>
      </c>
      <c r="D153" s="823" t="s">
        <v>2517</v>
      </c>
      <c r="E153" s="824" t="s">
        <v>1394</v>
      </c>
      <c r="F153" s="822" t="s">
        <v>1376</v>
      </c>
      <c r="G153" s="822" t="s">
        <v>1435</v>
      </c>
      <c r="H153" s="822" t="s">
        <v>329</v>
      </c>
      <c r="I153" s="822" t="s">
        <v>1436</v>
      </c>
      <c r="J153" s="822" t="s">
        <v>656</v>
      </c>
      <c r="K153" s="822" t="s">
        <v>1437</v>
      </c>
      <c r="L153" s="825">
        <v>35.25</v>
      </c>
      <c r="M153" s="825">
        <v>493.5</v>
      </c>
      <c r="N153" s="822">
        <v>14</v>
      </c>
      <c r="O153" s="826">
        <v>6</v>
      </c>
      <c r="P153" s="825">
        <v>352.5</v>
      </c>
      <c r="Q153" s="827">
        <v>0.7142857142857143</v>
      </c>
      <c r="R153" s="822">
        <v>10</v>
      </c>
      <c r="S153" s="827">
        <v>0.7142857142857143</v>
      </c>
      <c r="T153" s="826">
        <v>4</v>
      </c>
      <c r="U153" s="828">
        <v>0.66666666666666663</v>
      </c>
    </row>
    <row r="154" spans="1:21" ht="14.45" customHeight="1" x14ac:dyDescent="0.2">
      <c r="A154" s="821">
        <v>11</v>
      </c>
      <c r="B154" s="822" t="s">
        <v>1375</v>
      </c>
      <c r="C154" s="822" t="s">
        <v>1381</v>
      </c>
      <c r="D154" s="823" t="s">
        <v>2517</v>
      </c>
      <c r="E154" s="824" t="s">
        <v>1394</v>
      </c>
      <c r="F154" s="822" t="s">
        <v>1376</v>
      </c>
      <c r="G154" s="822" t="s">
        <v>1435</v>
      </c>
      <c r="H154" s="822" t="s">
        <v>329</v>
      </c>
      <c r="I154" s="822" t="s">
        <v>1704</v>
      </c>
      <c r="J154" s="822" t="s">
        <v>1705</v>
      </c>
      <c r="K154" s="822" t="s">
        <v>1706</v>
      </c>
      <c r="L154" s="825">
        <v>35.25</v>
      </c>
      <c r="M154" s="825">
        <v>70.5</v>
      </c>
      <c r="N154" s="822">
        <v>2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11</v>
      </c>
      <c r="B155" s="822" t="s">
        <v>1375</v>
      </c>
      <c r="C155" s="822" t="s">
        <v>1381</v>
      </c>
      <c r="D155" s="823" t="s">
        <v>2517</v>
      </c>
      <c r="E155" s="824" t="s">
        <v>1394</v>
      </c>
      <c r="F155" s="822" t="s">
        <v>1376</v>
      </c>
      <c r="G155" s="822" t="s">
        <v>1503</v>
      </c>
      <c r="H155" s="822" t="s">
        <v>329</v>
      </c>
      <c r="I155" s="822" t="s">
        <v>1707</v>
      </c>
      <c r="J155" s="822" t="s">
        <v>1673</v>
      </c>
      <c r="K155" s="822" t="s">
        <v>1674</v>
      </c>
      <c r="L155" s="825">
        <v>59.56</v>
      </c>
      <c r="M155" s="825">
        <v>1012.52</v>
      </c>
      <c r="N155" s="822">
        <v>17</v>
      </c>
      <c r="O155" s="826">
        <v>4.5</v>
      </c>
      <c r="P155" s="825">
        <v>59.56</v>
      </c>
      <c r="Q155" s="827">
        <v>5.8823529411764712E-2</v>
      </c>
      <c r="R155" s="822">
        <v>1</v>
      </c>
      <c r="S155" s="827">
        <v>5.8823529411764705E-2</v>
      </c>
      <c r="T155" s="826">
        <v>1</v>
      </c>
      <c r="U155" s="828">
        <v>0.22222222222222221</v>
      </c>
    </row>
    <row r="156" spans="1:21" ht="14.45" customHeight="1" x14ac:dyDescent="0.2">
      <c r="A156" s="821">
        <v>11</v>
      </c>
      <c r="B156" s="822" t="s">
        <v>1375</v>
      </c>
      <c r="C156" s="822" t="s">
        <v>1381</v>
      </c>
      <c r="D156" s="823" t="s">
        <v>2517</v>
      </c>
      <c r="E156" s="824" t="s">
        <v>1394</v>
      </c>
      <c r="F156" s="822" t="s">
        <v>1376</v>
      </c>
      <c r="G156" s="822" t="s">
        <v>1503</v>
      </c>
      <c r="H156" s="822" t="s">
        <v>329</v>
      </c>
      <c r="I156" s="822" t="s">
        <v>1672</v>
      </c>
      <c r="J156" s="822" t="s">
        <v>1673</v>
      </c>
      <c r="K156" s="822" t="s">
        <v>1674</v>
      </c>
      <c r="L156" s="825">
        <v>59.56</v>
      </c>
      <c r="M156" s="825">
        <v>357.36</v>
      </c>
      <c r="N156" s="822">
        <v>6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11</v>
      </c>
      <c r="B157" s="822" t="s">
        <v>1375</v>
      </c>
      <c r="C157" s="822" t="s">
        <v>1381</v>
      </c>
      <c r="D157" s="823" t="s">
        <v>2517</v>
      </c>
      <c r="E157" s="824" t="s">
        <v>1394</v>
      </c>
      <c r="F157" s="822" t="s">
        <v>1376</v>
      </c>
      <c r="G157" s="822" t="s">
        <v>1708</v>
      </c>
      <c r="H157" s="822" t="s">
        <v>329</v>
      </c>
      <c r="I157" s="822" t="s">
        <v>1709</v>
      </c>
      <c r="J157" s="822" t="s">
        <v>1710</v>
      </c>
      <c r="K157" s="822" t="s">
        <v>1711</v>
      </c>
      <c r="L157" s="825">
        <v>0</v>
      </c>
      <c r="M157" s="825">
        <v>0</v>
      </c>
      <c r="N157" s="822">
        <v>2</v>
      </c>
      <c r="O157" s="826">
        <v>1</v>
      </c>
      <c r="P157" s="825">
        <v>0</v>
      </c>
      <c r="Q157" s="827"/>
      <c r="R157" s="822">
        <v>2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11</v>
      </c>
      <c r="B158" s="822" t="s">
        <v>1375</v>
      </c>
      <c r="C158" s="822" t="s">
        <v>1381</v>
      </c>
      <c r="D158" s="823" t="s">
        <v>2517</v>
      </c>
      <c r="E158" s="824" t="s">
        <v>1394</v>
      </c>
      <c r="F158" s="822" t="s">
        <v>1376</v>
      </c>
      <c r="G158" s="822" t="s">
        <v>1610</v>
      </c>
      <c r="H158" s="822" t="s">
        <v>329</v>
      </c>
      <c r="I158" s="822" t="s">
        <v>1712</v>
      </c>
      <c r="J158" s="822" t="s">
        <v>1713</v>
      </c>
      <c r="K158" s="822" t="s">
        <v>1714</v>
      </c>
      <c r="L158" s="825">
        <v>311.02</v>
      </c>
      <c r="M158" s="825">
        <v>1866.12</v>
      </c>
      <c r="N158" s="822">
        <v>6</v>
      </c>
      <c r="O158" s="826">
        <v>2.5</v>
      </c>
      <c r="P158" s="825">
        <v>1866.12</v>
      </c>
      <c r="Q158" s="827">
        <v>1</v>
      </c>
      <c r="R158" s="822">
        <v>6</v>
      </c>
      <c r="S158" s="827">
        <v>1</v>
      </c>
      <c r="T158" s="826">
        <v>2.5</v>
      </c>
      <c r="U158" s="828">
        <v>1</v>
      </c>
    </row>
    <row r="159" spans="1:21" ht="14.45" customHeight="1" x14ac:dyDescent="0.2">
      <c r="A159" s="821">
        <v>11</v>
      </c>
      <c r="B159" s="822" t="s">
        <v>1375</v>
      </c>
      <c r="C159" s="822" t="s">
        <v>1381</v>
      </c>
      <c r="D159" s="823" t="s">
        <v>2517</v>
      </c>
      <c r="E159" s="824" t="s">
        <v>1394</v>
      </c>
      <c r="F159" s="822" t="s">
        <v>1376</v>
      </c>
      <c r="G159" s="822" t="s">
        <v>1610</v>
      </c>
      <c r="H159" s="822" t="s">
        <v>329</v>
      </c>
      <c r="I159" s="822" t="s">
        <v>1611</v>
      </c>
      <c r="J159" s="822" t="s">
        <v>1612</v>
      </c>
      <c r="K159" s="822" t="s">
        <v>1613</v>
      </c>
      <c r="L159" s="825">
        <v>387.73</v>
      </c>
      <c r="M159" s="825">
        <v>775.46</v>
      </c>
      <c r="N159" s="822">
        <v>2</v>
      </c>
      <c r="O159" s="826">
        <v>1</v>
      </c>
      <c r="P159" s="825">
        <v>775.46</v>
      </c>
      <c r="Q159" s="827">
        <v>1</v>
      </c>
      <c r="R159" s="822">
        <v>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11</v>
      </c>
      <c r="B160" s="822" t="s">
        <v>1375</v>
      </c>
      <c r="C160" s="822" t="s">
        <v>1381</v>
      </c>
      <c r="D160" s="823" t="s">
        <v>2517</v>
      </c>
      <c r="E160" s="824" t="s">
        <v>1394</v>
      </c>
      <c r="F160" s="822" t="s">
        <v>1376</v>
      </c>
      <c r="G160" s="822" t="s">
        <v>1610</v>
      </c>
      <c r="H160" s="822" t="s">
        <v>329</v>
      </c>
      <c r="I160" s="822" t="s">
        <v>1715</v>
      </c>
      <c r="J160" s="822" t="s">
        <v>1713</v>
      </c>
      <c r="K160" s="822" t="s">
        <v>1716</v>
      </c>
      <c r="L160" s="825">
        <v>318.07</v>
      </c>
      <c r="M160" s="825">
        <v>954.21</v>
      </c>
      <c r="N160" s="822">
        <v>3</v>
      </c>
      <c r="O160" s="826">
        <v>1</v>
      </c>
      <c r="P160" s="825">
        <v>954.21</v>
      </c>
      <c r="Q160" s="827">
        <v>1</v>
      </c>
      <c r="R160" s="822">
        <v>3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11</v>
      </c>
      <c r="B161" s="822" t="s">
        <v>1375</v>
      </c>
      <c r="C161" s="822" t="s">
        <v>1381</v>
      </c>
      <c r="D161" s="823" t="s">
        <v>2517</v>
      </c>
      <c r="E161" s="824" t="s">
        <v>1394</v>
      </c>
      <c r="F161" s="822" t="s">
        <v>1376</v>
      </c>
      <c r="G161" s="822" t="s">
        <v>1610</v>
      </c>
      <c r="H161" s="822" t="s">
        <v>329</v>
      </c>
      <c r="I161" s="822" t="s">
        <v>1717</v>
      </c>
      <c r="J161" s="822" t="s">
        <v>1713</v>
      </c>
      <c r="K161" s="822" t="s">
        <v>1714</v>
      </c>
      <c r="L161" s="825">
        <v>311.02</v>
      </c>
      <c r="M161" s="825">
        <v>7775.4999999999991</v>
      </c>
      <c r="N161" s="822">
        <v>25</v>
      </c>
      <c r="O161" s="826">
        <v>7.5</v>
      </c>
      <c r="P161" s="825">
        <v>5909.3799999999992</v>
      </c>
      <c r="Q161" s="827">
        <v>0.76</v>
      </c>
      <c r="R161" s="822">
        <v>19</v>
      </c>
      <c r="S161" s="827">
        <v>0.76</v>
      </c>
      <c r="T161" s="826">
        <v>5.5</v>
      </c>
      <c r="U161" s="828">
        <v>0.73333333333333328</v>
      </c>
    </row>
    <row r="162" spans="1:21" ht="14.45" customHeight="1" x14ac:dyDescent="0.2">
      <c r="A162" s="821">
        <v>11</v>
      </c>
      <c r="B162" s="822" t="s">
        <v>1375</v>
      </c>
      <c r="C162" s="822" t="s">
        <v>1381</v>
      </c>
      <c r="D162" s="823" t="s">
        <v>2517</v>
      </c>
      <c r="E162" s="824" t="s">
        <v>1394</v>
      </c>
      <c r="F162" s="822" t="s">
        <v>1376</v>
      </c>
      <c r="G162" s="822" t="s">
        <v>1516</v>
      </c>
      <c r="H162" s="822" t="s">
        <v>329</v>
      </c>
      <c r="I162" s="822" t="s">
        <v>1718</v>
      </c>
      <c r="J162" s="822" t="s">
        <v>1719</v>
      </c>
      <c r="K162" s="822" t="s">
        <v>1258</v>
      </c>
      <c r="L162" s="825">
        <v>0</v>
      </c>
      <c r="M162" s="825">
        <v>0</v>
      </c>
      <c r="N162" s="822">
        <v>5</v>
      </c>
      <c r="O162" s="826">
        <v>2.5</v>
      </c>
      <c r="P162" s="825">
        <v>0</v>
      </c>
      <c r="Q162" s="827"/>
      <c r="R162" s="822">
        <v>2</v>
      </c>
      <c r="S162" s="827">
        <v>0.4</v>
      </c>
      <c r="T162" s="826">
        <v>0.5</v>
      </c>
      <c r="U162" s="828">
        <v>0.2</v>
      </c>
    </row>
    <row r="163" spans="1:21" ht="14.45" customHeight="1" x14ac:dyDescent="0.2">
      <c r="A163" s="821">
        <v>11</v>
      </c>
      <c r="B163" s="822" t="s">
        <v>1375</v>
      </c>
      <c r="C163" s="822" t="s">
        <v>1381</v>
      </c>
      <c r="D163" s="823" t="s">
        <v>2517</v>
      </c>
      <c r="E163" s="824" t="s">
        <v>1394</v>
      </c>
      <c r="F163" s="822" t="s">
        <v>1376</v>
      </c>
      <c r="G163" s="822" t="s">
        <v>1516</v>
      </c>
      <c r="H163" s="822" t="s">
        <v>672</v>
      </c>
      <c r="I163" s="822" t="s">
        <v>1257</v>
      </c>
      <c r="J163" s="822" t="s">
        <v>824</v>
      </c>
      <c r="K163" s="822" t="s">
        <v>1258</v>
      </c>
      <c r="L163" s="825">
        <v>0</v>
      </c>
      <c r="M163" s="825">
        <v>0</v>
      </c>
      <c r="N163" s="822">
        <v>2</v>
      </c>
      <c r="O163" s="826">
        <v>1</v>
      </c>
      <c r="P163" s="825">
        <v>0</v>
      </c>
      <c r="Q163" s="827"/>
      <c r="R163" s="822">
        <v>2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11</v>
      </c>
      <c r="B164" s="822" t="s">
        <v>1375</v>
      </c>
      <c r="C164" s="822" t="s">
        <v>1381</v>
      </c>
      <c r="D164" s="823" t="s">
        <v>2517</v>
      </c>
      <c r="E164" s="824" t="s">
        <v>1394</v>
      </c>
      <c r="F164" s="822" t="s">
        <v>1376</v>
      </c>
      <c r="G164" s="822" t="s">
        <v>1517</v>
      </c>
      <c r="H164" s="822" t="s">
        <v>329</v>
      </c>
      <c r="I164" s="822" t="s">
        <v>1720</v>
      </c>
      <c r="J164" s="822" t="s">
        <v>1519</v>
      </c>
      <c r="K164" s="822" t="s">
        <v>1721</v>
      </c>
      <c r="L164" s="825">
        <v>299.83999999999997</v>
      </c>
      <c r="M164" s="825">
        <v>599.67999999999995</v>
      </c>
      <c r="N164" s="822">
        <v>2</v>
      </c>
      <c r="O164" s="826">
        <v>0.5</v>
      </c>
      <c r="P164" s="825">
        <v>599.67999999999995</v>
      </c>
      <c r="Q164" s="827">
        <v>1</v>
      </c>
      <c r="R164" s="822">
        <v>2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11</v>
      </c>
      <c r="B165" s="822" t="s">
        <v>1375</v>
      </c>
      <c r="C165" s="822" t="s">
        <v>1381</v>
      </c>
      <c r="D165" s="823" t="s">
        <v>2517</v>
      </c>
      <c r="E165" s="824" t="s">
        <v>1394</v>
      </c>
      <c r="F165" s="822" t="s">
        <v>1376</v>
      </c>
      <c r="G165" s="822" t="s">
        <v>1517</v>
      </c>
      <c r="H165" s="822" t="s">
        <v>329</v>
      </c>
      <c r="I165" s="822" t="s">
        <v>1521</v>
      </c>
      <c r="J165" s="822" t="s">
        <v>818</v>
      </c>
      <c r="K165" s="822" t="s">
        <v>1522</v>
      </c>
      <c r="L165" s="825">
        <v>50.32</v>
      </c>
      <c r="M165" s="825">
        <v>352.24</v>
      </c>
      <c r="N165" s="822">
        <v>7</v>
      </c>
      <c r="O165" s="826">
        <v>3.5</v>
      </c>
      <c r="P165" s="825">
        <v>100.64</v>
      </c>
      <c r="Q165" s="827">
        <v>0.2857142857142857</v>
      </c>
      <c r="R165" s="822">
        <v>2</v>
      </c>
      <c r="S165" s="827">
        <v>0.2857142857142857</v>
      </c>
      <c r="T165" s="826">
        <v>1.5</v>
      </c>
      <c r="U165" s="828">
        <v>0.42857142857142855</v>
      </c>
    </row>
    <row r="166" spans="1:21" ht="14.45" customHeight="1" x14ac:dyDescent="0.2">
      <c r="A166" s="821">
        <v>11</v>
      </c>
      <c r="B166" s="822" t="s">
        <v>1375</v>
      </c>
      <c r="C166" s="822" t="s">
        <v>1381</v>
      </c>
      <c r="D166" s="823" t="s">
        <v>2517</v>
      </c>
      <c r="E166" s="824" t="s">
        <v>1394</v>
      </c>
      <c r="F166" s="822" t="s">
        <v>1376</v>
      </c>
      <c r="G166" s="822" t="s">
        <v>1517</v>
      </c>
      <c r="H166" s="822" t="s">
        <v>329</v>
      </c>
      <c r="I166" s="822" t="s">
        <v>1722</v>
      </c>
      <c r="J166" s="822" t="s">
        <v>1723</v>
      </c>
      <c r="K166" s="822" t="s">
        <v>1724</v>
      </c>
      <c r="L166" s="825">
        <v>99.94</v>
      </c>
      <c r="M166" s="825">
        <v>199.88</v>
      </c>
      <c r="N166" s="822">
        <v>2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11</v>
      </c>
      <c r="B167" s="822" t="s">
        <v>1375</v>
      </c>
      <c r="C167" s="822" t="s">
        <v>1381</v>
      </c>
      <c r="D167" s="823" t="s">
        <v>2517</v>
      </c>
      <c r="E167" s="824" t="s">
        <v>1394</v>
      </c>
      <c r="F167" s="822" t="s">
        <v>1376</v>
      </c>
      <c r="G167" s="822" t="s">
        <v>1423</v>
      </c>
      <c r="H167" s="822" t="s">
        <v>672</v>
      </c>
      <c r="I167" s="822" t="s">
        <v>1308</v>
      </c>
      <c r="J167" s="822" t="s">
        <v>959</v>
      </c>
      <c r="K167" s="822" t="s">
        <v>1309</v>
      </c>
      <c r="L167" s="825">
        <v>154.36000000000001</v>
      </c>
      <c r="M167" s="825">
        <v>463.08000000000004</v>
      </c>
      <c r="N167" s="822">
        <v>3</v>
      </c>
      <c r="O167" s="826">
        <v>2</v>
      </c>
      <c r="P167" s="825">
        <v>463.08000000000004</v>
      </c>
      <c r="Q167" s="827">
        <v>1</v>
      </c>
      <c r="R167" s="822">
        <v>3</v>
      </c>
      <c r="S167" s="827">
        <v>1</v>
      </c>
      <c r="T167" s="826">
        <v>2</v>
      </c>
      <c r="U167" s="828">
        <v>1</v>
      </c>
    </row>
    <row r="168" spans="1:21" ht="14.45" customHeight="1" x14ac:dyDescent="0.2">
      <c r="A168" s="821">
        <v>11</v>
      </c>
      <c r="B168" s="822" t="s">
        <v>1375</v>
      </c>
      <c r="C168" s="822" t="s">
        <v>1381</v>
      </c>
      <c r="D168" s="823" t="s">
        <v>2517</v>
      </c>
      <c r="E168" s="824" t="s">
        <v>1394</v>
      </c>
      <c r="F168" s="822" t="s">
        <v>1376</v>
      </c>
      <c r="G168" s="822" t="s">
        <v>1423</v>
      </c>
      <c r="H168" s="822" t="s">
        <v>329</v>
      </c>
      <c r="I168" s="822" t="s">
        <v>1525</v>
      </c>
      <c r="J168" s="822" t="s">
        <v>959</v>
      </c>
      <c r="K168" s="822" t="s">
        <v>1526</v>
      </c>
      <c r="L168" s="825">
        <v>225.06</v>
      </c>
      <c r="M168" s="825">
        <v>450.12</v>
      </c>
      <c r="N168" s="822">
        <v>2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11</v>
      </c>
      <c r="B169" s="822" t="s">
        <v>1375</v>
      </c>
      <c r="C169" s="822" t="s">
        <v>1381</v>
      </c>
      <c r="D169" s="823" t="s">
        <v>2517</v>
      </c>
      <c r="E169" s="824" t="s">
        <v>1394</v>
      </c>
      <c r="F169" s="822" t="s">
        <v>1376</v>
      </c>
      <c r="G169" s="822" t="s">
        <v>1725</v>
      </c>
      <c r="H169" s="822" t="s">
        <v>329</v>
      </c>
      <c r="I169" s="822" t="s">
        <v>1726</v>
      </c>
      <c r="J169" s="822" t="s">
        <v>745</v>
      </c>
      <c r="K169" s="822" t="s">
        <v>746</v>
      </c>
      <c r="L169" s="825">
        <v>121.92</v>
      </c>
      <c r="M169" s="825">
        <v>365.76</v>
      </c>
      <c r="N169" s="822">
        <v>3</v>
      </c>
      <c r="O169" s="826">
        <v>1</v>
      </c>
      <c r="P169" s="825">
        <v>365.76</v>
      </c>
      <c r="Q169" s="827">
        <v>1</v>
      </c>
      <c r="R169" s="822">
        <v>3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11</v>
      </c>
      <c r="B170" s="822" t="s">
        <v>1375</v>
      </c>
      <c r="C170" s="822" t="s">
        <v>1381</v>
      </c>
      <c r="D170" s="823" t="s">
        <v>2517</v>
      </c>
      <c r="E170" s="824" t="s">
        <v>1394</v>
      </c>
      <c r="F170" s="822" t="s">
        <v>1377</v>
      </c>
      <c r="G170" s="822" t="s">
        <v>1527</v>
      </c>
      <c r="H170" s="822" t="s">
        <v>329</v>
      </c>
      <c r="I170" s="822" t="s">
        <v>1565</v>
      </c>
      <c r="J170" s="822" t="s">
        <v>1727</v>
      </c>
      <c r="K170" s="822"/>
      <c r="L170" s="825">
        <v>52.870000000000005</v>
      </c>
      <c r="M170" s="825">
        <v>158.61000000000001</v>
      </c>
      <c r="N170" s="822">
        <v>3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11</v>
      </c>
      <c r="B171" s="822" t="s">
        <v>1375</v>
      </c>
      <c r="C171" s="822" t="s">
        <v>1381</v>
      </c>
      <c r="D171" s="823" t="s">
        <v>2517</v>
      </c>
      <c r="E171" s="824" t="s">
        <v>1394</v>
      </c>
      <c r="F171" s="822" t="s">
        <v>1378</v>
      </c>
      <c r="G171" s="822" t="s">
        <v>1527</v>
      </c>
      <c r="H171" s="822" t="s">
        <v>329</v>
      </c>
      <c r="I171" s="822" t="s">
        <v>1531</v>
      </c>
      <c r="J171" s="822" t="s">
        <v>1532</v>
      </c>
      <c r="K171" s="822" t="s">
        <v>1533</v>
      </c>
      <c r="L171" s="825">
        <v>0</v>
      </c>
      <c r="M171" s="825">
        <v>0</v>
      </c>
      <c r="N171" s="822">
        <v>1</v>
      </c>
      <c r="O171" s="826">
        <v>1</v>
      </c>
      <c r="P171" s="825"/>
      <c r="Q171" s="827"/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11</v>
      </c>
      <c r="B172" s="822" t="s">
        <v>1375</v>
      </c>
      <c r="C172" s="822" t="s">
        <v>1381</v>
      </c>
      <c r="D172" s="823" t="s">
        <v>2517</v>
      </c>
      <c r="E172" s="824" t="s">
        <v>1394</v>
      </c>
      <c r="F172" s="822" t="s">
        <v>1378</v>
      </c>
      <c r="G172" s="822" t="s">
        <v>1728</v>
      </c>
      <c r="H172" s="822" t="s">
        <v>329</v>
      </c>
      <c r="I172" s="822" t="s">
        <v>1729</v>
      </c>
      <c r="J172" s="822" t="s">
        <v>1730</v>
      </c>
      <c r="K172" s="822" t="s">
        <v>1731</v>
      </c>
      <c r="L172" s="825">
        <v>100.05</v>
      </c>
      <c r="M172" s="825">
        <v>2201.1</v>
      </c>
      <c r="N172" s="822">
        <v>22</v>
      </c>
      <c r="O172" s="826">
        <v>2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11</v>
      </c>
      <c r="B173" s="822" t="s">
        <v>1375</v>
      </c>
      <c r="C173" s="822" t="s">
        <v>1381</v>
      </c>
      <c r="D173" s="823" t="s">
        <v>2517</v>
      </c>
      <c r="E173" s="824" t="s">
        <v>1394</v>
      </c>
      <c r="F173" s="822" t="s">
        <v>1378</v>
      </c>
      <c r="G173" s="822" t="s">
        <v>1728</v>
      </c>
      <c r="H173" s="822" t="s">
        <v>329</v>
      </c>
      <c r="I173" s="822" t="s">
        <v>1732</v>
      </c>
      <c r="J173" s="822" t="s">
        <v>1733</v>
      </c>
      <c r="K173" s="822" t="s">
        <v>1734</v>
      </c>
      <c r="L173" s="825">
        <v>199.48</v>
      </c>
      <c r="M173" s="825">
        <v>1994.8</v>
      </c>
      <c r="N173" s="822">
        <v>10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11</v>
      </c>
      <c r="B174" s="822" t="s">
        <v>1375</v>
      </c>
      <c r="C174" s="822" t="s">
        <v>1381</v>
      </c>
      <c r="D174" s="823" t="s">
        <v>2517</v>
      </c>
      <c r="E174" s="824" t="s">
        <v>1394</v>
      </c>
      <c r="F174" s="822" t="s">
        <v>1378</v>
      </c>
      <c r="G174" s="822" t="s">
        <v>1728</v>
      </c>
      <c r="H174" s="822" t="s">
        <v>329</v>
      </c>
      <c r="I174" s="822" t="s">
        <v>1735</v>
      </c>
      <c r="J174" s="822" t="s">
        <v>1736</v>
      </c>
      <c r="K174" s="822" t="s">
        <v>1734</v>
      </c>
      <c r="L174" s="825">
        <v>142.16</v>
      </c>
      <c r="M174" s="825">
        <v>426.48</v>
      </c>
      <c r="N174" s="822">
        <v>3</v>
      </c>
      <c r="O174" s="826">
        <v>2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11</v>
      </c>
      <c r="B175" s="822" t="s">
        <v>1375</v>
      </c>
      <c r="C175" s="822" t="s">
        <v>1381</v>
      </c>
      <c r="D175" s="823" t="s">
        <v>2517</v>
      </c>
      <c r="E175" s="824" t="s">
        <v>1394</v>
      </c>
      <c r="F175" s="822" t="s">
        <v>1378</v>
      </c>
      <c r="G175" s="822" t="s">
        <v>1428</v>
      </c>
      <c r="H175" s="822" t="s">
        <v>329</v>
      </c>
      <c r="I175" s="822" t="s">
        <v>1737</v>
      </c>
      <c r="J175" s="822" t="s">
        <v>1738</v>
      </c>
      <c r="K175" s="822" t="s">
        <v>1739</v>
      </c>
      <c r="L175" s="825">
        <v>60.23</v>
      </c>
      <c r="M175" s="825">
        <v>60.23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11</v>
      </c>
      <c r="B176" s="822" t="s">
        <v>1375</v>
      </c>
      <c r="C176" s="822" t="s">
        <v>1381</v>
      </c>
      <c r="D176" s="823" t="s">
        <v>2517</v>
      </c>
      <c r="E176" s="824" t="s">
        <v>1394</v>
      </c>
      <c r="F176" s="822" t="s">
        <v>1378</v>
      </c>
      <c r="G176" s="822" t="s">
        <v>1428</v>
      </c>
      <c r="H176" s="822" t="s">
        <v>329</v>
      </c>
      <c r="I176" s="822" t="s">
        <v>1740</v>
      </c>
      <c r="J176" s="822" t="s">
        <v>1741</v>
      </c>
      <c r="K176" s="822" t="s">
        <v>1742</v>
      </c>
      <c r="L176" s="825">
        <v>400.2</v>
      </c>
      <c r="M176" s="825">
        <v>400.2</v>
      </c>
      <c r="N176" s="822">
        <v>1</v>
      </c>
      <c r="O176" s="826">
        <v>1</v>
      </c>
      <c r="P176" s="825">
        <v>400.2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11</v>
      </c>
      <c r="B177" s="822" t="s">
        <v>1375</v>
      </c>
      <c r="C177" s="822" t="s">
        <v>1381</v>
      </c>
      <c r="D177" s="823" t="s">
        <v>2517</v>
      </c>
      <c r="E177" s="824" t="s">
        <v>1394</v>
      </c>
      <c r="F177" s="822" t="s">
        <v>1378</v>
      </c>
      <c r="G177" s="822" t="s">
        <v>1428</v>
      </c>
      <c r="H177" s="822" t="s">
        <v>329</v>
      </c>
      <c r="I177" s="822" t="s">
        <v>1743</v>
      </c>
      <c r="J177" s="822" t="s">
        <v>1744</v>
      </c>
      <c r="K177" s="822" t="s">
        <v>1745</v>
      </c>
      <c r="L177" s="825">
        <v>1580.5</v>
      </c>
      <c r="M177" s="825">
        <v>1580.5</v>
      </c>
      <c r="N177" s="822">
        <v>1</v>
      </c>
      <c r="O177" s="826">
        <v>1</v>
      </c>
      <c r="P177" s="825">
        <v>1580.5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11</v>
      </c>
      <c r="B178" s="822" t="s">
        <v>1375</v>
      </c>
      <c r="C178" s="822" t="s">
        <v>1381</v>
      </c>
      <c r="D178" s="823" t="s">
        <v>2517</v>
      </c>
      <c r="E178" s="824" t="s">
        <v>1394</v>
      </c>
      <c r="F178" s="822" t="s">
        <v>1378</v>
      </c>
      <c r="G178" s="822" t="s">
        <v>1438</v>
      </c>
      <c r="H178" s="822" t="s">
        <v>329</v>
      </c>
      <c r="I178" s="822" t="s">
        <v>1547</v>
      </c>
      <c r="J178" s="822" t="s">
        <v>1548</v>
      </c>
      <c r="K178" s="822" t="s">
        <v>1549</v>
      </c>
      <c r="L178" s="825">
        <v>400.2</v>
      </c>
      <c r="M178" s="825">
        <v>3601.7999999999993</v>
      </c>
      <c r="N178" s="822">
        <v>9</v>
      </c>
      <c r="O178" s="826">
        <v>9</v>
      </c>
      <c r="P178" s="825">
        <v>3601.7999999999993</v>
      </c>
      <c r="Q178" s="827">
        <v>1</v>
      </c>
      <c r="R178" s="822">
        <v>9</v>
      </c>
      <c r="S178" s="827">
        <v>1</v>
      </c>
      <c r="T178" s="826">
        <v>9</v>
      </c>
      <c r="U178" s="828">
        <v>1</v>
      </c>
    </row>
    <row r="179" spans="1:21" ht="14.45" customHeight="1" x14ac:dyDescent="0.2">
      <c r="A179" s="821">
        <v>11</v>
      </c>
      <c r="B179" s="822" t="s">
        <v>1375</v>
      </c>
      <c r="C179" s="822" t="s">
        <v>1381</v>
      </c>
      <c r="D179" s="823" t="s">
        <v>2517</v>
      </c>
      <c r="E179" s="824" t="s">
        <v>1396</v>
      </c>
      <c r="F179" s="822" t="s">
        <v>1376</v>
      </c>
      <c r="G179" s="822" t="s">
        <v>1746</v>
      </c>
      <c r="H179" s="822" t="s">
        <v>329</v>
      </c>
      <c r="I179" s="822" t="s">
        <v>1747</v>
      </c>
      <c r="J179" s="822" t="s">
        <v>1748</v>
      </c>
      <c r="K179" s="822" t="s">
        <v>1701</v>
      </c>
      <c r="L179" s="825">
        <v>235.78</v>
      </c>
      <c r="M179" s="825">
        <v>471.56</v>
      </c>
      <c r="N179" s="822">
        <v>2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11</v>
      </c>
      <c r="B180" s="822" t="s">
        <v>1375</v>
      </c>
      <c r="C180" s="822" t="s">
        <v>1381</v>
      </c>
      <c r="D180" s="823" t="s">
        <v>2517</v>
      </c>
      <c r="E180" s="824" t="s">
        <v>1396</v>
      </c>
      <c r="F180" s="822" t="s">
        <v>1376</v>
      </c>
      <c r="G180" s="822" t="s">
        <v>1459</v>
      </c>
      <c r="H180" s="822" t="s">
        <v>329</v>
      </c>
      <c r="I180" s="822" t="s">
        <v>1749</v>
      </c>
      <c r="J180" s="822" t="s">
        <v>1750</v>
      </c>
      <c r="K180" s="822" t="s">
        <v>1751</v>
      </c>
      <c r="L180" s="825">
        <v>234.94</v>
      </c>
      <c r="M180" s="825">
        <v>3054.2200000000003</v>
      </c>
      <c r="N180" s="822">
        <v>13</v>
      </c>
      <c r="O180" s="826">
        <v>10.5</v>
      </c>
      <c r="P180" s="825">
        <v>939.76</v>
      </c>
      <c r="Q180" s="827">
        <v>0.30769230769230765</v>
      </c>
      <c r="R180" s="822">
        <v>4</v>
      </c>
      <c r="S180" s="827">
        <v>0.30769230769230771</v>
      </c>
      <c r="T180" s="826">
        <v>3</v>
      </c>
      <c r="U180" s="828">
        <v>0.2857142857142857</v>
      </c>
    </row>
    <row r="181" spans="1:21" ht="14.45" customHeight="1" x14ac:dyDescent="0.2">
      <c r="A181" s="821">
        <v>11</v>
      </c>
      <c r="B181" s="822" t="s">
        <v>1375</v>
      </c>
      <c r="C181" s="822" t="s">
        <v>1381</v>
      </c>
      <c r="D181" s="823" t="s">
        <v>2517</v>
      </c>
      <c r="E181" s="824" t="s">
        <v>1396</v>
      </c>
      <c r="F181" s="822" t="s">
        <v>1376</v>
      </c>
      <c r="G181" s="822" t="s">
        <v>1752</v>
      </c>
      <c r="H181" s="822" t="s">
        <v>329</v>
      </c>
      <c r="I181" s="822" t="s">
        <v>1753</v>
      </c>
      <c r="J181" s="822" t="s">
        <v>680</v>
      </c>
      <c r="K181" s="822" t="s">
        <v>1754</v>
      </c>
      <c r="L181" s="825">
        <v>91.11</v>
      </c>
      <c r="M181" s="825">
        <v>91.11</v>
      </c>
      <c r="N181" s="822">
        <v>1</v>
      </c>
      <c r="O181" s="826">
        <v>0.5</v>
      </c>
      <c r="P181" s="825">
        <v>91.11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11</v>
      </c>
      <c r="B182" s="822" t="s">
        <v>1375</v>
      </c>
      <c r="C182" s="822" t="s">
        <v>1381</v>
      </c>
      <c r="D182" s="823" t="s">
        <v>2517</v>
      </c>
      <c r="E182" s="824" t="s">
        <v>1396</v>
      </c>
      <c r="F182" s="822" t="s">
        <v>1376</v>
      </c>
      <c r="G182" s="822" t="s">
        <v>1752</v>
      </c>
      <c r="H182" s="822" t="s">
        <v>329</v>
      </c>
      <c r="I182" s="822" t="s">
        <v>1755</v>
      </c>
      <c r="J182" s="822" t="s">
        <v>680</v>
      </c>
      <c r="K182" s="822" t="s">
        <v>1756</v>
      </c>
      <c r="L182" s="825">
        <v>45.56</v>
      </c>
      <c r="M182" s="825">
        <v>91.12</v>
      </c>
      <c r="N182" s="822">
        <v>2</v>
      </c>
      <c r="O182" s="826">
        <v>1.5</v>
      </c>
      <c r="P182" s="825">
        <v>45.56</v>
      </c>
      <c r="Q182" s="827">
        <v>0.5</v>
      </c>
      <c r="R182" s="822">
        <v>1</v>
      </c>
      <c r="S182" s="827">
        <v>0.5</v>
      </c>
      <c r="T182" s="826">
        <v>0.5</v>
      </c>
      <c r="U182" s="828">
        <v>0.33333333333333331</v>
      </c>
    </row>
    <row r="183" spans="1:21" ht="14.45" customHeight="1" x14ac:dyDescent="0.2">
      <c r="A183" s="821">
        <v>11</v>
      </c>
      <c r="B183" s="822" t="s">
        <v>1375</v>
      </c>
      <c r="C183" s="822" t="s">
        <v>1381</v>
      </c>
      <c r="D183" s="823" t="s">
        <v>2517</v>
      </c>
      <c r="E183" s="824" t="s">
        <v>1396</v>
      </c>
      <c r="F183" s="822" t="s">
        <v>1376</v>
      </c>
      <c r="G183" s="822" t="s">
        <v>1752</v>
      </c>
      <c r="H183" s="822" t="s">
        <v>329</v>
      </c>
      <c r="I183" s="822" t="s">
        <v>1757</v>
      </c>
      <c r="J183" s="822" t="s">
        <v>680</v>
      </c>
      <c r="K183" s="822" t="s">
        <v>1758</v>
      </c>
      <c r="L183" s="825">
        <v>273.33</v>
      </c>
      <c r="M183" s="825">
        <v>273.33</v>
      </c>
      <c r="N183" s="822">
        <v>1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11</v>
      </c>
      <c r="B184" s="822" t="s">
        <v>1375</v>
      </c>
      <c r="C184" s="822" t="s">
        <v>1381</v>
      </c>
      <c r="D184" s="823" t="s">
        <v>2517</v>
      </c>
      <c r="E184" s="824" t="s">
        <v>1396</v>
      </c>
      <c r="F184" s="822" t="s">
        <v>1376</v>
      </c>
      <c r="G184" s="822" t="s">
        <v>1759</v>
      </c>
      <c r="H184" s="822" t="s">
        <v>329</v>
      </c>
      <c r="I184" s="822" t="s">
        <v>1760</v>
      </c>
      <c r="J184" s="822" t="s">
        <v>1761</v>
      </c>
      <c r="K184" s="822" t="s">
        <v>1762</v>
      </c>
      <c r="L184" s="825">
        <v>0</v>
      </c>
      <c r="M184" s="825">
        <v>0</v>
      </c>
      <c r="N184" s="822">
        <v>8</v>
      </c>
      <c r="O184" s="826">
        <v>2</v>
      </c>
      <c r="P184" s="825">
        <v>0</v>
      </c>
      <c r="Q184" s="827"/>
      <c r="R184" s="822">
        <v>5</v>
      </c>
      <c r="S184" s="827">
        <v>0.625</v>
      </c>
      <c r="T184" s="826">
        <v>1.5</v>
      </c>
      <c r="U184" s="828">
        <v>0.75</v>
      </c>
    </row>
    <row r="185" spans="1:21" ht="14.45" customHeight="1" x14ac:dyDescent="0.2">
      <c r="A185" s="821">
        <v>11</v>
      </c>
      <c r="B185" s="822" t="s">
        <v>1375</v>
      </c>
      <c r="C185" s="822" t="s">
        <v>1381</v>
      </c>
      <c r="D185" s="823" t="s">
        <v>2517</v>
      </c>
      <c r="E185" s="824" t="s">
        <v>1396</v>
      </c>
      <c r="F185" s="822" t="s">
        <v>1376</v>
      </c>
      <c r="G185" s="822" t="s">
        <v>1688</v>
      </c>
      <c r="H185" s="822" t="s">
        <v>329</v>
      </c>
      <c r="I185" s="822" t="s">
        <v>1689</v>
      </c>
      <c r="J185" s="822" t="s">
        <v>809</v>
      </c>
      <c r="K185" s="822" t="s">
        <v>810</v>
      </c>
      <c r="L185" s="825">
        <v>0</v>
      </c>
      <c r="M185" s="825">
        <v>0</v>
      </c>
      <c r="N185" s="822">
        <v>2</v>
      </c>
      <c r="O185" s="826">
        <v>1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11</v>
      </c>
      <c r="B186" s="822" t="s">
        <v>1375</v>
      </c>
      <c r="C186" s="822" t="s">
        <v>1381</v>
      </c>
      <c r="D186" s="823" t="s">
        <v>2517</v>
      </c>
      <c r="E186" s="824" t="s">
        <v>1396</v>
      </c>
      <c r="F186" s="822" t="s">
        <v>1376</v>
      </c>
      <c r="G186" s="822" t="s">
        <v>1471</v>
      </c>
      <c r="H186" s="822" t="s">
        <v>329</v>
      </c>
      <c r="I186" s="822" t="s">
        <v>1472</v>
      </c>
      <c r="J186" s="822" t="s">
        <v>1473</v>
      </c>
      <c r="K186" s="822" t="s">
        <v>1474</v>
      </c>
      <c r="L186" s="825">
        <v>159.71</v>
      </c>
      <c r="M186" s="825">
        <v>1437.3899999999999</v>
      </c>
      <c r="N186" s="822">
        <v>9</v>
      </c>
      <c r="O186" s="826">
        <v>2.5</v>
      </c>
      <c r="P186" s="825">
        <v>958.26</v>
      </c>
      <c r="Q186" s="827">
        <v>0.66666666666666674</v>
      </c>
      <c r="R186" s="822">
        <v>6</v>
      </c>
      <c r="S186" s="827">
        <v>0.66666666666666663</v>
      </c>
      <c r="T186" s="826">
        <v>1.5</v>
      </c>
      <c r="U186" s="828">
        <v>0.6</v>
      </c>
    </row>
    <row r="187" spans="1:21" ht="14.45" customHeight="1" x14ac:dyDescent="0.2">
      <c r="A187" s="821">
        <v>11</v>
      </c>
      <c r="B187" s="822" t="s">
        <v>1375</v>
      </c>
      <c r="C187" s="822" t="s">
        <v>1381</v>
      </c>
      <c r="D187" s="823" t="s">
        <v>2517</v>
      </c>
      <c r="E187" s="824" t="s">
        <v>1396</v>
      </c>
      <c r="F187" s="822" t="s">
        <v>1376</v>
      </c>
      <c r="G187" s="822" t="s">
        <v>1568</v>
      </c>
      <c r="H187" s="822" t="s">
        <v>329</v>
      </c>
      <c r="I187" s="822" t="s">
        <v>1763</v>
      </c>
      <c r="J187" s="822" t="s">
        <v>1570</v>
      </c>
      <c r="K187" s="822" t="s">
        <v>1764</v>
      </c>
      <c r="L187" s="825">
        <v>45.89</v>
      </c>
      <c r="M187" s="825">
        <v>91.78</v>
      </c>
      <c r="N187" s="822">
        <v>2</v>
      </c>
      <c r="O187" s="826">
        <v>0.5</v>
      </c>
      <c r="P187" s="825">
        <v>91.78</v>
      </c>
      <c r="Q187" s="827">
        <v>1</v>
      </c>
      <c r="R187" s="822">
        <v>2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11</v>
      </c>
      <c r="B188" s="822" t="s">
        <v>1375</v>
      </c>
      <c r="C188" s="822" t="s">
        <v>1381</v>
      </c>
      <c r="D188" s="823" t="s">
        <v>2517</v>
      </c>
      <c r="E188" s="824" t="s">
        <v>1396</v>
      </c>
      <c r="F188" s="822" t="s">
        <v>1376</v>
      </c>
      <c r="G188" s="822" t="s">
        <v>1568</v>
      </c>
      <c r="H188" s="822" t="s">
        <v>329</v>
      </c>
      <c r="I188" s="822" t="s">
        <v>1569</v>
      </c>
      <c r="J188" s="822" t="s">
        <v>1570</v>
      </c>
      <c r="K188" s="822" t="s">
        <v>1571</v>
      </c>
      <c r="L188" s="825">
        <v>91.78</v>
      </c>
      <c r="M188" s="825">
        <v>3028.7400000000007</v>
      </c>
      <c r="N188" s="822">
        <v>33</v>
      </c>
      <c r="O188" s="826">
        <v>9.5</v>
      </c>
      <c r="P188" s="825">
        <v>2110.9400000000005</v>
      </c>
      <c r="Q188" s="827">
        <v>0.69696969696969702</v>
      </c>
      <c r="R188" s="822">
        <v>23</v>
      </c>
      <c r="S188" s="827">
        <v>0.69696969696969702</v>
      </c>
      <c r="T188" s="826">
        <v>7</v>
      </c>
      <c r="U188" s="828">
        <v>0.73684210526315785</v>
      </c>
    </row>
    <row r="189" spans="1:21" ht="14.45" customHeight="1" x14ac:dyDescent="0.2">
      <c r="A189" s="821">
        <v>11</v>
      </c>
      <c r="B189" s="822" t="s">
        <v>1375</v>
      </c>
      <c r="C189" s="822" t="s">
        <v>1381</v>
      </c>
      <c r="D189" s="823" t="s">
        <v>2517</v>
      </c>
      <c r="E189" s="824" t="s">
        <v>1396</v>
      </c>
      <c r="F189" s="822" t="s">
        <v>1376</v>
      </c>
      <c r="G189" s="822" t="s">
        <v>1690</v>
      </c>
      <c r="H189" s="822" t="s">
        <v>672</v>
      </c>
      <c r="I189" s="822" t="s">
        <v>1691</v>
      </c>
      <c r="J189" s="822" t="s">
        <v>1692</v>
      </c>
      <c r="K189" s="822" t="s">
        <v>1693</v>
      </c>
      <c r="L189" s="825">
        <v>773.45</v>
      </c>
      <c r="M189" s="825">
        <v>3867.2500000000005</v>
      </c>
      <c r="N189" s="822">
        <v>5</v>
      </c>
      <c r="O189" s="826">
        <v>2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11</v>
      </c>
      <c r="B190" s="822" t="s">
        <v>1375</v>
      </c>
      <c r="C190" s="822" t="s">
        <v>1381</v>
      </c>
      <c r="D190" s="823" t="s">
        <v>2517</v>
      </c>
      <c r="E190" s="824" t="s">
        <v>1396</v>
      </c>
      <c r="F190" s="822" t="s">
        <v>1376</v>
      </c>
      <c r="G190" s="822" t="s">
        <v>1479</v>
      </c>
      <c r="H190" s="822" t="s">
        <v>329</v>
      </c>
      <c r="I190" s="822" t="s">
        <v>1765</v>
      </c>
      <c r="J190" s="822" t="s">
        <v>985</v>
      </c>
      <c r="K190" s="822" t="s">
        <v>1766</v>
      </c>
      <c r="L190" s="825">
        <v>31.65</v>
      </c>
      <c r="M190" s="825">
        <v>63.3</v>
      </c>
      <c r="N190" s="822">
        <v>2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11</v>
      </c>
      <c r="B191" s="822" t="s">
        <v>1375</v>
      </c>
      <c r="C191" s="822" t="s">
        <v>1381</v>
      </c>
      <c r="D191" s="823" t="s">
        <v>2517</v>
      </c>
      <c r="E191" s="824" t="s">
        <v>1396</v>
      </c>
      <c r="F191" s="822" t="s">
        <v>1376</v>
      </c>
      <c r="G191" s="822" t="s">
        <v>1479</v>
      </c>
      <c r="H191" s="822" t="s">
        <v>329</v>
      </c>
      <c r="I191" s="822" t="s">
        <v>1767</v>
      </c>
      <c r="J191" s="822" t="s">
        <v>985</v>
      </c>
      <c r="K191" s="822" t="s">
        <v>986</v>
      </c>
      <c r="L191" s="825">
        <v>31.65</v>
      </c>
      <c r="M191" s="825">
        <v>31.65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11</v>
      </c>
      <c r="B192" s="822" t="s">
        <v>1375</v>
      </c>
      <c r="C192" s="822" t="s">
        <v>1381</v>
      </c>
      <c r="D192" s="823" t="s">
        <v>2517</v>
      </c>
      <c r="E192" s="824" t="s">
        <v>1396</v>
      </c>
      <c r="F192" s="822" t="s">
        <v>1376</v>
      </c>
      <c r="G192" s="822" t="s">
        <v>1768</v>
      </c>
      <c r="H192" s="822" t="s">
        <v>329</v>
      </c>
      <c r="I192" s="822" t="s">
        <v>1769</v>
      </c>
      <c r="J192" s="822" t="s">
        <v>1770</v>
      </c>
      <c r="K192" s="822" t="s">
        <v>1771</v>
      </c>
      <c r="L192" s="825">
        <v>397.63</v>
      </c>
      <c r="M192" s="825">
        <v>795.26</v>
      </c>
      <c r="N192" s="822">
        <v>2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11</v>
      </c>
      <c r="B193" s="822" t="s">
        <v>1375</v>
      </c>
      <c r="C193" s="822" t="s">
        <v>1381</v>
      </c>
      <c r="D193" s="823" t="s">
        <v>2517</v>
      </c>
      <c r="E193" s="824" t="s">
        <v>1396</v>
      </c>
      <c r="F193" s="822" t="s">
        <v>1376</v>
      </c>
      <c r="G193" s="822" t="s">
        <v>1768</v>
      </c>
      <c r="H193" s="822" t="s">
        <v>329</v>
      </c>
      <c r="I193" s="822" t="s">
        <v>1772</v>
      </c>
      <c r="J193" s="822" t="s">
        <v>1773</v>
      </c>
      <c r="K193" s="822" t="s">
        <v>1771</v>
      </c>
      <c r="L193" s="825">
        <v>397.63</v>
      </c>
      <c r="M193" s="825">
        <v>397.63</v>
      </c>
      <c r="N193" s="822">
        <v>1</v>
      </c>
      <c r="O193" s="826">
        <v>1</v>
      </c>
      <c r="P193" s="825">
        <v>397.63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11</v>
      </c>
      <c r="B194" s="822" t="s">
        <v>1375</v>
      </c>
      <c r="C194" s="822" t="s">
        <v>1381</v>
      </c>
      <c r="D194" s="823" t="s">
        <v>2517</v>
      </c>
      <c r="E194" s="824" t="s">
        <v>1396</v>
      </c>
      <c r="F194" s="822" t="s">
        <v>1376</v>
      </c>
      <c r="G194" s="822" t="s">
        <v>1774</v>
      </c>
      <c r="H194" s="822" t="s">
        <v>329</v>
      </c>
      <c r="I194" s="822" t="s">
        <v>1775</v>
      </c>
      <c r="J194" s="822" t="s">
        <v>1776</v>
      </c>
      <c r="K194" s="822" t="s">
        <v>1777</v>
      </c>
      <c r="L194" s="825">
        <v>0</v>
      </c>
      <c r="M194" s="825">
        <v>0</v>
      </c>
      <c r="N194" s="822">
        <v>2</v>
      </c>
      <c r="O194" s="826">
        <v>1</v>
      </c>
      <c r="P194" s="825">
        <v>0</v>
      </c>
      <c r="Q194" s="827"/>
      <c r="R194" s="822">
        <v>1</v>
      </c>
      <c r="S194" s="827">
        <v>0.5</v>
      </c>
      <c r="T194" s="826">
        <v>0.5</v>
      </c>
      <c r="U194" s="828">
        <v>0.5</v>
      </c>
    </row>
    <row r="195" spans="1:21" ht="14.45" customHeight="1" x14ac:dyDescent="0.2">
      <c r="A195" s="821">
        <v>11</v>
      </c>
      <c r="B195" s="822" t="s">
        <v>1375</v>
      </c>
      <c r="C195" s="822" t="s">
        <v>1381</v>
      </c>
      <c r="D195" s="823" t="s">
        <v>2517</v>
      </c>
      <c r="E195" s="824" t="s">
        <v>1396</v>
      </c>
      <c r="F195" s="822" t="s">
        <v>1376</v>
      </c>
      <c r="G195" s="822" t="s">
        <v>1774</v>
      </c>
      <c r="H195" s="822" t="s">
        <v>329</v>
      </c>
      <c r="I195" s="822" t="s">
        <v>1778</v>
      </c>
      <c r="J195" s="822" t="s">
        <v>1776</v>
      </c>
      <c r="K195" s="822" t="s">
        <v>1693</v>
      </c>
      <c r="L195" s="825">
        <v>0</v>
      </c>
      <c r="M195" s="825">
        <v>0</v>
      </c>
      <c r="N195" s="822">
        <v>1</v>
      </c>
      <c r="O195" s="826">
        <v>1</v>
      </c>
      <c r="P195" s="825">
        <v>0</v>
      </c>
      <c r="Q195" s="827"/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11</v>
      </c>
      <c r="B196" s="822" t="s">
        <v>1375</v>
      </c>
      <c r="C196" s="822" t="s">
        <v>1381</v>
      </c>
      <c r="D196" s="823" t="s">
        <v>2517</v>
      </c>
      <c r="E196" s="824" t="s">
        <v>1396</v>
      </c>
      <c r="F196" s="822" t="s">
        <v>1376</v>
      </c>
      <c r="G196" s="822" t="s">
        <v>1417</v>
      </c>
      <c r="H196" s="822" t="s">
        <v>672</v>
      </c>
      <c r="I196" s="822" t="s">
        <v>1184</v>
      </c>
      <c r="J196" s="822" t="s">
        <v>695</v>
      </c>
      <c r="K196" s="822" t="s">
        <v>1185</v>
      </c>
      <c r="L196" s="825">
        <v>736.33</v>
      </c>
      <c r="M196" s="825">
        <v>4417.9800000000005</v>
      </c>
      <c r="N196" s="822">
        <v>6</v>
      </c>
      <c r="O196" s="826">
        <v>2</v>
      </c>
      <c r="P196" s="825">
        <v>1472.66</v>
      </c>
      <c r="Q196" s="827">
        <v>0.33333333333333331</v>
      </c>
      <c r="R196" s="822">
        <v>2</v>
      </c>
      <c r="S196" s="827">
        <v>0.33333333333333331</v>
      </c>
      <c r="T196" s="826">
        <v>0.5</v>
      </c>
      <c r="U196" s="828">
        <v>0.25</v>
      </c>
    </row>
    <row r="197" spans="1:21" ht="14.45" customHeight="1" x14ac:dyDescent="0.2">
      <c r="A197" s="821">
        <v>11</v>
      </c>
      <c r="B197" s="822" t="s">
        <v>1375</v>
      </c>
      <c r="C197" s="822" t="s">
        <v>1381</v>
      </c>
      <c r="D197" s="823" t="s">
        <v>2517</v>
      </c>
      <c r="E197" s="824" t="s">
        <v>1396</v>
      </c>
      <c r="F197" s="822" t="s">
        <v>1376</v>
      </c>
      <c r="G197" s="822" t="s">
        <v>1435</v>
      </c>
      <c r="H197" s="822" t="s">
        <v>329</v>
      </c>
      <c r="I197" s="822" t="s">
        <v>1436</v>
      </c>
      <c r="J197" s="822" t="s">
        <v>656</v>
      </c>
      <c r="K197" s="822" t="s">
        <v>1437</v>
      </c>
      <c r="L197" s="825">
        <v>35.25</v>
      </c>
      <c r="M197" s="825">
        <v>246.75</v>
      </c>
      <c r="N197" s="822">
        <v>7</v>
      </c>
      <c r="O197" s="826">
        <v>4.5</v>
      </c>
      <c r="P197" s="825">
        <v>35.25</v>
      </c>
      <c r="Q197" s="827">
        <v>0.14285714285714285</v>
      </c>
      <c r="R197" s="822">
        <v>1</v>
      </c>
      <c r="S197" s="827">
        <v>0.14285714285714285</v>
      </c>
      <c r="T197" s="826">
        <v>0.5</v>
      </c>
      <c r="U197" s="828">
        <v>0.1111111111111111</v>
      </c>
    </row>
    <row r="198" spans="1:21" ht="14.45" customHeight="1" x14ac:dyDescent="0.2">
      <c r="A198" s="821">
        <v>11</v>
      </c>
      <c r="B198" s="822" t="s">
        <v>1375</v>
      </c>
      <c r="C198" s="822" t="s">
        <v>1381</v>
      </c>
      <c r="D198" s="823" t="s">
        <v>2517</v>
      </c>
      <c r="E198" s="824" t="s">
        <v>1396</v>
      </c>
      <c r="F198" s="822" t="s">
        <v>1376</v>
      </c>
      <c r="G198" s="822" t="s">
        <v>1435</v>
      </c>
      <c r="H198" s="822" t="s">
        <v>329</v>
      </c>
      <c r="I198" s="822" t="s">
        <v>1496</v>
      </c>
      <c r="J198" s="822" t="s">
        <v>656</v>
      </c>
      <c r="K198" s="822" t="s">
        <v>1497</v>
      </c>
      <c r="L198" s="825">
        <v>35.25</v>
      </c>
      <c r="M198" s="825">
        <v>1233.75</v>
      </c>
      <c r="N198" s="822">
        <v>35</v>
      </c>
      <c r="O198" s="826">
        <v>18</v>
      </c>
      <c r="P198" s="825">
        <v>458.25</v>
      </c>
      <c r="Q198" s="827">
        <v>0.37142857142857144</v>
      </c>
      <c r="R198" s="822">
        <v>13</v>
      </c>
      <c r="S198" s="827">
        <v>0.37142857142857144</v>
      </c>
      <c r="T198" s="826">
        <v>7.5</v>
      </c>
      <c r="U198" s="828">
        <v>0.41666666666666669</v>
      </c>
    </row>
    <row r="199" spans="1:21" ht="14.45" customHeight="1" x14ac:dyDescent="0.2">
      <c r="A199" s="821">
        <v>11</v>
      </c>
      <c r="B199" s="822" t="s">
        <v>1375</v>
      </c>
      <c r="C199" s="822" t="s">
        <v>1381</v>
      </c>
      <c r="D199" s="823" t="s">
        <v>2517</v>
      </c>
      <c r="E199" s="824" t="s">
        <v>1396</v>
      </c>
      <c r="F199" s="822" t="s">
        <v>1376</v>
      </c>
      <c r="G199" s="822" t="s">
        <v>1435</v>
      </c>
      <c r="H199" s="822" t="s">
        <v>329</v>
      </c>
      <c r="I199" s="822" t="s">
        <v>1704</v>
      </c>
      <c r="J199" s="822" t="s">
        <v>1705</v>
      </c>
      <c r="K199" s="822" t="s">
        <v>1706</v>
      </c>
      <c r="L199" s="825">
        <v>35.25</v>
      </c>
      <c r="M199" s="825">
        <v>141</v>
      </c>
      <c r="N199" s="822">
        <v>4</v>
      </c>
      <c r="O199" s="826">
        <v>1.5</v>
      </c>
      <c r="P199" s="825">
        <v>141</v>
      </c>
      <c r="Q199" s="827">
        <v>1</v>
      </c>
      <c r="R199" s="822">
        <v>4</v>
      </c>
      <c r="S199" s="827">
        <v>1</v>
      </c>
      <c r="T199" s="826">
        <v>1.5</v>
      </c>
      <c r="U199" s="828">
        <v>1</v>
      </c>
    </row>
    <row r="200" spans="1:21" ht="14.45" customHeight="1" x14ac:dyDescent="0.2">
      <c r="A200" s="821">
        <v>11</v>
      </c>
      <c r="B200" s="822" t="s">
        <v>1375</v>
      </c>
      <c r="C200" s="822" t="s">
        <v>1381</v>
      </c>
      <c r="D200" s="823" t="s">
        <v>2517</v>
      </c>
      <c r="E200" s="824" t="s">
        <v>1396</v>
      </c>
      <c r="F200" s="822" t="s">
        <v>1376</v>
      </c>
      <c r="G200" s="822" t="s">
        <v>1435</v>
      </c>
      <c r="H200" s="822" t="s">
        <v>329</v>
      </c>
      <c r="I200" s="822" t="s">
        <v>1779</v>
      </c>
      <c r="J200" s="822" t="s">
        <v>656</v>
      </c>
      <c r="K200" s="822" t="s">
        <v>1706</v>
      </c>
      <c r="L200" s="825">
        <v>35.25</v>
      </c>
      <c r="M200" s="825">
        <v>35.25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11</v>
      </c>
      <c r="B201" s="822" t="s">
        <v>1375</v>
      </c>
      <c r="C201" s="822" t="s">
        <v>1381</v>
      </c>
      <c r="D201" s="823" t="s">
        <v>2517</v>
      </c>
      <c r="E201" s="824" t="s">
        <v>1396</v>
      </c>
      <c r="F201" s="822" t="s">
        <v>1376</v>
      </c>
      <c r="G201" s="822" t="s">
        <v>1418</v>
      </c>
      <c r="H201" s="822" t="s">
        <v>672</v>
      </c>
      <c r="I201" s="822" t="s">
        <v>1246</v>
      </c>
      <c r="J201" s="822" t="s">
        <v>760</v>
      </c>
      <c r="K201" s="822" t="s">
        <v>761</v>
      </c>
      <c r="L201" s="825">
        <v>0</v>
      </c>
      <c r="M201" s="825">
        <v>0</v>
      </c>
      <c r="N201" s="822">
        <v>20</v>
      </c>
      <c r="O201" s="826">
        <v>5.5</v>
      </c>
      <c r="P201" s="825">
        <v>0</v>
      </c>
      <c r="Q201" s="827"/>
      <c r="R201" s="822">
        <v>6</v>
      </c>
      <c r="S201" s="827">
        <v>0.3</v>
      </c>
      <c r="T201" s="826">
        <v>1.5</v>
      </c>
      <c r="U201" s="828">
        <v>0.27272727272727271</v>
      </c>
    </row>
    <row r="202" spans="1:21" ht="14.45" customHeight="1" x14ac:dyDescent="0.2">
      <c r="A202" s="821">
        <v>11</v>
      </c>
      <c r="B202" s="822" t="s">
        <v>1375</v>
      </c>
      <c r="C202" s="822" t="s">
        <v>1381</v>
      </c>
      <c r="D202" s="823" t="s">
        <v>2517</v>
      </c>
      <c r="E202" s="824" t="s">
        <v>1396</v>
      </c>
      <c r="F202" s="822" t="s">
        <v>1376</v>
      </c>
      <c r="G202" s="822" t="s">
        <v>1503</v>
      </c>
      <c r="H202" s="822" t="s">
        <v>329</v>
      </c>
      <c r="I202" s="822" t="s">
        <v>1707</v>
      </c>
      <c r="J202" s="822" t="s">
        <v>1673</v>
      </c>
      <c r="K202" s="822" t="s">
        <v>1674</v>
      </c>
      <c r="L202" s="825">
        <v>59.56</v>
      </c>
      <c r="M202" s="825">
        <v>119.12</v>
      </c>
      <c r="N202" s="822">
        <v>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11</v>
      </c>
      <c r="B203" s="822" t="s">
        <v>1375</v>
      </c>
      <c r="C203" s="822" t="s">
        <v>1381</v>
      </c>
      <c r="D203" s="823" t="s">
        <v>2517</v>
      </c>
      <c r="E203" s="824" t="s">
        <v>1396</v>
      </c>
      <c r="F203" s="822" t="s">
        <v>1376</v>
      </c>
      <c r="G203" s="822" t="s">
        <v>1780</v>
      </c>
      <c r="H203" s="822" t="s">
        <v>329</v>
      </c>
      <c r="I203" s="822" t="s">
        <v>1781</v>
      </c>
      <c r="J203" s="822" t="s">
        <v>967</v>
      </c>
      <c r="K203" s="822" t="s">
        <v>1782</v>
      </c>
      <c r="L203" s="825">
        <v>219.37</v>
      </c>
      <c r="M203" s="825">
        <v>658.11</v>
      </c>
      <c r="N203" s="822">
        <v>3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11</v>
      </c>
      <c r="B204" s="822" t="s">
        <v>1375</v>
      </c>
      <c r="C204" s="822" t="s">
        <v>1381</v>
      </c>
      <c r="D204" s="823" t="s">
        <v>2517</v>
      </c>
      <c r="E204" s="824" t="s">
        <v>1396</v>
      </c>
      <c r="F204" s="822" t="s">
        <v>1376</v>
      </c>
      <c r="G204" s="822" t="s">
        <v>1510</v>
      </c>
      <c r="H204" s="822" t="s">
        <v>329</v>
      </c>
      <c r="I204" s="822" t="s">
        <v>1783</v>
      </c>
      <c r="J204" s="822" t="s">
        <v>1784</v>
      </c>
      <c r="K204" s="822" t="s">
        <v>1785</v>
      </c>
      <c r="L204" s="825">
        <v>33.4</v>
      </c>
      <c r="M204" s="825">
        <v>133.6</v>
      </c>
      <c r="N204" s="822">
        <v>4</v>
      </c>
      <c r="O204" s="826">
        <v>1.5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11</v>
      </c>
      <c r="B205" s="822" t="s">
        <v>1375</v>
      </c>
      <c r="C205" s="822" t="s">
        <v>1381</v>
      </c>
      <c r="D205" s="823" t="s">
        <v>2517</v>
      </c>
      <c r="E205" s="824" t="s">
        <v>1396</v>
      </c>
      <c r="F205" s="822" t="s">
        <v>1376</v>
      </c>
      <c r="G205" s="822" t="s">
        <v>1610</v>
      </c>
      <c r="H205" s="822" t="s">
        <v>329</v>
      </c>
      <c r="I205" s="822" t="s">
        <v>1611</v>
      </c>
      <c r="J205" s="822" t="s">
        <v>1612</v>
      </c>
      <c r="K205" s="822" t="s">
        <v>1613</v>
      </c>
      <c r="L205" s="825">
        <v>387.73</v>
      </c>
      <c r="M205" s="825">
        <v>8530.0600000000013</v>
      </c>
      <c r="N205" s="822">
        <v>22</v>
      </c>
      <c r="O205" s="826">
        <v>8</v>
      </c>
      <c r="P205" s="825">
        <v>3877.3</v>
      </c>
      <c r="Q205" s="827">
        <v>0.45454545454545447</v>
      </c>
      <c r="R205" s="822">
        <v>10</v>
      </c>
      <c r="S205" s="827">
        <v>0.45454545454545453</v>
      </c>
      <c r="T205" s="826">
        <v>3</v>
      </c>
      <c r="U205" s="828">
        <v>0.375</v>
      </c>
    </row>
    <row r="206" spans="1:21" ht="14.45" customHeight="1" x14ac:dyDescent="0.2">
      <c r="A206" s="821">
        <v>11</v>
      </c>
      <c r="B206" s="822" t="s">
        <v>1375</v>
      </c>
      <c r="C206" s="822" t="s">
        <v>1381</v>
      </c>
      <c r="D206" s="823" t="s">
        <v>2517</v>
      </c>
      <c r="E206" s="824" t="s">
        <v>1396</v>
      </c>
      <c r="F206" s="822" t="s">
        <v>1376</v>
      </c>
      <c r="G206" s="822" t="s">
        <v>1614</v>
      </c>
      <c r="H206" s="822" t="s">
        <v>329</v>
      </c>
      <c r="I206" s="822" t="s">
        <v>1786</v>
      </c>
      <c r="J206" s="822" t="s">
        <v>749</v>
      </c>
      <c r="K206" s="822" t="s">
        <v>751</v>
      </c>
      <c r="L206" s="825">
        <v>0</v>
      </c>
      <c r="M206" s="825">
        <v>0</v>
      </c>
      <c r="N206" s="822">
        <v>1</v>
      </c>
      <c r="O206" s="826">
        <v>0.5</v>
      </c>
      <c r="P206" s="825"/>
      <c r="Q206" s="827"/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11</v>
      </c>
      <c r="B207" s="822" t="s">
        <v>1375</v>
      </c>
      <c r="C207" s="822" t="s">
        <v>1381</v>
      </c>
      <c r="D207" s="823" t="s">
        <v>2517</v>
      </c>
      <c r="E207" s="824" t="s">
        <v>1396</v>
      </c>
      <c r="F207" s="822" t="s">
        <v>1376</v>
      </c>
      <c r="G207" s="822" t="s">
        <v>1423</v>
      </c>
      <c r="H207" s="822" t="s">
        <v>672</v>
      </c>
      <c r="I207" s="822" t="s">
        <v>1308</v>
      </c>
      <c r="J207" s="822" t="s">
        <v>959</v>
      </c>
      <c r="K207" s="822" t="s">
        <v>1309</v>
      </c>
      <c r="L207" s="825">
        <v>154.36000000000001</v>
      </c>
      <c r="M207" s="825">
        <v>308.72000000000003</v>
      </c>
      <c r="N207" s="822">
        <v>2</v>
      </c>
      <c r="O207" s="826">
        <v>0.5</v>
      </c>
      <c r="P207" s="825">
        <v>308.72000000000003</v>
      </c>
      <c r="Q207" s="827">
        <v>1</v>
      </c>
      <c r="R207" s="822">
        <v>2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11</v>
      </c>
      <c r="B208" s="822" t="s">
        <v>1375</v>
      </c>
      <c r="C208" s="822" t="s">
        <v>1381</v>
      </c>
      <c r="D208" s="823" t="s">
        <v>2517</v>
      </c>
      <c r="E208" s="824" t="s">
        <v>1396</v>
      </c>
      <c r="F208" s="822" t="s">
        <v>1376</v>
      </c>
      <c r="G208" s="822" t="s">
        <v>1423</v>
      </c>
      <c r="H208" s="822" t="s">
        <v>329</v>
      </c>
      <c r="I208" s="822" t="s">
        <v>1525</v>
      </c>
      <c r="J208" s="822" t="s">
        <v>959</v>
      </c>
      <c r="K208" s="822" t="s">
        <v>1526</v>
      </c>
      <c r="L208" s="825">
        <v>225.06</v>
      </c>
      <c r="M208" s="825">
        <v>450.12</v>
      </c>
      <c r="N208" s="822">
        <v>2</v>
      </c>
      <c r="O208" s="826">
        <v>0.5</v>
      </c>
      <c r="P208" s="825">
        <v>450.12</v>
      </c>
      <c r="Q208" s="827">
        <v>1</v>
      </c>
      <c r="R208" s="822">
        <v>2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11</v>
      </c>
      <c r="B209" s="822" t="s">
        <v>1375</v>
      </c>
      <c r="C209" s="822" t="s">
        <v>1381</v>
      </c>
      <c r="D209" s="823" t="s">
        <v>2517</v>
      </c>
      <c r="E209" s="824" t="s">
        <v>1396</v>
      </c>
      <c r="F209" s="822" t="s">
        <v>1376</v>
      </c>
      <c r="G209" s="822" t="s">
        <v>1424</v>
      </c>
      <c r="H209" s="822" t="s">
        <v>329</v>
      </c>
      <c r="I209" s="822" t="s">
        <v>1425</v>
      </c>
      <c r="J209" s="822" t="s">
        <v>1426</v>
      </c>
      <c r="K209" s="822" t="s">
        <v>1427</v>
      </c>
      <c r="L209" s="825">
        <v>0</v>
      </c>
      <c r="M209" s="825">
        <v>0</v>
      </c>
      <c r="N209" s="822">
        <v>2</v>
      </c>
      <c r="O209" s="826">
        <v>0.5</v>
      </c>
      <c r="P209" s="825">
        <v>0</v>
      </c>
      <c r="Q209" s="827"/>
      <c r="R209" s="822">
        <v>2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11</v>
      </c>
      <c r="B210" s="822" t="s">
        <v>1375</v>
      </c>
      <c r="C210" s="822" t="s">
        <v>1381</v>
      </c>
      <c r="D210" s="823" t="s">
        <v>2517</v>
      </c>
      <c r="E210" s="824" t="s">
        <v>1396</v>
      </c>
      <c r="F210" s="822" t="s">
        <v>1376</v>
      </c>
      <c r="G210" s="822" t="s">
        <v>1424</v>
      </c>
      <c r="H210" s="822" t="s">
        <v>329</v>
      </c>
      <c r="I210" s="822" t="s">
        <v>1621</v>
      </c>
      <c r="J210" s="822" t="s">
        <v>1426</v>
      </c>
      <c r="K210" s="822" t="s">
        <v>1622</v>
      </c>
      <c r="L210" s="825">
        <v>0</v>
      </c>
      <c r="M210" s="825">
        <v>0</v>
      </c>
      <c r="N210" s="822">
        <v>6</v>
      </c>
      <c r="O210" s="826">
        <v>2.5</v>
      </c>
      <c r="P210" s="825">
        <v>0</v>
      </c>
      <c r="Q210" s="827"/>
      <c r="R210" s="822">
        <v>1</v>
      </c>
      <c r="S210" s="827">
        <v>0.16666666666666666</v>
      </c>
      <c r="T210" s="826">
        <v>0.5</v>
      </c>
      <c r="U210" s="828">
        <v>0.2</v>
      </c>
    </row>
    <row r="211" spans="1:21" ht="14.45" customHeight="1" x14ac:dyDescent="0.2">
      <c r="A211" s="821">
        <v>11</v>
      </c>
      <c r="B211" s="822" t="s">
        <v>1375</v>
      </c>
      <c r="C211" s="822" t="s">
        <v>1381</v>
      </c>
      <c r="D211" s="823" t="s">
        <v>2517</v>
      </c>
      <c r="E211" s="824" t="s">
        <v>1396</v>
      </c>
      <c r="F211" s="822" t="s">
        <v>1376</v>
      </c>
      <c r="G211" s="822" t="s">
        <v>1725</v>
      </c>
      <c r="H211" s="822" t="s">
        <v>329</v>
      </c>
      <c r="I211" s="822" t="s">
        <v>1726</v>
      </c>
      <c r="J211" s="822" t="s">
        <v>745</v>
      </c>
      <c r="K211" s="822" t="s">
        <v>746</v>
      </c>
      <c r="L211" s="825">
        <v>121.92</v>
      </c>
      <c r="M211" s="825">
        <v>365.76</v>
      </c>
      <c r="N211" s="822">
        <v>3</v>
      </c>
      <c r="O211" s="826">
        <v>1.5</v>
      </c>
      <c r="P211" s="825">
        <v>365.76</v>
      </c>
      <c r="Q211" s="827">
        <v>1</v>
      </c>
      <c r="R211" s="822">
        <v>3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11</v>
      </c>
      <c r="B212" s="822" t="s">
        <v>1375</v>
      </c>
      <c r="C212" s="822" t="s">
        <v>1381</v>
      </c>
      <c r="D212" s="823" t="s">
        <v>2517</v>
      </c>
      <c r="E212" s="824" t="s">
        <v>1396</v>
      </c>
      <c r="F212" s="822" t="s">
        <v>1376</v>
      </c>
      <c r="G212" s="822" t="s">
        <v>1725</v>
      </c>
      <c r="H212" s="822" t="s">
        <v>329</v>
      </c>
      <c r="I212" s="822" t="s">
        <v>1787</v>
      </c>
      <c r="J212" s="822" t="s">
        <v>745</v>
      </c>
      <c r="K212" s="822" t="s">
        <v>746</v>
      </c>
      <c r="L212" s="825">
        <v>121.92</v>
      </c>
      <c r="M212" s="825">
        <v>853.44</v>
      </c>
      <c r="N212" s="822">
        <v>7</v>
      </c>
      <c r="O212" s="826">
        <v>3</v>
      </c>
      <c r="P212" s="825">
        <v>365.76</v>
      </c>
      <c r="Q212" s="827">
        <v>0.42857142857142855</v>
      </c>
      <c r="R212" s="822">
        <v>3</v>
      </c>
      <c r="S212" s="827">
        <v>0.42857142857142855</v>
      </c>
      <c r="T212" s="826">
        <v>1</v>
      </c>
      <c r="U212" s="828">
        <v>0.33333333333333331</v>
      </c>
    </row>
    <row r="213" spans="1:21" ht="14.45" customHeight="1" x14ac:dyDescent="0.2">
      <c r="A213" s="821">
        <v>11</v>
      </c>
      <c r="B213" s="822" t="s">
        <v>1375</v>
      </c>
      <c r="C213" s="822" t="s">
        <v>1381</v>
      </c>
      <c r="D213" s="823" t="s">
        <v>2517</v>
      </c>
      <c r="E213" s="824" t="s">
        <v>1396</v>
      </c>
      <c r="F213" s="822" t="s">
        <v>1376</v>
      </c>
      <c r="G213" s="822" t="s">
        <v>1788</v>
      </c>
      <c r="H213" s="822" t="s">
        <v>329</v>
      </c>
      <c r="I213" s="822" t="s">
        <v>1789</v>
      </c>
      <c r="J213" s="822" t="s">
        <v>1790</v>
      </c>
      <c r="K213" s="822" t="s">
        <v>1791</v>
      </c>
      <c r="L213" s="825">
        <v>66.61</v>
      </c>
      <c r="M213" s="825">
        <v>199.82999999999998</v>
      </c>
      <c r="N213" s="822">
        <v>3</v>
      </c>
      <c r="O213" s="826">
        <v>1</v>
      </c>
      <c r="P213" s="825">
        <v>199.82999999999998</v>
      </c>
      <c r="Q213" s="827">
        <v>1</v>
      </c>
      <c r="R213" s="822">
        <v>3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11</v>
      </c>
      <c r="B214" s="822" t="s">
        <v>1375</v>
      </c>
      <c r="C214" s="822" t="s">
        <v>1381</v>
      </c>
      <c r="D214" s="823" t="s">
        <v>2517</v>
      </c>
      <c r="E214" s="824" t="s">
        <v>1396</v>
      </c>
      <c r="F214" s="822" t="s">
        <v>1378</v>
      </c>
      <c r="G214" s="822" t="s">
        <v>1527</v>
      </c>
      <c r="H214" s="822" t="s">
        <v>329</v>
      </c>
      <c r="I214" s="822" t="s">
        <v>1531</v>
      </c>
      <c r="J214" s="822" t="s">
        <v>1532</v>
      </c>
      <c r="K214" s="822" t="s">
        <v>1533</v>
      </c>
      <c r="L214" s="825">
        <v>0</v>
      </c>
      <c r="M214" s="825">
        <v>0</v>
      </c>
      <c r="N214" s="822">
        <v>3</v>
      </c>
      <c r="O214" s="826">
        <v>2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11</v>
      </c>
      <c r="B215" s="822" t="s">
        <v>1375</v>
      </c>
      <c r="C215" s="822" t="s">
        <v>1381</v>
      </c>
      <c r="D215" s="823" t="s">
        <v>2517</v>
      </c>
      <c r="E215" s="824" t="s">
        <v>1396</v>
      </c>
      <c r="F215" s="822" t="s">
        <v>1378</v>
      </c>
      <c r="G215" s="822" t="s">
        <v>1534</v>
      </c>
      <c r="H215" s="822" t="s">
        <v>329</v>
      </c>
      <c r="I215" s="822" t="s">
        <v>1538</v>
      </c>
      <c r="J215" s="822" t="s">
        <v>1539</v>
      </c>
      <c r="K215" s="822" t="s">
        <v>1540</v>
      </c>
      <c r="L215" s="825">
        <v>1383</v>
      </c>
      <c r="M215" s="825">
        <v>4149</v>
      </c>
      <c r="N215" s="822">
        <v>3</v>
      </c>
      <c r="O215" s="826">
        <v>3</v>
      </c>
      <c r="P215" s="825">
        <v>2766</v>
      </c>
      <c r="Q215" s="827">
        <v>0.66666666666666663</v>
      </c>
      <c r="R215" s="822">
        <v>2</v>
      </c>
      <c r="S215" s="827">
        <v>0.66666666666666663</v>
      </c>
      <c r="T215" s="826">
        <v>2</v>
      </c>
      <c r="U215" s="828">
        <v>0.66666666666666663</v>
      </c>
    </row>
    <row r="216" spans="1:21" ht="14.45" customHeight="1" x14ac:dyDescent="0.2">
      <c r="A216" s="821">
        <v>11</v>
      </c>
      <c r="B216" s="822" t="s">
        <v>1375</v>
      </c>
      <c r="C216" s="822" t="s">
        <v>1381</v>
      </c>
      <c r="D216" s="823" t="s">
        <v>2517</v>
      </c>
      <c r="E216" s="824" t="s">
        <v>1396</v>
      </c>
      <c r="F216" s="822" t="s">
        <v>1378</v>
      </c>
      <c r="G216" s="822" t="s">
        <v>1428</v>
      </c>
      <c r="H216" s="822" t="s">
        <v>329</v>
      </c>
      <c r="I216" s="822" t="s">
        <v>1429</v>
      </c>
      <c r="J216" s="822" t="s">
        <v>1430</v>
      </c>
      <c r="K216" s="822" t="s">
        <v>1431</v>
      </c>
      <c r="L216" s="825">
        <v>562.03</v>
      </c>
      <c r="M216" s="825">
        <v>2248.12</v>
      </c>
      <c r="N216" s="822">
        <v>4</v>
      </c>
      <c r="O216" s="826">
        <v>4</v>
      </c>
      <c r="P216" s="825">
        <v>2248.12</v>
      </c>
      <c r="Q216" s="827">
        <v>1</v>
      </c>
      <c r="R216" s="822">
        <v>4</v>
      </c>
      <c r="S216" s="827">
        <v>1</v>
      </c>
      <c r="T216" s="826">
        <v>4</v>
      </c>
      <c r="U216" s="828">
        <v>1</v>
      </c>
    </row>
    <row r="217" spans="1:21" ht="14.45" customHeight="1" x14ac:dyDescent="0.2">
      <c r="A217" s="821">
        <v>11</v>
      </c>
      <c r="B217" s="822" t="s">
        <v>1375</v>
      </c>
      <c r="C217" s="822" t="s">
        <v>1381</v>
      </c>
      <c r="D217" s="823" t="s">
        <v>2517</v>
      </c>
      <c r="E217" s="824" t="s">
        <v>1396</v>
      </c>
      <c r="F217" s="822" t="s">
        <v>1378</v>
      </c>
      <c r="G217" s="822" t="s">
        <v>1428</v>
      </c>
      <c r="H217" s="822" t="s">
        <v>329</v>
      </c>
      <c r="I217" s="822" t="s">
        <v>1432</v>
      </c>
      <c r="J217" s="822" t="s">
        <v>1433</v>
      </c>
      <c r="K217" s="822" t="s">
        <v>1434</v>
      </c>
      <c r="L217" s="825">
        <v>971.25</v>
      </c>
      <c r="M217" s="825">
        <v>971.25</v>
      </c>
      <c r="N217" s="822">
        <v>1</v>
      </c>
      <c r="O217" s="826">
        <v>1</v>
      </c>
      <c r="P217" s="825">
        <v>971.25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11</v>
      </c>
      <c r="B218" s="822" t="s">
        <v>1375</v>
      </c>
      <c r="C218" s="822" t="s">
        <v>1381</v>
      </c>
      <c r="D218" s="823" t="s">
        <v>2517</v>
      </c>
      <c r="E218" s="824" t="s">
        <v>1396</v>
      </c>
      <c r="F218" s="822" t="s">
        <v>1378</v>
      </c>
      <c r="G218" s="822" t="s">
        <v>1428</v>
      </c>
      <c r="H218" s="822" t="s">
        <v>329</v>
      </c>
      <c r="I218" s="822" t="s">
        <v>1442</v>
      </c>
      <c r="J218" s="822" t="s">
        <v>1443</v>
      </c>
      <c r="K218" s="822" t="s">
        <v>1444</v>
      </c>
      <c r="L218" s="825">
        <v>748.12</v>
      </c>
      <c r="M218" s="825">
        <v>1496.24</v>
      </c>
      <c r="N218" s="822">
        <v>2</v>
      </c>
      <c r="O218" s="826">
        <v>2</v>
      </c>
      <c r="P218" s="825">
        <v>1496.24</v>
      </c>
      <c r="Q218" s="827">
        <v>1</v>
      </c>
      <c r="R218" s="822">
        <v>2</v>
      </c>
      <c r="S218" s="827">
        <v>1</v>
      </c>
      <c r="T218" s="826">
        <v>2</v>
      </c>
      <c r="U218" s="828">
        <v>1</v>
      </c>
    </row>
    <row r="219" spans="1:21" ht="14.45" customHeight="1" x14ac:dyDescent="0.2">
      <c r="A219" s="821">
        <v>11</v>
      </c>
      <c r="B219" s="822" t="s">
        <v>1375</v>
      </c>
      <c r="C219" s="822" t="s">
        <v>1381</v>
      </c>
      <c r="D219" s="823" t="s">
        <v>2517</v>
      </c>
      <c r="E219" s="824" t="s">
        <v>1396</v>
      </c>
      <c r="F219" s="822" t="s">
        <v>1378</v>
      </c>
      <c r="G219" s="822" t="s">
        <v>1428</v>
      </c>
      <c r="H219" s="822" t="s">
        <v>329</v>
      </c>
      <c r="I219" s="822" t="s">
        <v>1792</v>
      </c>
      <c r="J219" s="822" t="s">
        <v>1793</v>
      </c>
      <c r="K219" s="822"/>
      <c r="L219" s="825">
        <v>180.55</v>
      </c>
      <c r="M219" s="825">
        <v>541.65000000000009</v>
      </c>
      <c r="N219" s="822">
        <v>3</v>
      </c>
      <c r="O219" s="826">
        <v>2</v>
      </c>
      <c r="P219" s="825">
        <v>541.65000000000009</v>
      </c>
      <c r="Q219" s="827">
        <v>1</v>
      </c>
      <c r="R219" s="822">
        <v>3</v>
      </c>
      <c r="S219" s="827">
        <v>1</v>
      </c>
      <c r="T219" s="826">
        <v>2</v>
      </c>
      <c r="U219" s="828">
        <v>1</v>
      </c>
    </row>
    <row r="220" spans="1:21" ht="14.45" customHeight="1" x14ac:dyDescent="0.2">
      <c r="A220" s="821">
        <v>11</v>
      </c>
      <c r="B220" s="822" t="s">
        <v>1375</v>
      </c>
      <c r="C220" s="822" t="s">
        <v>1381</v>
      </c>
      <c r="D220" s="823" t="s">
        <v>2517</v>
      </c>
      <c r="E220" s="824" t="s">
        <v>1396</v>
      </c>
      <c r="F220" s="822" t="s">
        <v>1378</v>
      </c>
      <c r="G220" s="822" t="s">
        <v>1428</v>
      </c>
      <c r="H220" s="822" t="s">
        <v>329</v>
      </c>
      <c r="I220" s="822" t="s">
        <v>1794</v>
      </c>
      <c r="J220" s="822" t="s">
        <v>1795</v>
      </c>
      <c r="K220" s="822" t="s">
        <v>1796</v>
      </c>
      <c r="L220" s="825">
        <v>2400.0500000000002</v>
      </c>
      <c r="M220" s="825">
        <v>2400.0500000000002</v>
      </c>
      <c r="N220" s="822">
        <v>1</v>
      </c>
      <c r="O220" s="826">
        <v>1</v>
      </c>
      <c r="P220" s="825">
        <v>2400.0500000000002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11</v>
      </c>
      <c r="B221" s="822" t="s">
        <v>1375</v>
      </c>
      <c r="C221" s="822" t="s">
        <v>1381</v>
      </c>
      <c r="D221" s="823" t="s">
        <v>2517</v>
      </c>
      <c r="E221" s="824" t="s">
        <v>1396</v>
      </c>
      <c r="F221" s="822" t="s">
        <v>1378</v>
      </c>
      <c r="G221" s="822" t="s">
        <v>1438</v>
      </c>
      <c r="H221" s="822" t="s">
        <v>329</v>
      </c>
      <c r="I221" s="822" t="s">
        <v>1439</v>
      </c>
      <c r="J221" s="822" t="s">
        <v>1440</v>
      </c>
      <c r="K221" s="822" t="s">
        <v>1441</v>
      </c>
      <c r="L221" s="825">
        <v>249.55</v>
      </c>
      <c r="M221" s="825">
        <v>4242.3500000000004</v>
      </c>
      <c r="N221" s="822">
        <v>17</v>
      </c>
      <c r="O221" s="826">
        <v>9</v>
      </c>
      <c r="P221" s="825">
        <v>3493.7</v>
      </c>
      <c r="Q221" s="827">
        <v>0.82352941176470573</v>
      </c>
      <c r="R221" s="822">
        <v>14</v>
      </c>
      <c r="S221" s="827">
        <v>0.82352941176470584</v>
      </c>
      <c r="T221" s="826">
        <v>7</v>
      </c>
      <c r="U221" s="828">
        <v>0.77777777777777779</v>
      </c>
    </row>
    <row r="222" spans="1:21" ht="14.45" customHeight="1" x14ac:dyDescent="0.2">
      <c r="A222" s="821">
        <v>11</v>
      </c>
      <c r="B222" s="822" t="s">
        <v>1375</v>
      </c>
      <c r="C222" s="822" t="s">
        <v>1381</v>
      </c>
      <c r="D222" s="823" t="s">
        <v>2517</v>
      </c>
      <c r="E222" s="824" t="s">
        <v>1396</v>
      </c>
      <c r="F222" s="822" t="s">
        <v>1378</v>
      </c>
      <c r="G222" s="822" t="s">
        <v>1438</v>
      </c>
      <c r="H222" s="822" t="s">
        <v>329</v>
      </c>
      <c r="I222" s="822" t="s">
        <v>1547</v>
      </c>
      <c r="J222" s="822" t="s">
        <v>1548</v>
      </c>
      <c r="K222" s="822" t="s">
        <v>1549</v>
      </c>
      <c r="L222" s="825">
        <v>400.2</v>
      </c>
      <c r="M222" s="825">
        <v>2401.1999999999998</v>
      </c>
      <c r="N222" s="822">
        <v>6</v>
      </c>
      <c r="O222" s="826">
        <v>5</v>
      </c>
      <c r="P222" s="825">
        <v>1200.5999999999999</v>
      </c>
      <c r="Q222" s="827">
        <v>0.5</v>
      </c>
      <c r="R222" s="822">
        <v>3</v>
      </c>
      <c r="S222" s="827">
        <v>0.5</v>
      </c>
      <c r="T222" s="826">
        <v>3</v>
      </c>
      <c r="U222" s="828">
        <v>0.6</v>
      </c>
    </row>
    <row r="223" spans="1:21" ht="14.45" customHeight="1" x14ac:dyDescent="0.2">
      <c r="A223" s="821">
        <v>11</v>
      </c>
      <c r="B223" s="822" t="s">
        <v>1375</v>
      </c>
      <c r="C223" s="822" t="s">
        <v>1381</v>
      </c>
      <c r="D223" s="823" t="s">
        <v>2517</v>
      </c>
      <c r="E223" s="824" t="s">
        <v>1396</v>
      </c>
      <c r="F223" s="822" t="s">
        <v>1378</v>
      </c>
      <c r="G223" s="822" t="s">
        <v>1438</v>
      </c>
      <c r="H223" s="822" t="s">
        <v>329</v>
      </c>
      <c r="I223" s="822" t="s">
        <v>1797</v>
      </c>
      <c r="J223" s="822" t="s">
        <v>1798</v>
      </c>
      <c r="K223" s="822" t="s">
        <v>1799</v>
      </c>
      <c r="L223" s="825">
        <v>3500</v>
      </c>
      <c r="M223" s="825">
        <v>3500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11</v>
      </c>
      <c r="B224" s="822" t="s">
        <v>1375</v>
      </c>
      <c r="C224" s="822" t="s">
        <v>1381</v>
      </c>
      <c r="D224" s="823" t="s">
        <v>2517</v>
      </c>
      <c r="E224" s="824" t="s">
        <v>1397</v>
      </c>
      <c r="F224" s="822" t="s">
        <v>1376</v>
      </c>
      <c r="G224" s="822" t="s">
        <v>1448</v>
      </c>
      <c r="H224" s="822" t="s">
        <v>329</v>
      </c>
      <c r="I224" s="822" t="s">
        <v>1449</v>
      </c>
      <c r="J224" s="822" t="s">
        <v>1450</v>
      </c>
      <c r="K224" s="822" t="s">
        <v>1451</v>
      </c>
      <c r="L224" s="825">
        <v>23.49</v>
      </c>
      <c r="M224" s="825">
        <v>117.44999999999999</v>
      </c>
      <c r="N224" s="822">
        <v>5</v>
      </c>
      <c r="O224" s="826">
        <v>5</v>
      </c>
      <c r="P224" s="825">
        <v>70.47</v>
      </c>
      <c r="Q224" s="827">
        <v>0.60000000000000009</v>
      </c>
      <c r="R224" s="822">
        <v>3</v>
      </c>
      <c r="S224" s="827">
        <v>0.6</v>
      </c>
      <c r="T224" s="826">
        <v>3</v>
      </c>
      <c r="U224" s="828">
        <v>0.6</v>
      </c>
    </row>
    <row r="225" spans="1:21" ht="14.45" customHeight="1" x14ac:dyDescent="0.2">
      <c r="A225" s="821">
        <v>11</v>
      </c>
      <c r="B225" s="822" t="s">
        <v>1375</v>
      </c>
      <c r="C225" s="822" t="s">
        <v>1381</v>
      </c>
      <c r="D225" s="823" t="s">
        <v>2517</v>
      </c>
      <c r="E225" s="824" t="s">
        <v>1397</v>
      </c>
      <c r="F225" s="822" t="s">
        <v>1376</v>
      </c>
      <c r="G225" s="822" t="s">
        <v>1448</v>
      </c>
      <c r="H225" s="822" t="s">
        <v>329</v>
      </c>
      <c r="I225" s="822" t="s">
        <v>1667</v>
      </c>
      <c r="J225" s="822" t="s">
        <v>1450</v>
      </c>
      <c r="K225" s="822" t="s">
        <v>1668</v>
      </c>
      <c r="L225" s="825">
        <v>70.48</v>
      </c>
      <c r="M225" s="825">
        <v>634.32000000000005</v>
      </c>
      <c r="N225" s="822">
        <v>9</v>
      </c>
      <c r="O225" s="826">
        <v>9</v>
      </c>
      <c r="P225" s="825">
        <v>352.40000000000003</v>
      </c>
      <c r="Q225" s="827">
        <v>0.55555555555555558</v>
      </c>
      <c r="R225" s="822">
        <v>5</v>
      </c>
      <c r="S225" s="827">
        <v>0.55555555555555558</v>
      </c>
      <c r="T225" s="826">
        <v>5</v>
      </c>
      <c r="U225" s="828">
        <v>0.55555555555555558</v>
      </c>
    </row>
    <row r="226" spans="1:21" ht="14.45" customHeight="1" x14ac:dyDescent="0.2">
      <c r="A226" s="821">
        <v>11</v>
      </c>
      <c r="B226" s="822" t="s">
        <v>1375</v>
      </c>
      <c r="C226" s="822" t="s">
        <v>1381</v>
      </c>
      <c r="D226" s="823" t="s">
        <v>2517</v>
      </c>
      <c r="E226" s="824" t="s">
        <v>1397</v>
      </c>
      <c r="F226" s="822" t="s">
        <v>1376</v>
      </c>
      <c r="G226" s="822" t="s">
        <v>1455</v>
      </c>
      <c r="H226" s="822" t="s">
        <v>329</v>
      </c>
      <c r="I226" s="822" t="s">
        <v>1456</v>
      </c>
      <c r="J226" s="822" t="s">
        <v>1457</v>
      </c>
      <c r="K226" s="822" t="s">
        <v>1458</v>
      </c>
      <c r="L226" s="825">
        <v>159.71</v>
      </c>
      <c r="M226" s="825">
        <v>479.13</v>
      </c>
      <c r="N226" s="822">
        <v>3</v>
      </c>
      <c r="O226" s="826">
        <v>1</v>
      </c>
      <c r="P226" s="825">
        <v>479.13</v>
      </c>
      <c r="Q226" s="827">
        <v>1</v>
      </c>
      <c r="R226" s="822">
        <v>3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11</v>
      </c>
      <c r="B227" s="822" t="s">
        <v>1375</v>
      </c>
      <c r="C227" s="822" t="s">
        <v>1381</v>
      </c>
      <c r="D227" s="823" t="s">
        <v>2517</v>
      </c>
      <c r="E227" s="824" t="s">
        <v>1397</v>
      </c>
      <c r="F227" s="822" t="s">
        <v>1376</v>
      </c>
      <c r="G227" s="822" t="s">
        <v>1800</v>
      </c>
      <c r="H227" s="822" t="s">
        <v>329</v>
      </c>
      <c r="I227" s="822" t="s">
        <v>1801</v>
      </c>
      <c r="J227" s="822" t="s">
        <v>1802</v>
      </c>
      <c r="K227" s="822" t="s">
        <v>1803</v>
      </c>
      <c r="L227" s="825">
        <v>52.78</v>
      </c>
      <c r="M227" s="825">
        <v>52.78</v>
      </c>
      <c r="N227" s="822">
        <v>1</v>
      </c>
      <c r="O227" s="826">
        <v>1</v>
      </c>
      <c r="P227" s="825">
        <v>52.78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11</v>
      </c>
      <c r="B228" s="822" t="s">
        <v>1375</v>
      </c>
      <c r="C228" s="822" t="s">
        <v>1381</v>
      </c>
      <c r="D228" s="823" t="s">
        <v>2517</v>
      </c>
      <c r="E228" s="824" t="s">
        <v>1397</v>
      </c>
      <c r="F228" s="822" t="s">
        <v>1376</v>
      </c>
      <c r="G228" s="822" t="s">
        <v>1804</v>
      </c>
      <c r="H228" s="822" t="s">
        <v>329</v>
      </c>
      <c r="I228" s="822" t="s">
        <v>1805</v>
      </c>
      <c r="J228" s="822" t="s">
        <v>1806</v>
      </c>
      <c r="K228" s="822" t="s">
        <v>1807</v>
      </c>
      <c r="L228" s="825">
        <v>150.26</v>
      </c>
      <c r="M228" s="825">
        <v>150.26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11</v>
      </c>
      <c r="B229" s="822" t="s">
        <v>1375</v>
      </c>
      <c r="C229" s="822" t="s">
        <v>1381</v>
      </c>
      <c r="D229" s="823" t="s">
        <v>2517</v>
      </c>
      <c r="E229" s="824" t="s">
        <v>1397</v>
      </c>
      <c r="F229" s="822" t="s">
        <v>1376</v>
      </c>
      <c r="G229" s="822" t="s">
        <v>1459</v>
      </c>
      <c r="H229" s="822" t="s">
        <v>329</v>
      </c>
      <c r="I229" s="822" t="s">
        <v>1460</v>
      </c>
      <c r="J229" s="822" t="s">
        <v>682</v>
      </c>
      <c r="K229" s="822" t="s">
        <v>683</v>
      </c>
      <c r="L229" s="825">
        <v>52.87</v>
      </c>
      <c r="M229" s="825">
        <v>105.74</v>
      </c>
      <c r="N229" s="822">
        <v>2</v>
      </c>
      <c r="O229" s="826">
        <v>2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11</v>
      </c>
      <c r="B230" s="822" t="s">
        <v>1375</v>
      </c>
      <c r="C230" s="822" t="s">
        <v>1381</v>
      </c>
      <c r="D230" s="823" t="s">
        <v>2517</v>
      </c>
      <c r="E230" s="824" t="s">
        <v>1397</v>
      </c>
      <c r="F230" s="822" t="s">
        <v>1376</v>
      </c>
      <c r="G230" s="822" t="s">
        <v>1459</v>
      </c>
      <c r="H230" s="822" t="s">
        <v>329</v>
      </c>
      <c r="I230" s="822" t="s">
        <v>1681</v>
      </c>
      <c r="J230" s="822" t="s">
        <v>682</v>
      </c>
      <c r="K230" s="822" t="s">
        <v>683</v>
      </c>
      <c r="L230" s="825">
        <v>52.87</v>
      </c>
      <c r="M230" s="825">
        <v>52.87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11</v>
      </c>
      <c r="B231" s="822" t="s">
        <v>1375</v>
      </c>
      <c r="C231" s="822" t="s">
        <v>1381</v>
      </c>
      <c r="D231" s="823" t="s">
        <v>2517</v>
      </c>
      <c r="E231" s="824" t="s">
        <v>1397</v>
      </c>
      <c r="F231" s="822" t="s">
        <v>1376</v>
      </c>
      <c r="G231" s="822" t="s">
        <v>1808</v>
      </c>
      <c r="H231" s="822" t="s">
        <v>672</v>
      </c>
      <c r="I231" s="822" t="s">
        <v>1292</v>
      </c>
      <c r="J231" s="822" t="s">
        <v>1293</v>
      </c>
      <c r="K231" s="822" t="s">
        <v>942</v>
      </c>
      <c r="L231" s="825">
        <v>664.1</v>
      </c>
      <c r="M231" s="825">
        <v>664.1</v>
      </c>
      <c r="N231" s="822">
        <v>1</v>
      </c>
      <c r="O231" s="826">
        <v>1</v>
      </c>
      <c r="P231" s="825">
        <v>664.1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11</v>
      </c>
      <c r="B232" s="822" t="s">
        <v>1375</v>
      </c>
      <c r="C232" s="822" t="s">
        <v>1381</v>
      </c>
      <c r="D232" s="823" t="s">
        <v>2517</v>
      </c>
      <c r="E232" s="824" t="s">
        <v>1397</v>
      </c>
      <c r="F232" s="822" t="s">
        <v>1376</v>
      </c>
      <c r="G232" s="822" t="s">
        <v>1471</v>
      </c>
      <c r="H232" s="822" t="s">
        <v>329</v>
      </c>
      <c r="I232" s="822" t="s">
        <v>1472</v>
      </c>
      <c r="J232" s="822" t="s">
        <v>1473</v>
      </c>
      <c r="K232" s="822" t="s">
        <v>1474</v>
      </c>
      <c r="L232" s="825">
        <v>159.71</v>
      </c>
      <c r="M232" s="825">
        <v>2874.78</v>
      </c>
      <c r="N232" s="822">
        <v>18</v>
      </c>
      <c r="O232" s="826">
        <v>5.5</v>
      </c>
      <c r="P232" s="825">
        <v>479.13</v>
      </c>
      <c r="Q232" s="827">
        <v>0.16666666666666666</v>
      </c>
      <c r="R232" s="822">
        <v>3</v>
      </c>
      <c r="S232" s="827">
        <v>0.16666666666666666</v>
      </c>
      <c r="T232" s="826">
        <v>1</v>
      </c>
      <c r="U232" s="828">
        <v>0.18181818181818182</v>
      </c>
    </row>
    <row r="233" spans="1:21" ht="14.45" customHeight="1" x14ac:dyDescent="0.2">
      <c r="A233" s="821">
        <v>11</v>
      </c>
      <c r="B233" s="822" t="s">
        <v>1375</v>
      </c>
      <c r="C233" s="822" t="s">
        <v>1381</v>
      </c>
      <c r="D233" s="823" t="s">
        <v>2517</v>
      </c>
      <c r="E233" s="824" t="s">
        <v>1397</v>
      </c>
      <c r="F233" s="822" t="s">
        <v>1376</v>
      </c>
      <c r="G233" s="822" t="s">
        <v>1809</v>
      </c>
      <c r="H233" s="822" t="s">
        <v>329</v>
      </c>
      <c r="I233" s="822" t="s">
        <v>1810</v>
      </c>
      <c r="J233" s="822" t="s">
        <v>1811</v>
      </c>
      <c r="K233" s="822" t="s">
        <v>1812</v>
      </c>
      <c r="L233" s="825">
        <v>132.97999999999999</v>
      </c>
      <c r="M233" s="825">
        <v>132.97999999999999</v>
      </c>
      <c r="N233" s="822">
        <v>1</v>
      </c>
      <c r="O233" s="826">
        <v>1</v>
      </c>
      <c r="P233" s="825">
        <v>132.97999999999999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11</v>
      </c>
      <c r="B234" s="822" t="s">
        <v>1375</v>
      </c>
      <c r="C234" s="822" t="s">
        <v>1381</v>
      </c>
      <c r="D234" s="823" t="s">
        <v>2517</v>
      </c>
      <c r="E234" s="824" t="s">
        <v>1397</v>
      </c>
      <c r="F234" s="822" t="s">
        <v>1376</v>
      </c>
      <c r="G234" s="822" t="s">
        <v>1488</v>
      </c>
      <c r="H234" s="822" t="s">
        <v>672</v>
      </c>
      <c r="I234" s="822" t="s">
        <v>1489</v>
      </c>
      <c r="J234" s="822" t="s">
        <v>1490</v>
      </c>
      <c r="K234" s="822" t="s">
        <v>1491</v>
      </c>
      <c r="L234" s="825">
        <v>70.48</v>
      </c>
      <c r="M234" s="825">
        <v>916.24</v>
      </c>
      <c r="N234" s="822">
        <v>13</v>
      </c>
      <c r="O234" s="826">
        <v>12.5</v>
      </c>
      <c r="P234" s="825">
        <v>281.92</v>
      </c>
      <c r="Q234" s="827">
        <v>0.30769230769230771</v>
      </c>
      <c r="R234" s="822">
        <v>4</v>
      </c>
      <c r="S234" s="827">
        <v>0.30769230769230771</v>
      </c>
      <c r="T234" s="826">
        <v>4</v>
      </c>
      <c r="U234" s="828">
        <v>0.32</v>
      </c>
    </row>
    <row r="235" spans="1:21" ht="14.45" customHeight="1" x14ac:dyDescent="0.2">
      <c r="A235" s="821">
        <v>11</v>
      </c>
      <c r="B235" s="822" t="s">
        <v>1375</v>
      </c>
      <c r="C235" s="822" t="s">
        <v>1381</v>
      </c>
      <c r="D235" s="823" t="s">
        <v>2517</v>
      </c>
      <c r="E235" s="824" t="s">
        <v>1397</v>
      </c>
      <c r="F235" s="822" t="s">
        <v>1376</v>
      </c>
      <c r="G235" s="822" t="s">
        <v>1488</v>
      </c>
      <c r="H235" s="822" t="s">
        <v>672</v>
      </c>
      <c r="I235" s="822" t="s">
        <v>1813</v>
      </c>
      <c r="J235" s="822" t="s">
        <v>1490</v>
      </c>
      <c r="K235" s="822" t="s">
        <v>1814</v>
      </c>
      <c r="L235" s="825">
        <v>46.99</v>
      </c>
      <c r="M235" s="825">
        <v>93.98</v>
      </c>
      <c r="N235" s="822">
        <v>2</v>
      </c>
      <c r="O235" s="826">
        <v>2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11</v>
      </c>
      <c r="B236" s="822" t="s">
        <v>1375</v>
      </c>
      <c r="C236" s="822" t="s">
        <v>1381</v>
      </c>
      <c r="D236" s="823" t="s">
        <v>2517</v>
      </c>
      <c r="E236" s="824" t="s">
        <v>1397</v>
      </c>
      <c r="F236" s="822" t="s">
        <v>1376</v>
      </c>
      <c r="G236" s="822" t="s">
        <v>1417</v>
      </c>
      <c r="H236" s="822" t="s">
        <v>672</v>
      </c>
      <c r="I236" s="822" t="s">
        <v>1815</v>
      </c>
      <c r="J236" s="822" t="s">
        <v>1446</v>
      </c>
      <c r="K236" s="822" t="s">
        <v>1816</v>
      </c>
      <c r="L236" s="825">
        <v>2309.36</v>
      </c>
      <c r="M236" s="825">
        <v>4618.72</v>
      </c>
      <c r="N236" s="822">
        <v>2</v>
      </c>
      <c r="O236" s="826">
        <v>1</v>
      </c>
      <c r="P236" s="825">
        <v>4618.72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11</v>
      </c>
      <c r="B237" s="822" t="s">
        <v>1375</v>
      </c>
      <c r="C237" s="822" t="s">
        <v>1381</v>
      </c>
      <c r="D237" s="823" t="s">
        <v>2517</v>
      </c>
      <c r="E237" s="824" t="s">
        <v>1397</v>
      </c>
      <c r="F237" s="822" t="s">
        <v>1376</v>
      </c>
      <c r="G237" s="822" t="s">
        <v>1417</v>
      </c>
      <c r="H237" s="822" t="s">
        <v>672</v>
      </c>
      <c r="I237" s="822" t="s">
        <v>1184</v>
      </c>
      <c r="J237" s="822" t="s">
        <v>695</v>
      </c>
      <c r="K237" s="822" t="s">
        <v>1185</v>
      </c>
      <c r="L237" s="825">
        <v>736.33</v>
      </c>
      <c r="M237" s="825">
        <v>2945.32</v>
      </c>
      <c r="N237" s="822">
        <v>4</v>
      </c>
      <c r="O237" s="826">
        <v>3</v>
      </c>
      <c r="P237" s="825">
        <v>1472.66</v>
      </c>
      <c r="Q237" s="827">
        <v>0.5</v>
      </c>
      <c r="R237" s="822">
        <v>2</v>
      </c>
      <c r="S237" s="827">
        <v>0.5</v>
      </c>
      <c r="T237" s="826">
        <v>2</v>
      </c>
      <c r="U237" s="828">
        <v>0.66666666666666663</v>
      </c>
    </row>
    <row r="238" spans="1:21" ht="14.45" customHeight="1" x14ac:dyDescent="0.2">
      <c r="A238" s="821">
        <v>11</v>
      </c>
      <c r="B238" s="822" t="s">
        <v>1375</v>
      </c>
      <c r="C238" s="822" t="s">
        <v>1381</v>
      </c>
      <c r="D238" s="823" t="s">
        <v>2517</v>
      </c>
      <c r="E238" s="824" t="s">
        <v>1397</v>
      </c>
      <c r="F238" s="822" t="s">
        <v>1376</v>
      </c>
      <c r="G238" s="822" t="s">
        <v>1435</v>
      </c>
      <c r="H238" s="822" t="s">
        <v>329</v>
      </c>
      <c r="I238" s="822" t="s">
        <v>1817</v>
      </c>
      <c r="J238" s="822" t="s">
        <v>656</v>
      </c>
      <c r="K238" s="822" t="s">
        <v>1818</v>
      </c>
      <c r="L238" s="825">
        <v>17.62</v>
      </c>
      <c r="M238" s="825">
        <v>17.62</v>
      </c>
      <c r="N238" s="822">
        <v>1</v>
      </c>
      <c r="O238" s="826">
        <v>1</v>
      </c>
      <c r="P238" s="825">
        <v>17.62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11</v>
      </c>
      <c r="B239" s="822" t="s">
        <v>1375</v>
      </c>
      <c r="C239" s="822" t="s">
        <v>1381</v>
      </c>
      <c r="D239" s="823" t="s">
        <v>2517</v>
      </c>
      <c r="E239" s="824" t="s">
        <v>1397</v>
      </c>
      <c r="F239" s="822" t="s">
        <v>1376</v>
      </c>
      <c r="G239" s="822" t="s">
        <v>1435</v>
      </c>
      <c r="H239" s="822" t="s">
        <v>329</v>
      </c>
      <c r="I239" s="822" t="s">
        <v>1436</v>
      </c>
      <c r="J239" s="822" t="s">
        <v>656</v>
      </c>
      <c r="K239" s="822" t="s">
        <v>1437</v>
      </c>
      <c r="L239" s="825">
        <v>35.25</v>
      </c>
      <c r="M239" s="825">
        <v>70.5</v>
      </c>
      <c r="N239" s="822">
        <v>2</v>
      </c>
      <c r="O239" s="826">
        <v>2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11</v>
      </c>
      <c r="B240" s="822" t="s">
        <v>1375</v>
      </c>
      <c r="C240" s="822" t="s">
        <v>1381</v>
      </c>
      <c r="D240" s="823" t="s">
        <v>2517</v>
      </c>
      <c r="E240" s="824" t="s">
        <v>1397</v>
      </c>
      <c r="F240" s="822" t="s">
        <v>1376</v>
      </c>
      <c r="G240" s="822" t="s">
        <v>1435</v>
      </c>
      <c r="H240" s="822" t="s">
        <v>329</v>
      </c>
      <c r="I240" s="822" t="s">
        <v>1496</v>
      </c>
      <c r="J240" s="822" t="s">
        <v>656</v>
      </c>
      <c r="K240" s="822" t="s">
        <v>1497</v>
      </c>
      <c r="L240" s="825">
        <v>35.25</v>
      </c>
      <c r="M240" s="825">
        <v>176.25</v>
      </c>
      <c r="N240" s="822">
        <v>5</v>
      </c>
      <c r="O240" s="826">
        <v>5</v>
      </c>
      <c r="P240" s="825">
        <v>105.75</v>
      </c>
      <c r="Q240" s="827">
        <v>0.6</v>
      </c>
      <c r="R240" s="822">
        <v>3</v>
      </c>
      <c r="S240" s="827">
        <v>0.6</v>
      </c>
      <c r="T240" s="826">
        <v>3</v>
      </c>
      <c r="U240" s="828">
        <v>0.6</v>
      </c>
    </row>
    <row r="241" spans="1:21" ht="14.45" customHeight="1" x14ac:dyDescent="0.2">
      <c r="A241" s="821">
        <v>11</v>
      </c>
      <c r="B241" s="822" t="s">
        <v>1375</v>
      </c>
      <c r="C241" s="822" t="s">
        <v>1381</v>
      </c>
      <c r="D241" s="823" t="s">
        <v>2517</v>
      </c>
      <c r="E241" s="824" t="s">
        <v>1397</v>
      </c>
      <c r="F241" s="822" t="s">
        <v>1376</v>
      </c>
      <c r="G241" s="822" t="s">
        <v>1819</v>
      </c>
      <c r="H241" s="822" t="s">
        <v>329</v>
      </c>
      <c r="I241" s="822" t="s">
        <v>1820</v>
      </c>
      <c r="J241" s="822" t="s">
        <v>1821</v>
      </c>
      <c r="K241" s="822" t="s">
        <v>1822</v>
      </c>
      <c r="L241" s="825">
        <v>0</v>
      </c>
      <c r="M241" s="825">
        <v>0</v>
      </c>
      <c r="N241" s="822">
        <v>1</v>
      </c>
      <c r="O241" s="826">
        <v>1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11</v>
      </c>
      <c r="B242" s="822" t="s">
        <v>1375</v>
      </c>
      <c r="C242" s="822" t="s">
        <v>1381</v>
      </c>
      <c r="D242" s="823" t="s">
        <v>2517</v>
      </c>
      <c r="E242" s="824" t="s">
        <v>1397</v>
      </c>
      <c r="F242" s="822" t="s">
        <v>1376</v>
      </c>
      <c r="G242" s="822" t="s">
        <v>1510</v>
      </c>
      <c r="H242" s="822" t="s">
        <v>329</v>
      </c>
      <c r="I242" s="822" t="s">
        <v>1511</v>
      </c>
      <c r="J242" s="822" t="s">
        <v>1512</v>
      </c>
      <c r="K242" s="822" t="s">
        <v>1513</v>
      </c>
      <c r="L242" s="825">
        <v>100.17</v>
      </c>
      <c r="M242" s="825">
        <v>100.17</v>
      </c>
      <c r="N242" s="822">
        <v>1</v>
      </c>
      <c r="O242" s="826">
        <v>1</v>
      </c>
      <c r="P242" s="825">
        <v>100.17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11</v>
      </c>
      <c r="B243" s="822" t="s">
        <v>1375</v>
      </c>
      <c r="C243" s="822" t="s">
        <v>1381</v>
      </c>
      <c r="D243" s="823" t="s">
        <v>2517</v>
      </c>
      <c r="E243" s="824" t="s">
        <v>1397</v>
      </c>
      <c r="F243" s="822" t="s">
        <v>1376</v>
      </c>
      <c r="G243" s="822" t="s">
        <v>1823</v>
      </c>
      <c r="H243" s="822" t="s">
        <v>329</v>
      </c>
      <c r="I243" s="822" t="s">
        <v>1824</v>
      </c>
      <c r="J243" s="822" t="s">
        <v>1825</v>
      </c>
      <c r="K243" s="822" t="s">
        <v>1826</v>
      </c>
      <c r="L243" s="825">
        <v>65.36</v>
      </c>
      <c r="M243" s="825">
        <v>65.36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11</v>
      </c>
      <c r="B244" s="822" t="s">
        <v>1375</v>
      </c>
      <c r="C244" s="822" t="s">
        <v>1381</v>
      </c>
      <c r="D244" s="823" t="s">
        <v>2517</v>
      </c>
      <c r="E244" s="824" t="s">
        <v>1397</v>
      </c>
      <c r="F244" s="822" t="s">
        <v>1378</v>
      </c>
      <c r="G244" s="822" t="s">
        <v>1527</v>
      </c>
      <c r="H244" s="822" t="s">
        <v>329</v>
      </c>
      <c r="I244" s="822" t="s">
        <v>1531</v>
      </c>
      <c r="J244" s="822" t="s">
        <v>1532</v>
      </c>
      <c r="K244" s="822" t="s">
        <v>1533</v>
      </c>
      <c r="L244" s="825">
        <v>0</v>
      </c>
      <c r="M244" s="825">
        <v>0</v>
      </c>
      <c r="N244" s="822">
        <v>12</v>
      </c>
      <c r="O244" s="826">
        <v>9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11</v>
      </c>
      <c r="B245" s="822" t="s">
        <v>1375</v>
      </c>
      <c r="C245" s="822" t="s">
        <v>1381</v>
      </c>
      <c r="D245" s="823" t="s">
        <v>2517</v>
      </c>
      <c r="E245" s="824" t="s">
        <v>1397</v>
      </c>
      <c r="F245" s="822" t="s">
        <v>1378</v>
      </c>
      <c r="G245" s="822" t="s">
        <v>1527</v>
      </c>
      <c r="H245" s="822" t="s">
        <v>329</v>
      </c>
      <c r="I245" s="822" t="s">
        <v>1827</v>
      </c>
      <c r="J245" s="822" t="s">
        <v>1828</v>
      </c>
      <c r="K245" s="822" t="s">
        <v>1829</v>
      </c>
      <c r="L245" s="825">
        <v>400.2</v>
      </c>
      <c r="M245" s="825">
        <v>400.2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11</v>
      </c>
      <c r="B246" s="822" t="s">
        <v>1375</v>
      </c>
      <c r="C246" s="822" t="s">
        <v>1381</v>
      </c>
      <c r="D246" s="823" t="s">
        <v>2517</v>
      </c>
      <c r="E246" s="824" t="s">
        <v>1397</v>
      </c>
      <c r="F246" s="822" t="s">
        <v>1378</v>
      </c>
      <c r="G246" s="822" t="s">
        <v>1527</v>
      </c>
      <c r="H246" s="822" t="s">
        <v>329</v>
      </c>
      <c r="I246" s="822" t="s">
        <v>1830</v>
      </c>
      <c r="J246" s="822" t="s">
        <v>1727</v>
      </c>
      <c r="K246" s="822"/>
      <c r="L246" s="825">
        <v>0</v>
      </c>
      <c r="M246" s="825">
        <v>0</v>
      </c>
      <c r="N246" s="822">
        <v>3</v>
      </c>
      <c r="O246" s="826">
        <v>3</v>
      </c>
      <c r="P246" s="825">
        <v>0</v>
      </c>
      <c r="Q246" s="827"/>
      <c r="R246" s="822">
        <v>1</v>
      </c>
      <c r="S246" s="827">
        <v>0.33333333333333331</v>
      </c>
      <c r="T246" s="826">
        <v>1</v>
      </c>
      <c r="U246" s="828">
        <v>0.33333333333333331</v>
      </c>
    </row>
    <row r="247" spans="1:21" ht="14.45" customHeight="1" x14ac:dyDescent="0.2">
      <c r="A247" s="821">
        <v>11</v>
      </c>
      <c r="B247" s="822" t="s">
        <v>1375</v>
      </c>
      <c r="C247" s="822" t="s">
        <v>1381</v>
      </c>
      <c r="D247" s="823" t="s">
        <v>2517</v>
      </c>
      <c r="E247" s="824" t="s">
        <v>1397</v>
      </c>
      <c r="F247" s="822" t="s">
        <v>1378</v>
      </c>
      <c r="G247" s="822" t="s">
        <v>1534</v>
      </c>
      <c r="H247" s="822" t="s">
        <v>329</v>
      </c>
      <c r="I247" s="822" t="s">
        <v>1538</v>
      </c>
      <c r="J247" s="822" t="s">
        <v>1539</v>
      </c>
      <c r="K247" s="822" t="s">
        <v>1540</v>
      </c>
      <c r="L247" s="825">
        <v>1383</v>
      </c>
      <c r="M247" s="825">
        <v>17979</v>
      </c>
      <c r="N247" s="822">
        <v>13</v>
      </c>
      <c r="O247" s="826">
        <v>12</v>
      </c>
      <c r="P247" s="825">
        <v>17979</v>
      </c>
      <c r="Q247" s="827">
        <v>1</v>
      </c>
      <c r="R247" s="822">
        <v>13</v>
      </c>
      <c r="S247" s="827">
        <v>1</v>
      </c>
      <c r="T247" s="826">
        <v>12</v>
      </c>
      <c r="U247" s="828">
        <v>1</v>
      </c>
    </row>
    <row r="248" spans="1:21" ht="14.45" customHeight="1" x14ac:dyDescent="0.2">
      <c r="A248" s="821">
        <v>11</v>
      </c>
      <c r="B248" s="822" t="s">
        <v>1375</v>
      </c>
      <c r="C248" s="822" t="s">
        <v>1381</v>
      </c>
      <c r="D248" s="823" t="s">
        <v>2517</v>
      </c>
      <c r="E248" s="824" t="s">
        <v>1397</v>
      </c>
      <c r="F248" s="822" t="s">
        <v>1378</v>
      </c>
      <c r="G248" s="822" t="s">
        <v>1534</v>
      </c>
      <c r="H248" s="822" t="s">
        <v>329</v>
      </c>
      <c r="I248" s="822" t="s">
        <v>1623</v>
      </c>
      <c r="J248" s="822" t="s">
        <v>1624</v>
      </c>
      <c r="K248" s="822" t="s">
        <v>1625</v>
      </c>
      <c r="L248" s="825">
        <v>1535.8</v>
      </c>
      <c r="M248" s="825">
        <v>30715.999999999993</v>
      </c>
      <c r="N248" s="822">
        <v>20</v>
      </c>
      <c r="O248" s="826">
        <v>18</v>
      </c>
      <c r="P248" s="825">
        <v>30715.999999999993</v>
      </c>
      <c r="Q248" s="827">
        <v>1</v>
      </c>
      <c r="R248" s="822">
        <v>20</v>
      </c>
      <c r="S248" s="827">
        <v>1</v>
      </c>
      <c r="T248" s="826">
        <v>18</v>
      </c>
      <c r="U248" s="828">
        <v>1</v>
      </c>
    </row>
    <row r="249" spans="1:21" ht="14.45" customHeight="1" x14ac:dyDescent="0.2">
      <c r="A249" s="821">
        <v>11</v>
      </c>
      <c r="B249" s="822" t="s">
        <v>1375</v>
      </c>
      <c r="C249" s="822" t="s">
        <v>1381</v>
      </c>
      <c r="D249" s="823" t="s">
        <v>2517</v>
      </c>
      <c r="E249" s="824" t="s">
        <v>1397</v>
      </c>
      <c r="F249" s="822" t="s">
        <v>1378</v>
      </c>
      <c r="G249" s="822" t="s">
        <v>1428</v>
      </c>
      <c r="H249" s="822" t="s">
        <v>329</v>
      </c>
      <c r="I249" s="822" t="s">
        <v>1831</v>
      </c>
      <c r="J249" s="822" t="s">
        <v>1832</v>
      </c>
      <c r="K249" s="822" t="s">
        <v>1833</v>
      </c>
      <c r="L249" s="825">
        <v>700.35</v>
      </c>
      <c r="M249" s="825">
        <v>700.35</v>
      </c>
      <c r="N249" s="822">
        <v>1</v>
      </c>
      <c r="O249" s="826">
        <v>1</v>
      </c>
      <c r="P249" s="825">
        <v>700.35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11</v>
      </c>
      <c r="B250" s="822" t="s">
        <v>1375</v>
      </c>
      <c r="C250" s="822" t="s">
        <v>1381</v>
      </c>
      <c r="D250" s="823" t="s">
        <v>2517</v>
      </c>
      <c r="E250" s="824" t="s">
        <v>1397</v>
      </c>
      <c r="F250" s="822" t="s">
        <v>1378</v>
      </c>
      <c r="G250" s="822" t="s">
        <v>1428</v>
      </c>
      <c r="H250" s="822" t="s">
        <v>329</v>
      </c>
      <c r="I250" s="822" t="s">
        <v>1834</v>
      </c>
      <c r="J250" s="822" t="s">
        <v>1835</v>
      </c>
      <c r="K250" s="822" t="s">
        <v>1836</v>
      </c>
      <c r="L250" s="825">
        <v>1000.5</v>
      </c>
      <c r="M250" s="825">
        <v>1000.5</v>
      </c>
      <c r="N250" s="822">
        <v>1</v>
      </c>
      <c r="O250" s="826">
        <v>1</v>
      </c>
      <c r="P250" s="825">
        <v>1000.5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11</v>
      </c>
      <c r="B251" s="822" t="s">
        <v>1375</v>
      </c>
      <c r="C251" s="822" t="s">
        <v>1381</v>
      </c>
      <c r="D251" s="823" t="s">
        <v>2517</v>
      </c>
      <c r="E251" s="824" t="s">
        <v>1397</v>
      </c>
      <c r="F251" s="822" t="s">
        <v>1378</v>
      </c>
      <c r="G251" s="822" t="s">
        <v>1428</v>
      </c>
      <c r="H251" s="822" t="s">
        <v>329</v>
      </c>
      <c r="I251" s="822" t="s">
        <v>1837</v>
      </c>
      <c r="J251" s="822" t="s">
        <v>1838</v>
      </c>
      <c r="K251" s="822" t="s">
        <v>1839</v>
      </c>
      <c r="L251" s="825">
        <v>1599.65</v>
      </c>
      <c r="M251" s="825">
        <v>3199.3</v>
      </c>
      <c r="N251" s="822">
        <v>2</v>
      </c>
      <c r="O251" s="826">
        <v>2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11</v>
      </c>
      <c r="B252" s="822" t="s">
        <v>1375</v>
      </c>
      <c r="C252" s="822" t="s">
        <v>1381</v>
      </c>
      <c r="D252" s="823" t="s">
        <v>2517</v>
      </c>
      <c r="E252" s="824" t="s">
        <v>1397</v>
      </c>
      <c r="F252" s="822" t="s">
        <v>1378</v>
      </c>
      <c r="G252" s="822" t="s">
        <v>1438</v>
      </c>
      <c r="H252" s="822" t="s">
        <v>329</v>
      </c>
      <c r="I252" s="822" t="s">
        <v>1439</v>
      </c>
      <c r="J252" s="822" t="s">
        <v>1440</v>
      </c>
      <c r="K252" s="822" t="s">
        <v>1441</v>
      </c>
      <c r="L252" s="825">
        <v>249.55</v>
      </c>
      <c r="M252" s="825">
        <v>3992.7999999999997</v>
      </c>
      <c r="N252" s="822">
        <v>16</v>
      </c>
      <c r="O252" s="826">
        <v>8</v>
      </c>
      <c r="P252" s="825">
        <v>3992.7999999999997</v>
      </c>
      <c r="Q252" s="827">
        <v>1</v>
      </c>
      <c r="R252" s="822">
        <v>16</v>
      </c>
      <c r="S252" s="827">
        <v>1</v>
      </c>
      <c r="T252" s="826">
        <v>8</v>
      </c>
      <c r="U252" s="828">
        <v>1</v>
      </c>
    </row>
    <row r="253" spans="1:21" ht="14.45" customHeight="1" x14ac:dyDescent="0.2">
      <c r="A253" s="821">
        <v>11</v>
      </c>
      <c r="B253" s="822" t="s">
        <v>1375</v>
      </c>
      <c r="C253" s="822" t="s">
        <v>1381</v>
      </c>
      <c r="D253" s="823" t="s">
        <v>2517</v>
      </c>
      <c r="E253" s="824" t="s">
        <v>1397</v>
      </c>
      <c r="F253" s="822" t="s">
        <v>1378</v>
      </c>
      <c r="G253" s="822" t="s">
        <v>1438</v>
      </c>
      <c r="H253" s="822" t="s">
        <v>329</v>
      </c>
      <c r="I253" s="822" t="s">
        <v>1547</v>
      </c>
      <c r="J253" s="822" t="s">
        <v>1548</v>
      </c>
      <c r="K253" s="822" t="s">
        <v>1549</v>
      </c>
      <c r="L253" s="825">
        <v>400.2</v>
      </c>
      <c r="M253" s="825">
        <v>800.4</v>
      </c>
      <c r="N253" s="822">
        <v>2</v>
      </c>
      <c r="O253" s="826">
        <v>2</v>
      </c>
      <c r="P253" s="825">
        <v>400.2</v>
      </c>
      <c r="Q253" s="827">
        <v>0.5</v>
      </c>
      <c r="R253" s="822">
        <v>1</v>
      </c>
      <c r="S253" s="827">
        <v>0.5</v>
      </c>
      <c r="T253" s="826">
        <v>1</v>
      </c>
      <c r="U253" s="828">
        <v>0.5</v>
      </c>
    </row>
    <row r="254" spans="1:21" ht="14.45" customHeight="1" x14ac:dyDescent="0.2">
      <c r="A254" s="821">
        <v>11</v>
      </c>
      <c r="B254" s="822" t="s">
        <v>1375</v>
      </c>
      <c r="C254" s="822" t="s">
        <v>1381</v>
      </c>
      <c r="D254" s="823" t="s">
        <v>2517</v>
      </c>
      <c r="E254" s="824" t="s">
        <v>1397</v>
      </c>
      <c r="F254" s="822" t="s">
        <v>1378</v>
      </c>
      <c r="G254" s="822" t="s">
        <v>1840</v>
      </c>
      <c r="H254" s="822" t="s">
        <v>329</v>
      </c>
      <c r="I254" s="822" t="s">
        <v>1841</v>
      </c>
      <c r="J254" s="822" t="s">
        <v>1842</v>
      </c>
      <c r="K254" s="822" t="s">
        <v>1843</v>
      </c>
      <c r="L254" s="825">
        <v>38233</v>
      </c>
      <c r="M254" s="825">
        <v>38233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11</v>
      </c>
      <c r="B255" s="822" t="s">
        <v>1375</v>
      </c>
      <c r="C255" s="822" t="s">
        <v>1381</v>
      </c>
      <c r="D255" s="823" t="s">
        <v>2517</v>
      </c>
      <c r="E255" s="824" t="s">
        <v>1397</v>
      </c>
      <c r="F255" s="822" t="s">
        <v>1378</v>
      </c>
      <c r="G255" s="822" t="s">
        <v>1844</v>
      </c>
      <c r="H255" s="822" t="s">
        <v>329</v>
      </c>
      <c r="I255" s="822" t="s">
        <v>1845</v>
      </c>
      <c r="J255" s="822" t="s">
        <v>1846</v>
      </c>
      <c r="K255" s="822" t="s">
        <v>1847</v>
      </c>
      <c r="L255" s="825">
        <v>18534.91</v>
      </c>
      <c r="M255" s="825">
        <v>18534.91</v>
      </c>
      <c r="N255" s="822">
        <v>1</v>
      </c>
      <c r="O255" s="826">
        <v>1</v>
      </c>
      <c r="P255" s="825">
        <v>18534.91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11</v>
      </c>
      <c r="B256" s="822" t="s">
        <v>1375</v>
      </c>
      <c r="C256" s="822" t="s">
        <v>1381</v>
      </c>
      <c r="D256" s="823" t="s">
        <v>2517</v>
      </c>
      <c r="E256" s="824" t="s">
        <v>1398</v>
      </c>
      <c r="F256" s="822" t="s">
        <v>1376</v>
      </c>
      <c r="G256" s="822" t="s">
        <v>1471</v>
      </c>
      <c r="H256" s="822" t="s">
        <v>329</v>
      </c>
      <c r="I256" s="822" t="s">
        <v>1472</v>
      </c>
      <c r="J256" s="822" t="s">
        <v>1473</v>
      </c>
      <c r="K256" s="822" t="s">
        <v>1474</v>
      </c>
      <c r="L256" s="825">
        <v>159.71</v>
      </c>
      <c r="M256" s="825">
        <v>638.84</v>
      </c>
      <c r="N256" s="822">
        <v>4</v>
      </c>
      <c r="O256" s="826">
        <v>1.5</v>
      </c>
      <c r="P256" s="825">
        <v>638.84</v>
      </c>
      <c r="Q256" s="827">
        <v>1</v>
      </c>
      <c r="R256" s="822">
        <v>4</v>
      </c>
      <c r="S256" s="827">
        <v>1</v>
      </c>
      <c r="T256" s="826">
        <v>1.5</v>
      </c>
      <c r="U256" s="828">
        <v>1</v>
      </c>
    </row>
    <row r="257" spans="1:21" ht="14.45" customHeight="1" x14ac:dyDescent="0.2">
      <c r="A257" s="821">
        <v>11</v>
      </c>
      <c r="B257" s="822" t="s">
        <v>1375</v>
      </c>
      <c r="C257" s="822" t="s">
        <v>1381</v>
      </c>
      <c r="D257" s="823" t="s">
        <v>2517</v>
      </c>
      <c r="E257" s="824" t="s">
        <v>1398</v>
      </c>
      <c r="F257" s="822" t="s">
        <v>1376</v>
      </c>
      <c r="G257" s="822" t="s">
        <v>1698</v>
      </c>
      <c r="H257" s="822" t="s">
        <v>329</v>
      </c>
      <c r="I257" s="822" t="s">
        <v>1699</v>
      </c>
      <c r="J257" s="822" t="s">
        <v>1700</v>
      </c>
      <c r="K257" s="822" t="s">
        <v>1701</v>
      </c>
      <c r="L257" s="825">
        <v>78.48</v>
      </c>
      <c r="M257" s="825">
        <v>156.96</v>
      </c>
      <c r="N257" s="822">
        <v>2</v>
      </c>
      <c r="O257" s="826">
        <v>0.5</v>
      </c>
      <c r="P257" s="825">
        <v>156.96</v>
      </c>
      <c r="Q257" s="827">
        <v>1</v>
      </c>
      <c r="R257" s="822">
        <v>2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11</v>
      </c>
      <c r="B258" s="822" t="s">
        <v>1375</v>
      </c>
      <c r="C258" s="822" t="s">
        <v>1381</v>
      </c>
      <c r="D258" s="823" t="s">
        <v>2517</v>
      </c>
      <c r="E258" s="824" t="s">
        <v>1398</v>
      </c>
      <c r="F258" s="822" t="s">
        <v>1376</v>
      </c>
      <c r="G258" s="822" t="s">
        <v>1417</v>
      </c>
      <c r="H258" s="822" t="s">
        <v>672</v>
      </c>
      <c r="I258" s="822" t="s">
        <v>1188</v>
      </c>
      <c r="J258" s="822" t="s">
        <v>695</v>
      </c>
      <c r="K258" s="822" t="s">
        <v>1189</v>
      </c>
      <c r="L258" s="825">
        <v>490.89</v>
      </c>
      <c r="M258" s="825">
        <v>981.78</v>
      </c>
      <c r="N258" s="822">
        <v>2</v>
      </c>
      <c r="O258" s="826">
        <v>1</v>
      </c>
      <c r="P258" s="825">
        <v>981.78</v>
      </c>
      <c r="Q258" s="827">
        <v>1</v>
      </c>
      <c r="R258" s="822">
        <v>2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11</v>
      </c>
      <c r="B259" s="822" t="s">
        <v>1375</v>
      </c>
      <c r="C259" s="822" t="s">
        <v>1381</v>
      </c>
      <c r="D259" s="823" t="s">
        <v>2517</v>
      </c>
      <c r="E259" s="824" t="s">
        <v>1398</v>
      </c>
      <c r="F259" s="822" t="s">
        <v>1376</v>
      </c>
      <c r="G259" s="822" t="s">
        <v>1435</v>
      </c>
      <c r="H259" s="822" t="s">
        <v>329</v>
      </c>
      <c r="I259" s="822" t="s">
        <v>1436</v>
      </c>
      <c r="J259" s="822" t="s">
        <v>656</v>
      </c>
      <c r="K259" s="822" t="s">
        <v>1437</v>
      </c>
      <c r="L259" s="825">
        <v>35.25</v>
      </c>
      <c r="M259" s="825">
        <v>70.5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11</v>
      </c>
      <c r="B260" s="822" t="s">
        <v>1375</v>
      </c>
      <c r="C260" s="822" t="s">
        <v>1381</v>
      </c>
      <c r="D260" s="823" t="s">
        <v>2517</v>
      </c>
      <c r="E260" s="824" t="s">
        <v>1398</v>
      </c>
      <c r="F260" s="822" t="s">
        <v>1376</v>
      </c>
      <c r="G260" s="822" t="s">
        <v>1848</v>
      </c>
      <c r="H260" s="822" t="s">
        <v>672</v>
      </c>
      <c r="I260" s="822" t="s">
        <v>1849</v>
      </c>
      <c r="J260" s="822" t="s">
        <v>1850</v>
      </c>
      <c r="K260" s="822" t="s">
        <v>1851</v>
      </c>
      <c r="L260" s="825">
        <v>206.78</v>
      </c>
      <c r="M260" s="825">
        <v>206.78</v>
      </c>
      <c r="N260" s="822">
        <v>1</v>
      </c>
      <c r="O260" s="826">
        <v>0.5</v>
      </c>
      <c r="P260" s="825">
        <v>206.78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11</v>
      </c>
      <c r="B261" s="822" t="s">
        <v>1375</v>
      </c>
      <c r="C261" s="822" t="s">
        <v>1381</v>
      </c>
      <c r="D261" s="823" t="s">
        <v>2517</v>
      </c>
      <c r="E261" s="824" t="s">
        <v>1398</v>
      </c>
      <c r="F261" s="822" t="s">
        <v>1376</v>
      </c>
      <c r="G261" s="822" t="s">
        <v>1423</v>
      </c>
      <c r="H261" s="822" t="s">
        <v>672</v>
      </c>
      <c r="I261" s="822" t="s">
        <v>1308</v>
      </c>
      <c r="J261" s="822" t="s">
        <v>959</v>
      </c>
      <c r="K261" s="822" t="s">
        <v>1309</v>
      </c>
      <c r="L261" s="825">
        <v>154.36000000000001</v>
      </c>
      <c r="M261" s="825">
        <v>308.72000000000003</v>
      </c>
      <c r="N261" s="822">
        <v>2</v>
      </c>
      <c r="O261" s="826">
        <v>1</v>
      </c>
      <c r="P261" s="825">
        <v>308.72000000000003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11</v>
      </c>
      <c r="B262" s="822" t="s">
        <v>1375</v>
      </c>
      <c r="C262" s="822" t="s">
        <v>1381</v>
      </c>
      <c r="D262" s="823" t="s">
        <v>2517</v>
      </c>
      <c r="E262" s="824" t="s">
        <v>1398</v>
      </c>
      <c r="F262" s="822" t="s">
        <v>1376</v>
      </c>
      <c r="G262" s="822" t="s">
        <v>1725</v>
      </c>
      <c r="H262" s="822" t="s">
        <v>329</v>
      </c>
      <c r="I262" s="822" t="s">
        <v>1726</v>
      </c>
      <c r="J262" s="822" t="s">
        <v>745</v>
      </c>
      <c r="K262" s="822" t="s">
        <v>746</v>
      </c>
      <c r="L262" s="825">
        <v>121.92</v>
      </c>
      <c r="M262" s="825">
        <v>243.84</v>
      </c>
      <c r="N262" s="822">
        <v>2</v>
      </c>
      <c r="O262" s="826">
        <v>0.5</v>
      </c>
      <c r="P262" s="825">
        <v>243.84</v>
      </c>
      <c r="Q262" s="827">
        <v>1</v>
      </c>
      <c r="R262" s="822">
        <v>2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11</v>
      </c>
      <c r="B263" s="822" t="s">
        <v>1375</v>
      </c>
      <c r="C263" s="822" t="s">
        <v>1381</v>
      </c>
      <c r="D263" s="823" t="s">
        <v>2517</v>
      </c>
      <c r="E263" s="824" t="s">
        <v>1398</v>
      </c>
      <c r="F263" s="822" t="s">
        <v>1378</v>
      </c>
      <c r="G263" s="822" t="s">
        <v>1527</v>
      </c>
      <c r="H263" s="822" t="s">
        <v>329</v>
      </c>
      <c r="I263" s="822" t="s">
        <v>1528</v>
      </c>
      <c r="J263" s="822" t="s">
        <v>1529</v>
      </c>
      <c r="K263" s="822" t="s">
        <v>1530</v>
      </c>
      <c r="L263" s="825">
        <v>0</v>
      </c>
      <c r="M263" s="825">
        <v>0</v>
      </c>
      <c r="N263" s="822">
        <v>2</v>
      </c>
      <c r="O263" s="826">
        <v>2</v>
      </c>
      <c r="P263" s="825"/>
      <c r="Q263" s="827"/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11</v>
      </c>
      <c r="B264" s="822" t="s">
        <v>1375</v>
      </c>
      <c r="C264" s="822" t="s">
        <v>1381</v>
      </c>
      <c r="D264" s="823" t="s">
        <v>2517</v>
      </c>
      <c r="E264" s="824" t="s">
        <v>1398</v>
      </c>
      <c r="F264" s="822" t="s">
        <v>1378</v>
      </c>
      <c r="G264" s="822" t="s">
        <v>1428</v>
      </c>
      <c r="H264" s="822" t="s">
        <v>329</v>
      </c>
      <c r="I264" s="822" t="s">
        <v>1852</v>
      </c>
      <c r="J264" s="822" t="s">
        <v>1853</v>
      </c>
      <c r="K264" s="822" t="s">
        <v>1854</v>
      </c>
      <c r="L264" s="825">
        <v>700.35</v>
      </c>
      <c r="M264" s="825">
        <v>700.35</v>
      </c>
      <c r="N264" s="822">
        <v>1</v>
      </c>
      <c r="O264" s="826">
        <v>1</v>
      </c>
      <c r="P264" s="825">
        <v>700.35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11</v>
      </c>
      <c r="B265" s="822" t="s">
        <v>1375</v>
      </c>
      <c r="C265" s="822" t="s">
        <v>1381</v>
      </c>
      <c r="D265" s="823" t="s">
        <v>2517</v>
      </c>
      <c r="E265" s="824" t="s">
        <v>1398</v>
      </c>
      <c r="F265" s="822" t="s">
        <v>1378</v>
      </c>
      <c r="G265" s="822" t="s">
        <v>1428</v>
      </c>
      <c r="H265" s="822" t="s">
        <v>329</v>
      </c>
      <c r="I265" s="822" t="s">
        <v>1432</v>
      </c>
      <c r="J265" s="822" t="s">
        <v>1433</v>
      </c>
      <c r="K265" s="822" t="s">
        <v>1434</v>
      </c>
      <c r="L265" s="825">
        <v>971.25</v>
      </c>
      <c r="M265" s="825">
        <v>1942.5</v>
      </c>
      <c r="N265" s="822">
        <v>2</v>
      </c>
      <c r="O265" s="826">
        <v>2</v>
      </c>
      <c r="P265" s="825">
        <v>1942.5</v>
      </c>
      <c r="Q265" s="827">
        <v>1</v>
      </c>
      <c r="R265" s="822">
        <v>2</v>
      </c>
      <c r="S265" s="827">
        <v>1</v>
      </c>
      <c r="T265" s="826">
        <v>2</v>
      </c>
      <c r="U265" s="828">
        <v>1</v>
      </c>
    </row>
    <row r="266" spans="1:21" ht="14.45" customHeight="1" x14ac:dyDescent="0.2">
      <c r="A266" s="821">
        <v>11</v>
      </c>
      <c r="B266" s="822" t="s">
        <v>1375</v>
      </c>
      <c r="C266" s="822" t="s">
        <v>1381</v>
      </c>
      <c r="D266" s="823" t="s">
        <v>2517</v>
      </c>
      <c r="E266" s="824" t="s">
        <v>1398</v>
      </c>
      <c r="F266" s="822" t="s">
        <v>1378</v>
      </c>
      <c r="G266" s="822" t="s">
        <v>1428</v>
      </c>
      <c r="H266" s="822" t="s">
        <v>329</v>
      </c>
      <c r="I266" s="822" t="s">
        <v>1442</v>
      </c>
      <c r="J266" s="822" t="s">
        <v>1443</v>
      </c>
      <c r="K266" s="822" t="s">
        <v>1444</v>
      </c>
      <c r="L266" s="825">
        <v>748.12</v>
      </c>
      <c r="M266" s="825">
        <v>748.12</v>
      </c>
      <c r="N266" s="822">
        <v>1</v>
      </c>
      <c r="O266" s="826">
        <v>1</v>
      </c>
      <c r="P266" s="825">
        <v>748.12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11</v>
      </c>
      <c r="B267" s="822" t="s">
        <v>1375</v>
      </c>
      <c r="C267" s="822" t="s">
        <v>1381</v>
      </c>
      <c r="D267" s="823" t="s">
        <v>2517</v>
      </c>
      <c r="E267" s="824" t="s">
        <v>1398</v>
      </c>
      <c r="F267" s="822" t="s">
        <v>1378</v>
      </c>
      <c r="G267" s="822" t="s">
        <v>1428</v>
      </c>
      <c r="H267" s="822" t="s">
        <v>329</v>
      </c>
      <c r="I267" s="822" t="s">
        <v>1855</v>
      </c>
      <c r="J267" s="822" t="s">
        <v>1856</v>
      </c>
      <c r="K267" s="822" t="s">
        <v>1857</v>
      </c>
      <c r="L267" s="825">
        <v>999.46</v>
      </c>
      <c r="M267" s="825">
        <v>1998.92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11</v>
      </c>
      <c r="B268" s="822" t="s">
        <v>1375</v>
      </c>
      <c r="C268" s="822" t="s">
        <v>1381</v>
      </c>
      <c r="D268" s="823" t="s">
        <v>2517</v>
      </c>
      <c r="E268" s="824" t="s">
        <v>1398</v>
      </c>
      <c r="F268" s="822" t="s">
        <v>1378</v>
      </c>
      <c r="G268" s="822" t="s">
        <v>1428</v>
      </c>
      <c r="H268" s="822" t="s">
        <v>329</v>
      </c>
      <c r="I268" s="822" t="s">
        <v>1858</v>
      </c>
      <c r="J268" s="822" t="s">
        <v>1859</v>
      </c>
      <c r="K268" s="822" t="s">
        <v>1860</v>
      </c>
      <c r="L268" s="825">
        <v>1200.5999999999999</v>
      </c>
      <c r="M268" s="825">
        <v>1200.5999999999999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11</v>
      </c>
      <c r="B269" s="822" t="s">
        <v>1375</v>
      </c>
      <c r="C269" s="822" t="s">
        <v>1381</v>
      </c>
      <c r="D269" s="823" t="s">
        <v>2517</v>
      </c>
      <c r="E269" s="824" t="s">
        <v>1398</v>
      </c>
      <c r="F269" s="822" t="s">
        <v>1378</v>
      </c>
      <c r="G269" s="822" t="s">
        <v>1428</v>
      </c>
      <c r="H269" s="822" t="s">
        <v>329</v>
      </c>
      <c r="I269" s="822" t="s">
        <v>1861</v>
      </c>
      <c r="J269" s="822" t="s">
        <v>1859</v>
      </c>
      <c r="K269" s="822" t="s">
        <v>1862</v>
      </c>
      <c r="L269" s="825">
        <v>1200.5999999999999</v>
      </c>
      <c r="M269" s="825">
        <v>1200.5999999999999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11</v>
      </c>
      <c r="B270" s="822" t="s">
        <v>1375</v>
      </c>
      <c r="C270" s="822" t="s">
        <v>1381</v>
      </c>
      <c r="D270" s="823" t="s">
        <v>2517</v>
      </c>
      <c r="E270" s="824" t="s">
        <v>1398</v>
      </c>
      <c r="F270" s="822" t="s">
        <v>1378</v>
      </c>
      <c r="G270" s="822" t="s">
        <v>1438</v>
      </c>
      <c r="H270" s="822" t="s">
        <v>329</v>
      </c>
      <c r="I270" s="822" t="s">
        <v>1439</v>
      </c>
      <c r="J270" s="822" t="s">
        <v>1440</v>
      </c>
      <c r="K270" s="822" t="s">
        <v>1441</v>
      </c>
      <c r="L270" s="825">
        <v>249.55</v>
      </c>
      <c r="M270" s="825">
        <v>499.1</v>
      </c>
      <c r="N270" s="822">
        <v>2</v>
      </c>
      <c r="O270" s="826">
        <v>1</v>
      </c>
      <c r="P270" s="825">
        <v>499.1</v>
      </c>
      <c r="Q270" s="827">
        <v>1</v>
      </c>
      <c r="R270" s="822">
        <v>2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11</v>
      </c>
      <c r="B271" s="822" t="s">
        <v>1375</v>
      </c>
      <c r="C271" s="822" t="s">
        <v>1381</v>
      </c>
      <c r="D271" s="823" t="s">
        <v>2517</v>
      </c>
      <c r="E271" s="824" t="s">
        <v>1398</v>
      </c>
      <c r="F271" s="822" t="s">
        <v>1378</v>
      </c>
      <c r="G271" s="822" t="s">
        <v>1438</v>
      </c>
      <c r="H271" s="822" t="s">
        <v>329</v>
      </c>
      <c r="I271" s="822" t="s">
        <v>1547</v>
      </c>
      <c r="J271" s="822" t="s">
        <v>1548</v>
      </c>
      <c r="K271" s="822" t="s">
        <v>1549</v>
      </c>
      <c r="L271" s="825">
        <v>400.2</v>
      </c>
      <c r="M271" s="825">
        <v>400.2</v>
      </c>
      <c r="N271" s="822">
        <v>1</v>
      </c>
      <c r="O271" s="826">
        <v>1</v>
      </c>
      <c r="P271" s="825">
        <v>400.2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11</v>
      </c>
      <c r="B272" s="822" t="s">
        <v>1375</v>
      </c>
      <c r="C272" s="822" t="s">
        <v>1381</v>
      </c>
      <c r="D272" s="823" t="s">
        <v>2517</v>
      </c>
      <c r="E272" s="824" t="s">
        <v>1398</v>
      </c>
      <c r="F272" s="822" t="s">
        <v>1378</v>
      </c>
      <c r="G272" s="822" t="s">
        <v>1438</v>
      </c>
      <c r="H272" s="822" t="s">
        <v>329</v>
      </c>
      <c r="I272" s="822" t="s">
        <v>1863</v>
      </c>
      <c r="J272" s="822" t="s">
        <v>1864</v>
      </c>
      <c r="K272" s="822" t="s">
        <v>1865</v>
      </c>
      <c r="L272" s="825">
        <v>180.55</v>
      </c>
      <c r="M272" s="825">
        <v>180.55</v>
      </c>
      <c r="N272" s="822">
        <v>1</v>
      </c>
      <c r="O272" s="826">
        <v>1</v>
      </c>
      <c r="P272" s="825">
        <v>180.55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11</v>
      </c>
      <c r="B273" s="822" t="s">
        <v>1375</v>
      </c>
      <c r="C273" s="822" t="s">
        <v>1381</v>
      </c>
      <c r="D273" s="823" t="s">
        <v>2517</v>
      </c>
      <c r="E273" s="824" t="s">
        <v>1400</v>
      </c>
      <c r="F273" s="822" t="s">
        <v>1376</v>
      </c>
      <c r="G273" s="822" t="s">
        <v>1448</v>
      </c>
      <c r="H273" s="822" t="s">
        <v>329</v>
      </c>
      <c r="I273" s="822" t="s">
        <v>1449</v>
      </c>
      <c r="J273" s="822" t="s">
        <v>1450</v>
      </c>
      <c r="K273" s="822" t="s">
        <v>1451</v>
      </c>
      <c r="L273" s="825">
        <v>23.49</v>
      </c>
      <c r="M273" s="825">
        <v>46.98</v>
      </c>
      <c r="N273" s="822">
        <v>2</v>
      </c>
      <c r="O273" s="826">
        <v>1</v>
      </c>
      <c r="P273" s="825">
        <v>46.98</v>
      </c>
      <c r="Q273" s="827">
        <v>1</v>
      </c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11</v>
      </c>
      <c r="B274" s="822" t="s">
        <v>1375</v>
      </c>
      <c r="C274" s="822" t="s">
        <v>1381</v>
      </c>
      <c r="D274" s="823" t="s">
        <v>2517</v>
      </c>
      <c r="E274" s="824" t="s">
        <v>1400</v>
      </c>
      <c r="F274" s="822" t="s">
        <v>1376</v>
      </c>
      <c r="G274" s="822" t="s">
        <v>1455</v>
      </c>
      <c r="H274" s="822" t="s">
        <v>329</v>
      </c>
      <c r="I274" s="822" t="s">
        <v>1456</v>
      </c>
      <c r="J274" s="822" t="s">
        <v>1457</v>
      </c>
      <c r="K274" s="822" t="s">
        <v>1458</v>
      </c>
      <c r="L274" s="825">
        <v>159.71</v>
      </c>
      <c r="M274" s="825">
        <v>1597.1000000000001</v>
      </c>
      <c r="N274" s="822">
        <v>10</v>
      </c>
      <c r="O274" s="826">
        <v>5</v>
      </c>
      <c r="P274" s="825">
        <v>1437.39</v>
      </c>
      <c r="Q274" s="827">
        <v>0.9</v>
      </c>
      <c r="R274" s="822">
        <v>9</v>
      </c>
      <c r="S274" s="827">
        <v>0.9</v>
      </c>
      <c r="T274" s="826">
        <v>4</v>
      </c>
      <c r="U274" s="828">
        <v>0.8</v>
      </c>
    </row>
    <row r="275" spans="1:21" ht="14.45" customHeight="1" x14ac:dyDescent="0.2">
      <c r="A275" s="821">
        <v>11</v>
      </c>
      <c r="B275" s="822" t="s">
        <v>1375</v>
      </c>
      <c r="C275" s="822" t="s">
        <v>1381</v>
      </c>
      <c r="D275" s="823" t="s">
        <v>2517</v>
      </c>
      <c r="E275" s="824" t="s">
        <v>1400</v>
      </c>
      <c r="F275" s="822" t="s">
        <v>1376</v>
      </c>
      <c r="G275" s="822" t="s">
        <v>1746</v>
      </c>
      <c r="H275" s="822" t="s">
        <v>672</v>
      </c>
      <c r="I275" s="822" t="s">
        <v>1866</v>
      </c>
      <c r="J275" s="822" t="s">
        <v>1748</v>
      </c>
      <c r="K275" s="822" t="s">
        <v>1232</v>
      </c>
      <c r="L275" s="825">
        <v>168.41</v>
      </c>
      <c r="M275" s="825">
        <v>336.82</v>
      </c>
      <c r="N275" s="822">
        <v>2</v>
      </c>
      <c r="O275" s="826">
        <v>1</v>
      </c>
      <c r="P275" s="825">
        <v>336.82</v>
      </c>
      <c r="Q275" s="827">
        <v>1</v>
      </c>
      <c r="R275" s="822">
        <v>2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11</v>
      </c>
      <c r="B276" s="822" t="s">
        <v>1375</v>
      </c>
      <c r="C276" s="822" t="s">
        <v>1381</v>
      </c>
      <c r="D276" s="823" t="s">
        <v>2517</v>
      </c>
      <c r="E276" s="824" t="s">
        <v>1400</v>
      </c>
      <c r="F276" s="822" t="s">
        <v>1376</v>
      </c>
      <c r="G276" s="822" t="s">
        <v>1459</v>
      </c>
      <c r="H276" s="822" t="s">
        <v>329</v>
      </c>
      <c r="I276" s="822" t="s">
        <v>1460</v>
      </c>
      <c r="J276" s="822" t="s">
        <v>682</v>
      </c>
      <c r="K276" s="822" t="s">
        <v>683</v>
      </c>
      <c r="L276" s="825">
        <v>52.87</v>
      </c>
      <c r="M276" s="825">
        <v>211.48</v>
      </c>
      <c r="N276" s="822">
        <v>4</v>
      </c>
      <c r="O276" s="826">
        <v>2</v>
      </c>
      <c r="P276" s="825">
        <v>105.74</v>
      </c>
      <c r="Q276" s="827">
        <v>0.5</v>
      </c>
      <c r="R276" s="822">
        <v>2</v>
      </c>
      <c r="S276" s="827">
        <v>0.5</v>
      </c>
      <c r="T276" s="826">
        <v>1</v>
      </c>
      <c r="U276" s="828">
        <v>0.5</v>
      </c>
    </row>
    <row r="277" spans="1:21" ht="14.45" customHeight="1" x14ac:dyDescent="0.2">
      <c r="A277" s="821">
        <v>11</v>
      </c>
      <c r="B277" s="822" t="s">
        <v>1375</v>
      </c>
      <c r="C277" s="822" t="s">
        <v>1381</v>
      </c>
      <c r="D277" s="823" t="s">
        <v>2517</v>
      </c>
      <c r="E277" s="824" t="s">
        <v>1400</v>
      </c>
      <c r="F277" s="822" t="s">
        <v>1376</v>
      </c>
      <c r="G277" s="822" t="s">
        <v>1459</v>
      </c>
      <c r="H277" s="822" t="s">
        <v>329</v>
      </c>
      <c r="I277" s="822" t="s">
        <v>1867</v>
      </c>
      <c r="J277" s="822" t="s">
        <v>1868</v>
      </c>
      <c r="K277" s="822" t="s">
        <v>1869</v>
      </c>
      <c r="L277" s="825">
        <v>117.47</v>
      </c>
      <c r="M277" s="825">
        <v>117.47</v>
      </c>
      <c r="N277" s="822">
        <v>1</v>
      </c>
      <c r="O277" s="826">
        <v>0.5</v>
      </c>
      <c r="P277" s="825">
        <v>117.47</v>
      </c>
      <c r="Q277" s="827">
        <v>1</v>
      </c>
      <c r="R277" s="822">
        <v>1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11</v>
      </c>
      <c r="B278" s="822" t="s">
        <v>1375</v>
      </c>
      <c r="C278" s="822" t="s">
        <v>1381</v>
      </c>
      <c r="D278" s="823" t="s">
        <v>2517</v>
      </c>
      <c r="E278" s="824" t="s">
        <v>1400</v>
      </c>
      <c r="F278" s="822" t="s">
        <v>1376</v>
      </c>
      <c r="G278" s="822" t="s">
        <v>1459</v>
      </c>
      <c r="H278" s="822" t="s">
        <v>329</v>
      </c>
      <c r="I278" s="822" t="s">
        <v>1681</v>
      </c>
      <c r="J278" s="822" t="s">
        <v>682</v>
      </c>
      <c r="K278" s="822" t="s">
        <v>683</v>
      </c>
      <c r="L278" s="825">
        <v>52.87</v>
      </c>
      <c r="M278" s="825">
        <v>52.87</v>
      </c>
      <c r="N278" s="822">
        <v>1</v>
      </c>
      <c r="O278" s="826">
        <v>1</v>
      </c>
      <c r="P278" s="825">
        <v>52.87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11</v>
      </c>
      <c r="B279" s="822" t="s">
        <v>1375</v>
      </c>
      <c r="C279" s="822" t="s">
        <v>1381</v>
      </c>
      <c r="D279" s="823" t="s">
        <v>2517</v>
      </c>
      <c r="E279" s="824" t="s">
        <v>1400</v>
      </c>
      <c r="F279" s="822" t="s">
        <v>1376</v>
      </c>
      <c r="G279" s="822" t="s">
        <v>1459</v>
      </c>
      <c r="H279" s="822" t="s">
        <v>329</v>
      </c>
      <c r="I279" s="822" t="s">
        <v>1565</v>
      </c>
      <c r="J279" s="822" t="s">
        <v>682</v>
      </c>
      <c r="K279" s="822" t="s">
        <v>683</v>
      </c>
      <c r="L279" s="825">
        <v>52.87</v>
      </c>
      <c r="M279" s="825">
        <v>211.48</v>
      </c>
      <c r="N279" s="822">
        <v>4</v>
      </c>
      <c r="O279" s="826">
        <v>3</v>
      </c>
      <c r="P279" s="825">
        <v>105.74</v>
      </c>
      <c r="Q279" s="827">
        <v>0.5</v>
      </c>
      <c r="R279" s="822">
        <v>2</v>
      </c>
      <c r="S279" s="827">
        <v>0.5</v>
      </c>
      <c r="T279" s="826">
        <v>1.5</v>
      </c>
      <c r="U279" s="828">
        <v>0.5</v>
      </c>
    </row>
    <row r="280" spans="1:21" ht="14.45" customHeight="1" x14ac:dyDescent="0.2">
      <c r="A280" s="821">
        <v>11</v>
      </c>
      <c r="B280" s="822" t="s">
        <v>1375</v>
      </c>
      <c r="C280" s="822" t="s">
        <v>1381</v>
      </c>
      <c r="D280" s="823" t="s">
        <v>2517</v>
      </c>
      <c r="E280" s="824" t="s">
        <v>1400</v>
      </c>
      <c r="F280" s="822" t="s">
        <v>1376</v>
      </c>
      <c r="G280" s="822" t="s">
        <v>1682</v>
      </c>
      <c r="H280" s="822" t="s">
        <v>329</v>
      </c>
      <c r="I280" s="822" t="s">
        <v>1683</v>
      </c>
      <c r="J280" s="822" t="s">
        <v>1684</v>
      </c>
      <c r="K280" s="822" t="s">
        <v>1685</v>
      </c>
      <c r="L280" s="825">
        <v>479.14</v>
      </c>
      <c r="M280" s="825">
        <v>479.14</v>
      </c>
      <c r="N280" s="822">
        <v>1</v>
      </c>
      <c r="O280" s="826">
        <v>0.5</v>
      </c>
      <c r="P280" s="825">
        <v>479.14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11</v>
      </c>
      <c r="B281" s="822" t="s">
        <v>1375</v>
      </c>
      <c r="C281" s="822" t="s">
        <v>1381</v>
      </c>
      <c r="D281" s="823" t="s">
        <v>2517</v>
      </c>
      <c r="E281" s="824" t="s">
        <v>1400</v>
      </c>
      <c r="F281" s="822" t="s">
        <v>1376</v>
      </c>
      <c r="G281" s="822" t="s">
        <v>1759</v>
      </c>
      <c r="H281" s="822" t="s">
        <v>329</v>
      </c>
      <c r="I281" s="822" t="s">
        <v>1760</v>
      </c>
      <c r="J281" s="822" t="s">
        <v>1761</v>
      </c>
      <c r="K281" s="822" t="s">
        <v>1762</v>
      </c>
      <c r="L281" s="825">
        <v>0</v>
      </c>
      <c r="M281" s="825">
        <v>0</v>
      </c>
      <c r="N281" s="822">
        <v>2</v>
      </c>
      <c r="O281" s="826">
        <v>1.5</v>
      </c>
      <c r="P281" s="825"/>
      <c r="Q281" s="827"/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11</v>
      </c>
      <c r="B282" s="822" t="s">
        <v>1375</v>
      </c>
      <c r="C282" s="822" t="s">
        <v>1381</v>
      </c>
      <c r="D282" s="823" t="s">
        <v>2517</v>
      </c>
      <c r="E282" s="824" t="s">
        <v>1400</v>
      </c>
      <c r="F282" s="822" t="s">
        <v>1376</v>
      </c>
      <c r="G282" s="822" t="s">
        <v>1471</v>
      </c>
      <c r="H282" s="822" t="s">
        <v>329</v>
      </c>
      <c r="I282" s="822" t="s">
        <v>1472</v>
      </c>
      <c r="J282" s="822" t="s">
        <v>1473</v>
      </c>
      <c r="K282" s="822" t="s">
        <v>1474</v>
      </c>
      <c r="L282" s="825">
        <v>159.71</v>
      </c>
      <c r="M282" s="825">
        <v>11019.990000000002</v>
      </c>
      <c r="N282" s="822">
        <v>69</v>
      </c>
      <c r="O282" s="826">
        <v>23</v>
      </c>
      <c r="P282" s="825">
        <v>6707.8200000000006</v>
      </c>
      <c r="Q282" s="827">
        <v>0.60869565217391297</v>
      </c>
      <c r="R282" s="822">
        <v>42</v>
      </c>
      <c r="S282" s="827">
        <v>0.60869565217391308</v>
      </c>
      <c r="T282" s="826">
        <v>14</v>
      </c>
      <c r="U282" s="828">
        <v>0.60869565217391308</v>
      </c>
    </row>
    <row r="283" spans="1:21" ht="14.45" customHeight="1" x14ac:dyDescent="0.2">
      <c r="A283" s="821">
        <v>11</v>
      </c>
      <c r="B283" s="822" t="s">
        <v>1375</v>
      </c>
      <c r="C283" s="822" t="s">
        <v>1381</v>
      </c>
      <c r="D283" s="823" t="s">
        <v>2517</v>
      </c>
      <c r="E283" s="824" t="s">
        <v>1400</v>
      </c>
      <c r="F283" s="822" t="s">
        <v>1376</v>
      </c>
      <c r="G283" s="822" t="s">
        <v>1568</v>
      </c>
      <c r="H283" s="822" t="s">
        <v>329</v>
      </c>
      <c r="I283" s="822" t="s">
        <v>1569</v>
      </c>
      <c r="J283" s="822" t="s">
        <v>1570</v>
      </c>
      <c r="K283" s="822" t="s">
        <v>1571</v>
      </c>
      <c r="L283" s="825">
        <v>91.78</v>
      </c>
      <c r="M283" s="825">
        <v>642.46</v>
      </c>
      <c r="N283" s="822">
        <v>7</v>
      </c>
      <c r="O283" s="826">
        <v>3.5</v>
      </c>
      <c r="P283" s="825">
        <v>367.12</v>
      </c>
      <c r="Q283" s="827">
        <v>0.5714285714285714</v>
      </c>
      <c r="R283" s="822">
        <v>4</v>
      </c>
      <c r="S283" s="827">
        <v>0.5714285714285714</v>
      </c>
      <c r="T283" s="826">
        <v>2</v>
      </c>
      <c r="U283" s="828">
        <v>0.5714285714285714</v>
      </c>
    </row>
    <row r="284" spans="1:21" ht="14.45" customHeight="1" x14ac:dyDescent="0.2">
      <c r="A284" s="821">
        <v>11</v>
      </c>
      <c r="B284" s="822" t="s">
        <v>1375</v>
      </c>
      <c r="C284" s="822" t="s">
        <v>1381</v>
      </c>
      <c r="D284" s="823" t="s">
        <v>2517</v>
      </c>
      <c r="E284" s="824" t="s">
        <v>1400</v>
      </c>
      <c r="F284" s="822" t="s">
        <v>1376</v>
      </c>
      <c r="G284" s="822" t="s">
        <v>1870</v>
      </c>
      <c r="H284" s="822" t="s">
        <v>329</v>
      </c>
      <c r="I284" s="822" t="s">
        <v>1871</v>
      </c>
      <c r="J284" s="822" t="s">
        <v>1872</v>
      </c>
      <c r="K284" s="822" t="s">
        <v>1873</v>
      </c>
      <c r="L284" s="825">
        <v>38.56</v>
      </c>
      <c r="M284" s="825">
        <v>38.56</v>
      </c>
      <c r="N284" s="822">
        <v>1</v>
      </c>
      <c r="O284" s="826">
        <v>0.5</v>
      </c>
      <c r="P284" s="825">
        <v>38.56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11</v>
      </c>
      <c r="B285" s="822" t="s">
        <v>1375</v>
      </c>
      <c r="C285" s="822" t="s">
        <v>1381</v>
      </c>
      <c r="D285" s="823" t="s">
        <v>2517</v>
      </c>
      <c r="E285" s="824" t="s">
        <v>1400</v>
      </c>
      <c r="F285" s="822" t="s">
        <v>1376</v>
      </c>
      <c r="G285" s="822" t="s">
        <v>1417</v>
      </c>
      <c r="H285" s="822" t="s">
        <v>672</v>
      </c>
      <c r="I285" s="822" t="s">
        <v>1184</v>
      </c>
      <c r="J285" s="822" t="s">
        <v>695</v>
      </c>
      <c r="K285" s="822" t="s">
        <v>1185</v>
      </c>
      <c r="L285" s="825">
        <v>736.33</v>
      </c>
      <c r="M285" s="825">
        <v>6626.97</v>
      </c>
      <c r="N285" s="822">
        <v>9</v>
      </c>
      <c r="O285" s="826">
        <v>5.5</v>
      </c>
      <c r="P285" s="825">
        <v>6626.97</v>
      </c>
      <c r="Q285" s="827">
        <v>1</v>
      </c>
      <c r="R285" s="822">
        <v>9</v>
      </c>
      <c r="S285" s="827">
        <v>1</v>
      </c>
      <c r="T285" s="826">
        <v>5.5</v>
      </c>
      <c r="U285" s="828">
        <v>1</v>
      </c>
    </row>
    <row r="286" spans="1:21" ht="14.45" customHeight="1" x14ac:dyDescent="0.2">
      <c r="A286" s="821">
        <v>11</v>
      </c>
      <c r="B286" s="822" t="s">
        <v>1375</v>
      </c>
      <c r="C286" s="822" t="s">
        <v>1381</v>
      </c>
      <c r="D286" s="823" t="s">
        <v>2517</v>
      </c>
      <c r="E286" s="824" t="s">
        <v>1400</v>
      </c>
      <c r="F286" s="822" t="s">
        <v>1376</v>
      </c>
      <c r="G286" s="822" t="s">
        <v>1417</v>
      </c>
      <c r="H286" s="822" t="s">
        <v>672</v>
      </c>
      <c r="I286" s="822" t="s">
        <v>1188</v>
      </c>
      <c r="J286" s="822" t="s">
        <v>695</v>
      </c>
      <c r="K286" s="822" t="s">
        <v>1189</v>
      </c>
      <c r="L286" s="825">
        <v>490.89</v>
      </c>
      <c r="M286" s="825">
        <v>2945.3399999999997</v>
      </c>
      <c r="N286" s="822">
        <v>6</v>
      </c>
      <c r="O286" s="826">
        <v>4.5</v>
      </c>
      <c r="P286" s="825">
        <v>2454.4499999999998</v>
      </c>
      <c r="Q286" s="827">
        <v>0.83333333333333337</v>
      </c>
      <c r="R286" s="822">
        <v>5</v>
      </c>
      <c r="S286" s="827">
        <v>0.83333333333333337</v>
      </c>
      <c r="T286" s="826">
        <v>4</v>
      </c>
      <c r="U286" s="828">
        <v>0.88888888888888884</v>
      </c>
    </row>
    <row r="287" spans="1:21" ht="14.45" customHeight="1" x14ac:dyDescent="0.2">
      <c r="A287" s="821">
        <v>11</v>
      </c>
      <c r="B287" s="822" t="s">
        <v>1375</v>
      </c>
      <c r="C287" s="822" t="s">
        <v>1381</v>
      </c>
      <c r="D287" s="823" t="s">
        <v>2517</v>
      </c>
      <c r="E287" s="824" t="s">
        <v>1400</v>
      </c>
      <c r="F287" s="822" t="s">
        <v>1376</v>
      </c>
      <c r="G287" s="822" t="s">
        <v>1435</v>
      </c>
      <c r="H287" s="822" t="s">
        <v>329</v>
      </c>
      <c r="I287" s="822" t="s">
        <v>1817</v>
      </c>
      <c r="J287" s="822" t="s">
        <v>656</v>
      </c>
      <c r="K287" s="822" t="s">
        <v>1818</v>
      </c>
      <c r="L287" s="825">
        <v>17.62</v>
      </c>
      <c r="M287" s="825">
        <v>17.62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11</v>
      </c>
      <c r="B288" s="822" t="s">
        <v>1375</v>
      </c>
      <c r="C288" s="822" t="s">
        <v>1381</v>
      </c>
      <c r="D288" s="823" t="s">
        <v>2517</v>
      </c>
      <c r="E288" s="824" t="s">
        <v>1400</v>
      </c>
      <c r="F288" s="822" t="s">
        <v>1376</v>
      </c>
      <c r="G288" s="822" t="s">
        <v>1435</v>
      </c>
      <c r="H288" s="822" t="s">
        <v>329</v>
      </c>
      <c r="I288" s="822" t="s">
        <v>1436</v>
      </c>
      <c r="J288" s="822" t="s">
        <v>656</v>
      </c>
      <c r="K288" s="822" t="s">
        <v>1437</v>
      </c>
      <c r="L288" s="825">
        <v>35.25</v>
      </c>
      <c r="M288" s="825">
        <v>846</v>
      </c>
      <c r="N288" s="822">
        <v>24</v>
      </c>
      <c r="O288" s="826">
        <v>16.5</v>
      </c>
      <c r="P288" s="825">
        <v>352.5</v>
      </c>
      <c r="Q288" s="827">
        <v>0.41666666666666669</v>
      </c>
      <c r="R288" s="822">
        <v>10</v>
      </c>
      <c r="S288" s="827">
        <v>0.41666666666666669</v>
      </c>
      <c r="T288" s="826">
        <v>6</v>
      </c>
      <c r="U288" s="828">
        <v>0.36363636363636365</v>
      </c>
    </row>
    <row r="289" spans="1:21" ht="14.45" customHeight="1" x14ac:dyDescent="0.2">
      <c r="A289" s="821">
        <v>11</v>
      </c>
      <c r="B289" s="822" t="s">
        <v>1375</v>
      </c>
      <c r="C289" s="822" t="s">
        <v>1381</v>
      </c>
      <c r="D289" s="823" t="s">
        <v>2517</v>
      </c>
      <c r="E289" s="824" t="s">
        <v>1400</v>
      </c>
      <c r="F289" s="822" t="s">
        <v>1376</v>
      </c>
      <c r="G289" s="822" t="s">
        <v>1435</v>
      </c>
      <c r="H289" s="822" t="s">
        <v>329</v>
      </c>
      <c r="I289" s="822" t="s">
        <v>1496</v>
      </c>
      <c r="J289" s="822" t="s">
        <v>656</v>
      </c>
      <c r="K289" s="822" t="s">
        <v>1497</v>
      </c>
      <c r="L289" s="825">
        <v>35.25</v>
      </c>
      <c r="M289" s="825">
        <v>105.75</v>
      </c>
      <c r="N289" s="822">
        <v>3</v>
      </c>
      <c r="O289" s="826">
        <v>2</v>
      </c>
      <c r="P289" s="825">
        <v>70.5</v>
      </c>
      <c r="Q289" s="827">
        <v>0.66666666666666663</v>
      </c>
      <c r="R289" s="822">
        <v>2</v>
      </c>
      <c r="S289" s="827">
        <v>0.66666666666666663</v>
      </c>
      <c r="T289" s="826">
        <v>1</v>
      </c>
      <c r="U289" s="828">
        <v>0.5</v>
      </c>
    </row>
    <row r="290" spans="1:21" ht="14.45" customHeight="1" x14ac:dyDescent="0.2">
      <c r="A290" s="821">
        <v>11</v>
      </c>
      <c r="B290" s="822" t="s">
        <v>1375</v>
      </c>
      <c r="C290" s="822" t="s">
        <v>1381</v>
      </c>
      <c r="D290" s="823" t="s">
        <v>2517</v>
      </c>
      <c r="E290" s="824" t="s">
        <v>1400</v>
      </c>
      <c r="F290" s="822" t="s">
        <v>1376</v>
      </c>
      <c r="G290" s="822" t="s">
        <v>1435</v>
      </c>
      <c r="H290" s="822" t="s">
        <v>329</v>
      </c>
      <c r="I290" s="822" t="s">
        <v>1704</v>
      </c>
      <c r="J290" s="822" t="s">
        <v>1705</v>
      </c>
      <c r="K290" s="822" t="s">
        <v>1706</v>
      </c>
      <c r="L290" s="825">
        <v>35.25</v>
      </c>
      <c r="M290" s="825">
        <v>35.25</v>
      </c>
      <c r="N290" s="822">
        <v>1</v>
      </c>
      <c r="O290" s="826">
        <v>1</v>
      </c>
      <c r="P290" s="825">
        <v>35.25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11</v>
      </c>
      <c r="B291" s="822" t="s">
        <v>1375</v>
      </c>
      <c r="C291" s="822" t="s">
        <v>1381</v>
      </c>
      <c r="D291" s="823" t="s">
        <v>2517</v>
      </c>
      <c r="E291" s="824" t="s">
        <v>1400</v>
      </c>
      <c r="F291" s="822" t="s">
        <v>1376</v>
      </c>
      <c r="G291" s="822" t="s">
        <v>1874</v>
      </c>
      <c r="H291" s="822" t="s">
        <v>329</v>
      </c>
      <c r="I291" s="822" t="s">
        <v>1875</v>
      </c>
      <c r="J291" s="822" t="s">
        <v>646</v>
      </c>
      <c r="K291" s="822" t="s">
        <v>1876</v>
      </c>
      <c r="L291" s="825">
        <v>127.91</v>
      </c>
      <c r="M291" s="825">
        <v>127.91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11</v>
      </c>
      <c r="B292" s="822" t="s">
        <v>1375</v>
      </c>
      <c r="C292" s="822" t="s">
        <v>1381</v>
      </c>
      <c r="D292" s="823" t="s">
        <v>2517</v>
      </c>
      <c r="E292" s="824" t="s">
        <v>1400</v>
      </c>
      <c r="F292" s="822" t="s">
        <v>1376</v>
      </c>
      <c r="G292" s="822" t="s">
        <v>1418</v>
      </c>
      <c r="H292" s="822" t="s">
        <v>672</v>
      </c>
      <c r="I292" s="822" t="s">
        <v>1246</v>
      </c>
      <c r="J292" s="822" t="s">
        <v>760</v>
      </c>
      <c r="K292" s="822" t="s">
        <v>761</v>
      </c>
      <c r="L292" s="825">
        <v>0</v>
      </c>
      <c r="M292" s="825">
        <v>0</v>
      </c>
      <c r="N292" s="822">
        <v>1</v>
      </c>
      <c r="O292" s="826">
        <v>1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11</v>
      </c>
      <c r="B293" s="822" t="s">
        <v>1375</v>
      </c>
      <c r="C293" s="822" t="s">
        <v>1381</v>
      </c>
      <c r="D293" s="823" t="s">
        <v>2517</v>
      </c>
      <c r="E293" s="824" t="s">
        <v>1400</v>
      </c>
      <c r="F293" s="822" t="s">
        <v>1376</v>
      </c>
      <c r="G293" s="822" t="s">
        <v>1877</v>
      </c>
      <c r="H293" s="822" t="s">
        <v>329</v>
      </c>
      <c r="I293" s="822" t="s">
        <v>1878</v>
      </c>
      <c r="J293" s="822" t="s">
        <v>1879</v>
      </c>
      <c r="K293" s="822" t="s">
        <v>1880</v>
      </c>
      <c r="L293" s="825">
        <v>83.82</v>
      </c>
      <c r="M293" s="825">
        <v>83.82</v>
      </c>
      <c r="N293" s="822">
        <v>1</v>
      </c>
      <c r="O293" s="826">
        <v>1</v>
      </c>
      <c r="P293" s="825">
        <v>83.82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11</v>
      </c>
      <c r="B294" s="822" t="s">
        <v>1375</v>
      </c>
      <c r="C294" s="822" t="s">
        <v>1381</v>
      </c>
      <c r="D294" s="823" t="s">
        <v>2517</v>
      </c>
      <c r="E294" s="824" t="s">
        <v>1400</v>
      </c>
      <c r="F294" s="822" t="s">
        <v>1376</v>
      </c>
      <c r="G294" s="822" t="s">
        <v>1510</v>
      </c>
      <c r="H294" s="822" t="s">
        <v>329</v>
      </c>
      <c r="I294" s="822" t="s">
        <v>1881</v>
      </c>
      <c r="J294" s="822" t="s">
        <v>1882</v>
      </c>
      <c r="K294" s="822" t="s">
        <v>1883</v>
      </c>
      <c r="L294" s="825">
        <v>200.34</v>
      </c>
      <c r="M294" s="825">
        <v>400.68</v>
      </c>
      <c r="N294" s="822">
        <v>2</v>
      </c>
      <c r="O294" s="826">
        <v>1</v>
      </c>
      <c r="P294" s="825">
        <v>400.68</v>
      </c>
      <c r="Q294" s="827">
        <v>1</v>
      </c>
      <c r="R294" s="822">
        <v>2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11</v>
      </c>
      <c r="B295" s="822" t="s">
        <v>1375</v>
      </c>
      <c r="C295" s="822" t="s">
        <v>1381</v>
      </c>
      <c r="D295" s="823" t="s">
        <v>2517</v>
      </c>
      <c r="E295" s="824" t="s">
        <v>1400</v>
      </c>
      <c r="F295" s="822" t="s">
        <v>1376</v>
      </c>
      <c r="G295" s="822" t="s">
        <v>1610</v>
      </c>
      <c r="H295" s="822" t="s">
        <v>329</v>
      </c>
      <c r="I295" s="822" t="s">
        <v>1884</v>
      </c>
      <c r="J295" s="822" t="s">
        <v>1885</v>
      </c>
      <c r="K295" s="822" t="s">
        <v>1886</v>
      </c>
      <c r="L295" s="825">
        <v>0</v>
      </c>
      <c r="M295" s="825">
        <v>0</v>
      </c>
      <c r="N295" s="822">
        <v>1</v>
      </c>
      <c r="O295" s="826">
        <v>0.5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11</v>
      </c>
      <c r="B296" s="822" t="s">
        <v>1375</v>
      </c>
      <c r="C296" s="822" t="s">
        <v>1381</v>
      </c>
      <c r="D296" s="823" t="s">
        <v>2517</v>
      </c>
      <c r="E296" s="824" t="s">
        <v>1400</v>
      </c>
      <c r="F296" s="822" t="s">
        <v>1376</v>
      </c>
      <c r="G296" s="822" t="s">
        <v>1610</v>
      </c>
      <c r="H296" s="822" t="s">
        <v>329</v>
      </c>
      <c r="I296" s="822" t="s">
        <v>1715</v>
      </c>
      <c r="J296" s="822" t="s">
        <v>1713</v>
      </c>
      <c r="K296" s="822" t="s">
        <v>1716</v>
      </c>
      <c r="L296" s="825">
        <v>318.07</v>
      </c>
      <c r="M296" s="825">
        <v>318.07</v>
      </c>
      <c r="N296" s="822">
        <v>1</v>
      </c>
      <c r="O296" s="826">
        <v>1</v>
      </c>
      <c r="P296" s="825">
        <v>318.07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11</v>
      </c>
      <c r="B297" s="822" t="s">
        <v>1375</v>
      </c>
      <c r="C297" s="822" t="s">
        <v>1381</v>
      </c>
      <c r="D297" s="823" t="s">
        <v>2517</v>
      </c>
      <c r="E297" s="824" t="s">
        <v>1400</v>
      </c>
      <c r="F297" s="822" t="s">
        <v>1376</v>
      </c>
      <c r="G297" s="822" t="s">
        <v>1610</v>
      </c>
      <c r="H297" s="822" t="s">
        <v>329</v>
      </c>
      <c r="I297" s="822" t="s">
        <v>1887</v>
      </c>
      <c r="J297" s="822" t="s">
        <v>1713</v>
      </c>
      <c r="K297" s="822" t="s">
        <v>1888</v>
      </c>
      <c r="L297" s="825">
        <v>477.11</v>
      </c>
      <c r="M297" s="825">
        <v>477.11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11</v>
      </c>
      <c r="B298" s="822" t="s">
        <v>1375</v>
      </c>
      <c r="C298" s="822" t="s">
        <v>1381</v>
      </c>
      <c r="D298" s="823" t="s">
        <v>2517</v>
      </c>
      <c r="E298" s="824" t="s">
        <v>1400</v>
      </c>
      <c r="F298" s="822" t="s">
        <v>1376</v>
      </c>
      <c r="G298" s="822" t="s">
        <v>1517</v>
      </c>
      <c r="H298" s="822" t="s">
        <v>329</v>
      </c>
      <c r="I298" s="822" t="s">
        <v>1889</v>
      </c>
      <c r="J298" s="822" t="s">
        <v>1519</v>
      </c>
      <c r="K298" s="822" t="s">
        <v>1890</v>
      </c>
      <c r="L298" s="825">
        <v>99.94</v>
      </c>
      <c r="M298" s="825">
        <v>499.7</v>
      </c>
      <c r="N298" s="822">
        <v>5</v>
      </c>
      <c r="O298" s="826">
        <v>2.5</v>
      </c>
      <c r="P298" s="825">
        <v>199.88</v>
      </c>
      <c r="Q298" s="827">
        <v>0.4</v>
      </c>
      <c r="R298" s="822">
        <v>2</v>
      </c>
      <c r="S298" s="827">
        <v>0.4</v>
      </c>
      <c r="T298" s="826">
        <v>1.5</v>
      </c>
      <c r="U298" s="828">
        <v>0.6</v>
      </c>
    </row>
    <row r="299" spans="1:21" ht="14.45" customHeight="1" x14ac:dyDescent="0.2">
      <c r="A299" s="821">
        <v>11</v>
      </c>
      <c r="B299" s="822" t="s">
        <v>1375</v>
      </c>
      <c r="C299" s="822" t="s">
        <v>1381</v>
      </c>
      <c r="D299" s="823" t="s">
        <v>2517</v>
      </c>
      <c r="E299" s="824" t="s">
        <v>1400</v>
      </c>
      <c r="F299" s="822" t="s">
        <v>1376</v>
      </c>
      <c r="G299" s="822" t="s">
        <v>1517</v>
      </c>
      <c r="H299" s="822" t="s">
        <v>329</v>
      </c>
      <c r="I299" s="822" t="s">
        <v>1521</v>
      </c>
      <c r="J299" s="822" t="s">
        <v>818</v>
      </c>
      <c r="K299" s="822" t="s">
        <v>1522</v>
      </c>
      <c r="L299" s="825">
        <v>50.32</v>
      </c>
      <c r="M299" s="825">
        <v>50.32</v>
      </c>
      <c r="N299" s="822">
        <v>1</v>
      </c>
      <c r="O299" s="826">
        <v>1</v>
      </c>
      <c r="P299" s="825">
        <v>50.32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11</v>
      </c>
      <c r="B300" s="822" t="s">
        <v>1375</v>
      </c>
      <c r="C300" s="822" t="s">
        <v>1381</v>
      </c>
      <c r="D300" s="823" t="s">
        <v>2517</v>
      </c>
      <c r="E300" s="824" t="s">
        <v>1400</v>
      </c>
      <c r="F300" s="822" t="s">
        <v>1376</v>
      </c>
      <c r="G300" s="822" t="s">
        <v>1891</v>
      </c>
      <c r="H300" s="822" t="s">
        <v>329</v>
      </c>
      <c r="I300" s="822" t="s">
        <v>1892</v>
      </c>
      <c r="J300" s="822" t="s">
        <v>1028</v>
      </c>
      <c r="K300" s="822" t="s">
        <v>1893</v>
      </c>
      <c r="L300" s="825">
        <v>0</v>
      </c>
      <c r="M300" s="825">
        <v>0</v>
      </c>
      <c r="N300" s="822">
        <v>1</v>
      </c>
      <c r="O300" s="826">
        <v>0.5</v>
      </c>
      <c r="P300" s="825">
        <v>0</v>
      </c>
      <c r="Q300" s="827"/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11</v>
      </c>
      <c r="B301" s="822" t="s">
        <v>1375</v>
      </c>
      <c r="C301" s="822" t="s">
        <v>1381</v>
      </c>
      <c r="D301" s="823" t="s">
        <v>2517</v>
      </c>
      <c r="E301" s="824" t="s">
        <v>1400</v>
      </c>
      <c r="F301" s="822" t="s">
        <v>1376</v>
      </c>
      <c r="G301" s="822" t="s">
        <v>1423</v>
      </c>
      <c r="H301" s="822" t="s">
        <v>672</v>
      </c>
      <c r="I301" s="822" t="s">
        <v>1308</v>
      </c>
      <c r="J301" s="822" t="s">
        <v>959</v>
      </c>
      <c r="K301" s="822" t="s">
        <v>1309</v>
      </c>
      <c r="L301" s="825">
        <v>154.36000000000001</v>
      </c>
      <c r="M301" s="825">
        <v>1080.52</v>
      </c>
      <c r="N301" s="822">
        <v>7</v>
      </c>
      <c r="O301" s="826">
        <v>4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11</v>
      </c>
      <c r="B302" s="822" t="s">
        <v>1375</v>
      </c>
      <c r="C302" s="822" t="s">
        <v>1381</v>
      </c>
      <c r="D302" s="823" t="s">
        <v>2517</v>
      </c>
      <c r="E302" s="824" t="s">
        <v>1400</v>
      </c>
      <c r="F302" s="822" t="s">
        <v>1376</v>
      </c>
      <c r="G302" s="822" t="s">
        <v>1725</v>
      </c>
      <c r="H302" s="822" t="s">
        <v>329</v>
      </c>
      <c r="I302" s="822" t="s">
        <v>1726</v>
      </c>
      <c r="J302" s="822" t="s">
        <v>745</v>
      </c>
      <c r="K302" s="822" t="s">
        <v>746</v>
      </c>
      <c r="L302" s="825">
        <v>121.92</v>
      </c>
      <c r="M302" s="825">
        <v>1584.96</v>
      </c>
      <c r="N302" s="822">
        <v>13</v>
      </c>
      <c r="O302" s="826">
        <v>6.5</v>
      </c>
      <c r="P302" s="825">
        <v>609.6</v>
      </c>
      <c r="Q302" s="827">
        <v>0.38461538461538464</v>
      </c>
      <c r="R302" s="822">
        <v>5</v>
      </c>
      <c r="S302" s="827">
        <v>0.38461538461538464</v>
      </c>
      <c r="T302" s="826">
        <v>2.5</v>
      </c>
      <c r="U302" s="828">
        <v>0.38461538461538464</v>
      </c>
    </row>
    <row r="303" spans="1:21" ht="14.45" customHeight="1" x14ac:dyDescent="0.2">
      <c r="A303" s="821">
        <v>11</v>
      </c>
      <c r="B303" s="822" t="s">
        <v>1375</v>
      </c>
      <c r="C303" s="822" t="s">
        <v>1381</v>
      </c>
      <c r="D303" s="823" t="s">
        <v>2517</v>
      </c>
      <c r="E303" s="824" t="s">
        <v>1400</v>
      </c>
      <c r="F303" s="822" t="s">
        <v>1378</v>
      </c>
      <c r="G303" s="822" t="s">
        <v>1527</v>
      </c>
      <c r="H303" s="822" t="s">
        <v>329</v>
      </c>
      <c r="I303" s="822" t="s">
        <v>1675</v>
      </c>
      <c r="J303" s="822" t="s">
        <v>1676</v>
      </c>
      <c r="K303" s="822" t="s">
        <v>1677</v>
      </c>
      <c r="L303" s="825">
        <v>0</v>
      </c>
      <c r="M303" s="825">
        <v>0</v>
      </c>
      <c r="N303" s="822">
        <v>1</v>
      </c>
      <c r="O303" s="826">
        <v>1</v>
      </c>
      <c r="P303" s="825"/>
      <c r="Q303" s="827"/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11</v>
      </c>
      <c r="B304" s="822" t="s">
        <v>1375</v>
      </c>
      <c r="C304" s="822" t="s">
        <v>1381</v>
      </c>
      <c r="D304" s="823" t="s">
        <v>2517</v>
      </c>
      <c r="E304" s="824" t="s">
        <v>1400</v>
      </c>
      <c r="F304" s="822" t="s">
        <v>1378</v>
      </c>
      <c r="G304" s="822" t="s">
        <v>1527</v>
      </c>
      <c r="H304" s="822" t="s">
        <v>329</v>
      </c>
      <c r="I304" s="822" t="s">
        <v>1531</v>
      </c>
      <c r="J304" s="822" t="s">
        <v>1532</v>
      </c>
      <c r="K304" s="822" t="s">
        <v>1533</v>
      </c>
      <c r="L304" s="825">
        <v>0</v>
      </c>
      <c r="M304" s="825">
        <v>0</v>
      </c>
      <c r="N304" s="822">
        <v>16</v>
      </c>
      <c r="O304" s="826">
        <v>10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11</v>
      </c>
      <c r="B305" s="822" t="s">
        <v>1375</v>
      </c>
      <c r="C305" s="822" t="s">
        <v>1381</v>
      </c>
      <c r="D305" s="823" t="s">
        <v>2517</v>
      </c>
      <c r="E305" s="824" t="s">
        <v>1400</v>
      </c>
      <c r="F305" s="822" t="s">
        <v>1378</v>
      </c>
      <c r="G305" s="822" t="s">
        <v>1534</v>
      </c>
      <c r="H305" s="822" t="s">
        <v>329</v>
      </c>
      <c r="I305" s="822" t="s">
        <v>1538</v>
      </c>
      <c r="J305" s="822" t="s">
        <v>1539</v>
      </c>
      <c r="K305" s="822" t="s">
        <v>1540</v>
      </c>
      <c r="L305" s="825">
        <v>1383</v>
      </c>
      <c r="M305" s="825">
        <v>19362</v>
      </c>
      <c r="N305" s="822">
        <v>14</v>
      </c>
      <c r="O305" s="826">
        <v>14</v>
      </c>
      <c r="P305" s="825">
        <v>19362</v>
      </c>
      <c r="Q305" s="827">
        <v>1</v>
      </c>
      <c r="R305" s="822">
        <v>14</v>
      </c>
      <c r="S305" s="827">
        <v>1</v>
      </c>
      <c r="T305" s="826">
        <v>14</v>
      </c>
      <c r="U305" s="828">
        <v>1</v>
      </c>
    </row>
    <row r="306" spans="1:21" ht="14.45" customHeight="1" x14ac:dyDescent="0.2">
      <c r="A306" s="821">
        <v>11</v>
      </c>
      <c r="B306" s="822" t="s">
        <v>1375</v>
      </c>
      <c r="C306" s="822" t="s">
        <v>1381</v>
      </c>
      <c r="D306" s="823" t="s">
        <v>2517</v>
      </c>
      <c r="E306" s="824" t="s">
        <v>1400</v>
      </c>
      <c r="F306" s="822" t="s">
        <v>1378</v>
      </c>
      <c r="G306" s="822" t="s">
        <v>1428</v>
      </c>
      <c r="H306" s="822" t="s">
        <v>329</v>
      </c>
      <c r="I306" s="822" t="s">
        <v>1429</v>
      </c>
      <c r="J306" s="822" t="s">
        <v>1430</v>
      </c>
      <c r="K306" s="822" t="s">
        <v>1431</v>
      </c>
      <c r="L306" s="825">
        <v>562.03</v>
      </c>
      <c r="M306" s="825">
        <v>562.03</v>
      </c>
      <c r="N306" s="822">
        <v>1</v>
      </c>
      <c r="O306" s="826">
        <v>1</v>
      </c>
      <c r="P306" s="825">
        <v>562.03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11</v>
      </c>
      <c r="B307" s="822" t="s">
        <v>1375</v>
      </c>
      <c r="C307" s="822" t="s">
        <v>1381</v>
      </c>
      <c r="D307" s="823" t="s">
        <v>2517</v>
      </c>
      <c r="E307" s="824" t="s">
        <v>1400</v>
      </c>
      <c r="F307" s="822" t="s">
        <v>1378</v>
      </c>
      <c r="G307" s="822" t="s">
        <v>1428</v>
      </c>
      <c r="H307" s="822" t="s">
        <v>329</v>
      </c>
      <c r="I307" s="822" t="s">
        <v>1432</v>
      </c>
      <c r="J307" s="822" t="s">
        <v>1433</v>
      </c>
      <c r="K307" s="822" t="s">
        <v>1434</v>
      </c>
      <c r="L307" s="825">
        <v>971.25</v>
      </c>
      <c r="M307" s="825">
        <v>1942.5</v>
      </c>
      <c r="N307" s="822">
        <v>2</v>
      </c>
      <c r="O307" s="826">
        <v>2</v>
      </c>
      <c r="P307" s="825">
        <v>1942.5</v>
      </c>
      <c r="Q307" s="827">
        <v>1</v>
      </c>
      <c r="R307" s="822">
        <v>2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11</v>
      </c>
      <c r="B308" s="822" t="s">
        <v>1375</v>
      </c>
      <c r="C308" s="822" t="s">
        <v>1381</v>
      </c>
      <c r="D308" s="823" t="s">
        <v>2517</v>
      </c>
      <c r="E308" s="824" t="s">
        <v>1400</v>
      </c>
      <c r="F308" s="822" t="s">
        <v>1378</v>
      </c>
      <c r="G308" s="822" t="s">
        <v>1428</v>
      </c>
      <c r="H308" s="822" t="s">
        <v>329</v>
      </c>
      <c r="I308" s="822" t="s">
        <v>1442</v>
      </c>
      <c r="J308" s="822" t="s">
        <v>1443</v>
      </c>
      <c r="K308" s="822" t="s">
        <v>1444</v>
      </c>
      <c r="L308" s="825">
        <v>748.12</v>
      </c>
      <c r="M308" s="825">
        <v>1496.24</v>
      </c>
      <c r="N308" s="822">
        <v>2</v>
      </c>
      <c r="O308" s="826">
        <v>2</v>
      </c>
      <c r="P308" s="825">
        <v>1496.24</v>
      </c>
      <c r="Q308" s="827">
        <v>1</v>
      </c>
      <c r="R308" s="822">
        <v>2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11</v>
      </c>
      <c r="B309" s="822" t="s">
        <v>1375</v>
      </c>
      <c r="C309" s="822" t="s">
        <v>1381</v>
      </c>
      <c r="D309" s="823" t="s">
        <v>2517</v>
      </c>
      <c r="E309" s="824" t="s">
        <v>1400</v>
      </c>
      <c r="F309" s="822" t="s">
        <v>1378</v>
      </c>
      <c r="G309" s="822" t="s">
        <v>1428</v>
      </c>
      <c r="H309" s="822" t="s">
        <v>329</v>
      </c>
      <c r="I309" s="822" t="s">
        <v>1834</v>
      </c>
      <c r="J309" s="822" t="s">
        <v>1835</v>
      </c>
      <c r="K309" s="822" t="s">
        <v>1836</v>
      </c>
      <c r="L309" s="825">
        <v>1000.5</v>
      </c>
      <c r="M309" s="825">
        <v>1000.5</v>
      </c>
      <c r="N309" s="822">
        <v>1</v>
      </c>
      <c r="O309" s="826">
        <v>1</v>
      </c>
      <c r="P309" s="825">
        <v>1000.5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11</v>
      </c>
      <c r="B310" s="822" t="s">
        <v>1375</v>
      </c>
      <c r="C310" s="822" t="s">
        <v>1381</v>
      </c>
      <c r="D310" s="823" t="s">
        <v>2517</v>
      </c>
      <c r="E310" s="824" t="s">
        <v>1400</v>
      </c>
      <c r="F310" s="822" t="s">
        <v>1378</v>
      </c>
      <c r="G310" s="822" t="s">
        <v>1428</v>
      </c>
      <c r="H310" s="822" t="s">
        <v>329</v>
      </c>
      <c r="I310" s="822" t="s">
        <v>1894</v>
      </c>
      <c r="J310" s="822" t="s">
        <v>1895</v>
      </c>
      <c r="K310" s="822" t="s">
        <v>1896</v>
      </c>
      <c r="L310" s="825">
        <v>600.29999999999995</v>
      </c>
      <c r="M310" s="825">
        <v>600.29999999999995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11</v>
      </c>
      <c r="B311" s="822" t="s">
        <v>1375</v>
      </c>
      <c r="C311" s="822" t="s">
        <v>1381</v>
      </c>
      <c r="D311" s="823" t="s">
        <v>2517</v>
      </c>
      <c r="E311" s="824" t="s">
        <v>1400</v>
      </c>
      <c r="F311" s="822" t="s">
        <v>1378</v>
      </c>
      <c r="G311" s="822" t="s">
        <v>1428</v>
      </c>
      <c r="H311" s="822" t="s">
        <v>329</v>
      </c>
      <c r="I311" s="822" t="s">
        <v>1897</v>
      </c>
      <c r="J311" s="822" t="s">
        <v>1898</v>
      </c>
      <c r="K311" s="822" t="s">
        <v>1899</v>
      </c>
      <c r="L311" s="825">
        <v>180.55</v>
      </c>
      <c r="M311" s="825">
        <v>180.55</v>
      </c>
      <c r="N311" s="822">
        <v>1</v>
      </c>
      <c r="O311" s="826">
        <v>1</v>
      </c>
      <c r="P311" s="825">
        <v>180.55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11</v>
      </c>
      <c r="B312" s="822" t="s">
        <v>1375</v>
      </c>
      <c r="C312" s="822" t="s">
        <v>1381</v>
      </c>
      <c r="D312" s="823" t="s">
        <v>2517</v>
      </c>
      <c r="E312" s="824" t="s">
        <v>1400</v>
      </c>
      <c r="F312" s="822" t="s">
        <v>1378</v>
      </c>
      <c r="G312" s="822" t="s">
        <v>1428</v>
      </c>
      <c r="H312" s="822" t="s">
        <v>329</v>
      </c>
      <c r="I312" s="822" t="s">
        <v>1900</v>
      </c>
      <c r="J312" s="822" t="s">
        <v>1901</v>
      </c>
      <c r="K312" s="822" t="s">
        <v>1902</v>
      </c>
      <c r="L312" s="825">
        <v>1599.65</v>
      </c>
      <c r="M312" s="825">
        <v>1599.65</v>
      </c>
      <c r="N312" s="822">
        <v>1</v>
      </c>
      <c r="O312" s="826">
        <v>1</v>
      </c>
      <c r="P312" s="825">
        <v>1599.65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11</v>
      </c>
      <c r="B313" s="822" t="s">
        <v>1375</v>
      </c>
      <c r="C313" s="822" t="s">
        <v>1381</v>
      </c>
      <c r="D313" s="823" t="s">
        <v>2517</v>
      </c>
      <c r="E313" s="824" t="s">
        <v>1400</v>
      </c>
      <c r="F313" s="822" t="s">
        <v>1378</v>
      </c>
      <c r="G313" s="822" t="s">
        <v>1438</v>
      </c>
      <c r="H313" s="822" t="s">
        <v>329</v>
      </c>
      <c r="I313" s="822" t="s">
        <v>1439</v>
      </c>
      <c r="J313" s="822" t="s">
        <v>1440</v>
      </c>
      <c r="K313" s="822" t="s">
        <v>1441</v>
      </c>
      <c r="L313" s="825">
        <v>249.55</v>
      </c>
      <c r="M313" s="825">
        <v>2495.5</v>
      </c>
      <c r="N313" s="822">
        <v>10</v>
      </c>
      <c r="O313" s="826">
        <v>5</v>
      </c>
      <c r="P313" s="825">
        <v>2495.5</v>
      </c>
      <c r="Q313" s="827">
        <v>1</v>
      </c>
      <c r="R313" s="822">
        <v>10</v>
      </c>
      <c r="S313" s="827">
        <v>1</v>
      </c>
      <c r="T313" s="826">
        <v>5</v>
      </c>
      <c r="U313" s="828">
        <v>1</v>
      </c>
    </row>
    <row r="314" spans="1:21" ht="14.45" customHeight="1" x14ac:dyDescent="0.2">
      <c r="A314" s="821">
        <v>11</v>
      </c>
      <c r="B314" s="822" t="s">
        <v>1375</v>
      </c>
      <c r="C314" s="822" t="s">
        <v>1381</v>
      </c>
      <c r="D314" s="823" t="s">
        <v>2517</v>
      </c>
      <c r="E314" s="824" t="s">
        <v>1400</v>
      </c>
      <c r="F314" s="822" t="s">
        <v>1378</v>
      </c>
      <c r="G314" s="822" t="s">
        <v>1438</v>
      </c>
      <c r="H314" s="822" t="s">
        <v>329</v>
      </c>
      <c r="I314" s="822" t="s">
        <v>1547</v>
      </c>
      <c r="J314" s="822" t="s">
        <v>1548</v>
      </c>
      <c r="K314" s="822" t="s">
        <v>1549</v>
      </c>
      <c r="L314" s="825">
        <v>400.2</v>
      </c>
      <c r="M314" s="825">
        <v>2401.1999999999998</v>
      </c>
      <c r="N314" s="822">
        <v>6</v>
      </c>
      <c r="O314" s="826">
        <v>6</v>
      </c>
      <c r="P314" s="825">
        <v>2001</v>
      </c>
      <c r="Q314" s="827">
        <v>0.83333333333333337</v>
      </c>
      <c r="R314" s="822">
        <v>5</v>
      </c>
      <c r="S314" s="827">
        <v>0.83333333333333337</v>
      </c>
      <c r="T314" s="826">
        <v>5</v>
      </c>
      <c r="U314" s="828">
        <v>0.83333333333333337</v>
      </c>
    </row>
    <row r="315" spans="1:21" ht="14.45" customHeight="1" x14ac:dyDescent="0.2">
      <c r="A315" s="821">
        <v>11</v>
      </c>
      <c r="B315" s="822" t="s">
        <v>1375</v>
      </c>
      <c r="C315" s="822" t="s">
        <v>1381</v>
      </c>
      <c r="D315" s="823" t="s">
        <v>2517</v>
      </c>
      <c r="E315" s="824" t="s">
        <v>1400</v>
      </c>
      <c r="F315" s="822" t="s">
        <v>1378</v>
      </c>
      <c r="G315" s="822" t="s">
        <v>1438</v>
      </c>
      <c r="H315" s="822" t="s">
        <v>329</v>
      </c>
      <c r="I315" s="822" t="s">
        <v>1903</v>
      </c>
      <c r="J315" s="822" t="s">
        <v>1904</v>
      </c>
      <c r="K315" s="822" t="s">
        <v>1905</v>
      </c>
      <c r="L315" s="825">
        <v>5200.3</v>
      </c>
      <c r="M315" s="825">
        <v>5200.3</v>
      </c>
      <c r="N315" s="822">
        <v>1</v>
      </c>
      <c r="O315" s="826">
        <v>1</v>
      </c>
      <c r="P315" s="825">
        <v>5200.3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11</v>
      </c>
      <c r="B316" s="822" t="s">
        <v>1375</v>
      </c>
      <c r="C316" s="822" t="s">
        <v>1381</v>
      </c>
      <c r="D316" s="823" t="s">
        <v>2517</v>
      </c>
      <c r="E316" s="824" t="s">
        <v>1403</v>
      </c>
      <c r="F316" s="822" t="s">
        <v>1376</v>
      </c>
      <c r="G316" s="822" t="s">
        <v>1448</v>
      </c>
      <c r="H316" s="822" t="s">
        <v>329</v>
      </c>
      <c r="I316" s="822" t="s">
        <v>1667</v>
      </c>
      <c r="J316" s="822" t="s">
        <v>1450</v>
      </c>
      <c r="K316" s="822" t="s">
        <v>1668</v>
      </c>
      <c r="L316" s="825">
        <v>70.48</v>
      </c>
      <c r="M316" s="825">
        <v>70.48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11</v>
      </c>
      <c r="B317" s="822" t="s">
        <v>1375</v>
      </c>
      <c r="C317" s="822" t="s">
        <v>1381</v>
      </c>
      <c r="D317" s="823" t="s">
        <v>2517</v>
      </c>
      <c r="E317" s="824" t="s">
        <v>1403</v>
      </c>
      <c r="F317" s="822" t="s">
        <v>1376</v>
      </c>
      <c r="G317" s="822" t="s">
        <v>1455</v>
      </c>
      <c r="H317" s="822" t="s">
        <v>329</v>
      </c>
      <c r="I317" s="822" t="s">
        <v>1456</v>
      </c>
      <c r="J317" s="822" t="s">
        <v>1457</v>
      </c>
      <c r="K317" s="822" t="s">
        <v>1458</v>
      </c>
      <c r="L317" s="825">
        <v>159.71</v>
      </c>
      <c r="M317" s="825">
        <v>1916.52</v>
      </c>
      <c r="N317" s="822">
        <v>12</v>
      </c>
      <c r="O317" s="826">
        <v>2.5</v>
      </c>
      <c r="P317" s="825">
        <v>479.13</v>
      </c>
      <c r="Q317" s="827">
        <v>0.25</v>
      </c>
      <c r="R317" s="822">
        <v>3</v>
      </c>
      <c r="S317" s="827">
        <v>0.25</v>
      </c>
      <c r="T317" s="826">
        <v>0.5</v>
      </c>
      <c r="U317" s="828">
        <v>0.2</v>
      </c>
    </row>
    <row r="318" spans="1:21" ht="14.45" customHeight="1" x14ac:dyDescent="0.2">
      <c r="A318" s="821">
        <v>11</v>
      </c>
      <c r="B318" s="822" t="s">
        <v>1375</v>
      </c>
      <c r="C318" s="822" t="s">
        <v>1381</v>
      </c>
      <c r="D318" s="823" t="s">
        <v>2517</v>
      </c>
      <c r="E318" s="824" t="s">
        <v>1403</v>
      </c>
      <c r="F318" s="822" t="s">
        <v>1376</v>
      </c>
      <c r="G318" s="822" t="s">
        <v>1906</v>
      </c>
      <c r="H318" s="822" t="s">
        <v>329</v>
      </c>
      <c r="I318" s="822" t="s">
        <v>1907</v>
      </c>
      <c r="J318" s="822" t="s">
        <v>1908</v>
      </c>
      <c r="K318" s="822" t="s">
        <v>1909</v>
      </c>
      <c r="L318" s="825">
        <v>0</v>
      </c>
      <c r="M318" s="825">
        <v>0</v>
      </c>
      <c r="N318" s="822">
        <v>1</v>
      </c>
      <c r="O318" s="826">
        <v>0.5</v>
      </c>
      <c r="P318" s="825">
        <v>0</v>
      </c>
      <c r="Q318" s="827"/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11</v>
      </c>
      <c r="B319" s="822" t="s">
        <v>1375</v>
      </c>
      <c r="C319" s="822" t="s">
        <v>1381</v>
      </c>
      <c r="D319" s="823" t="s">
        <v>2517</v>
      </c>
      <c r="E319" s="824" t="s">
        <v>1403</v>
      </c>
      <c r="F319" s="822" t="s">
        <v>1376</v>
      </c>
      <c r="G319" s="822" t="s">
        <v>1752</v>
      </c>
      <c r="H319" s="822" t="s">
        <v>329</v>
      </c>
      <c r="I319" s="822" t="s">
        <v>1753</v>
      </c>
      <c r="J319" s="822" t="s">
        <v>680</v>
      </c>
      <c r="K319" s="822" t="s">
        <v>1754</v>
      </c>
      <c r="L319" s="825">
        <v>91.11</v>
      </c>
      <c r="M319" s="825">
        <v>91.11</v>
      </c>
      <c r="N319" s="822">
        <v>1</v>
      </c>
      <c r="O319" s="826">
        <v>0.5</v>
      </c>
      <c r="P319" s="825">
        <v>91.11</v>
      </c>
      <c r="Q319" s="827">
        <v>1</v>
      </c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11</v>
      </c>
      <c r="B320" s="822" t="s">
        <v>1375</v>
      </c>
      <c r="C320" s="822" t="s">
        <v>1381</v>
      </c>
      <c r="D320" s="823" t="s">
        <v>2517</v>
      </c>
      <c r="E320" s="824" t="s">
        <v>1403</v>
      </c>
      <c r="F320" s="822" t="s">
        <v>1376</v>
      </c>
      <c r="G320" s="822" t="s">
        <v>1471</v>
      </c>
      <c r="H320" s="822" t="s">
        <v>329</v>
      </c>
      <c r="I320" s="822" t="s">
        <v>1472</v>
      </c>
      <c r="J320" s="822" t="s">
        <v>1473</v>
      </c>
      <c r="K320" s="822" t="s">
        <v>1474</v>
      </c>
      <c r="L320" s="825">
        <v>159.71</v>
      </c>
      <c r="M320" s="825">
        <v>319.42</v>
      </c>
      <c r="N320" s="822">
        <v>2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11</v>
      </c>
      <c r="B321" s="822" t="s">
        <v>1375</v>
      </c>
      <c r="C321" s="822" t="s">
        <v>1381</v>
      </c>
      <c r="D321" s="823" t="s">
        <v>2517</v>
      </c>
      <c r="E321" s="824" t="s">
        <v>1403</v>
      </c>
      <c r="F321" s="822" t="s">
        <v>1376</v>
      </c>
      <c r="G321" s="822" t="s">
        <v>1568</v>
      </c>
      <c r="H321" s="822" t="s">
        <v>329</v>
      </c>
      <c r="I321" s="822" t="s">
        <v>1569</v>
      </c>
      <c r="J321" s="822" t="s">
        <v>1570</v>
      </c>
      <c r="K321" s="822" t="s">
        <v>1571</v>
      </c>
      <c r="L321" s="825">
        <v>91.78</v>
      </c>
      <c r="M321" s="825">
        <v>275.34000000000003</v>
      </c>
      <c r="N321" s="822">
        <v>3</v>
      </c>
      <c r="O321" s="826">
        <v>1.5</v>
      </c>
      <c r="P321" s="825">
        <v>275.34000000000003</v>
      </c>
      <c r="Q321" s="827">
        <v>1</v>
      </c>
      <c r="R321" s="822">
        <v>3</v>
      </c>
      <c r="S321" s="827">
        <v>1</v>
      </c>
      <c r="T321" s="826">
        <v>1.5</v>
      </c>
      <c r="U321" s="828">
        <v>1</v>
      </c>
    </row>
    <row r="322" spans="1:21" ht="14.45" customHeight="1" x14ac:dyDescent="0.2">
      <c r="A322" s="821">
        <v>11</v>
      </c>
      <c r="B322" s="822" t="s">
        <v>1375</v>
      </c>
      <c r="C322" s="822" t="s">
        <v>1381</v>
      </c>
      <c r="D322" s="823" t="s">
        <v>2517</v>
      </c>
      <c r="E322" s="824" t="s">
        <v>1403</v>
      </c>
      <c r="F322" s="822" t="s">
        <v>1376</v>
      </c>
      <c r="G322" s="822" t="s">
        <v>1698</v>
      </c>
      <c r="H322" s="822" t="s">
        <v>329</v>
      </c>
      <c r="I322" s="822" t="s">
        <v>1910</v>
      </c>
      <c r="J322" s="822" t="s">
        <v>1700</v>
      </c>
      <c r="K322" s="822" t="s">
        <v>1911</v>
      </c>
      <c r="L322" s="825">
        <v>61.67</v>
      </c>
      <c r="M322" s="825">
        <v>61.67</v>
      </c>
      <c r="N322" s="822">
        <v>1</v>
      </c>
      <c r="O322" s="826">
        <v>0.5</v>
      </c>
      <c r="P322" s="825">
        <v>61.67</v>
      </c>
      <c r="Q322" s="827">
        <v>1</v>
      </c>
      <c r="R322" s="822">
        <v>1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11</v>
      </c>
      <c r="B323" s="822" t="s">
        <v>1375</v>
      </c>
      <c r="C323" s="822" t="s">
        <v>1381</v>
      </c>
      <c r="D323" s="823" t="s">
        <v>2517</v>
      </c>
      <c r="E323" s="824" t="s">
        <v>1403</v>
      </c>
      <c r="F323" s="822" t="s">
        <v>1376</v>
      </c>
      <c r="G323" s="822" t="s">
        <v>1912</v>
      </c>
      <c r="H323" s="822" t="s">
        <v>672</v>
      </c>
      <c r="I323" s="822" t="s">
        <v>1913</v>
      </c>
      <c r="J323" s="822" t="s">
        <v>1914</v>
      </c>
      <c r="K323" s="822" t="s">
        <v>1915</v>
      </c>
      <c r="L323" s="825">
        <v>27.37</v>
      </c>
      <c r="M323" s="825">
        <v>54.74</v>
      </c>
      <c r="N323" s="822">
        <v>2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11</v>
      </c>
      <c r="B324" s="822" t="s">
        <v>1375</v>
      </c>
      <c r="C324" s="822" t="s">
        <v>1381</v>
      </c>
      <c r="D324" s="823" t="s">
        <v>2517</v>
      </c>
      <c r="E324" s="824" t="s">
        <v>1403</v>
      </c>
      <c r="F324" s="822" t="s">
        <v>1376</v>
      </c>
      <c r="G324" s="822" t="s">
        <v>1583</v>
      </c>
      <c r="H324" s="822" t="s">
        <v>329</v>
      </c>
      <c r="I324" s="822" t="s">
        <v>1916</v>
      </c>
      <c r="J324" s="822" t="s">
        <v>1061</v>
      </c>
      <c r="K324" s="822" t="s">
        <v>1917</v>
      </c>
      <c r="L324" s="825">
        <v>39.18</v>
      </c>
      <c r="M324" s="825">
        <v>39.18</v>
      </c>
      <c r="N324" s="822">
        <v>1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11</v>
      </c>
      <c r="B325" s="822" t="s">
        <v>1375</v>
      </c>
      <c r="C325" s="822" t="s">
        <v>1381</v>
      </c>
      <c r="D325" s="823" t="s">
        <v>2517</v>
      </c>
      <c r="E325" s="824" t="s">
        <v>1403</v>
      </c>
      <c r="F325" s="822" t="s">
        <v>1376</v>
      </c>
      <c r="G325" s="822" t="s">
        <v>1583</v>
      </c>
      <c r="H325" s="822" t="s">
        <v>329</v>
      </c>
      <c r="I325" s="822" t="s">
        <v>1918</v>
      </c>
      <c r="J325" s="822" t="s">
        <v>1061</v>
      </c>
      <c r="K325" s="822" t="s">
        <v>1919</v>
      </c>
      <c r="L325" s="825">
        <v>0</v>
      </c>
      <c r="M325" s="825">
        <v>0</v>
      </c>
      <c r="N325" s="822">
        <v>1</v>
      </c>
      <c r="O325" s="826">
        <v>1</v>
      </c>
      <c r="P325" s="825">
        <v>0</v>
      </c>
      <c r="Q325" s="827"/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11</v>
      </c>
      <c r="B326" s="822" t="s">
        <v>1375</v>
      </c>
      <c r="C326" s="822" t="s">
        <v>1381</v>
      </c>
      <c r="D326" s="823" t="s">
        <v>2517</v>
      </c>
      <c r="E326" s="824" t="s">
        <v>1403</v>
      </c>
      <c r="F326" s="822" t="s">
        <v>1376</v>
      </c>
      <c r="G326" s="822" t="s">
        <v>1920</v>
      </c>
      <c r="H326" s="822" t="s">
        <v>329</v>
      </c>
      <c r="I326" s="822" t="s">
        <v>1921</v>
      </c>
      <c r="J326" s="822" t="s">
        <v>1922</v>
      </c>
      <c r="K326" s="822" t="s">
        <v>1923</v>
      </c>
      <c r="L326" s="825">
        <v>312.86</v>
      </c>
      <c r="M326" s="825">
        <v>312.86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11</v>
      </c>
      <c r="B327" s="822" t="s">
        <v>1375</v>
      </c>
      <c r="C327" s="822" t="s">
        <v>1381</v>
      </c>
      <c r="D327" s="823" t="s">
        <v>2517</v>
      </c>
      <c r="E327" s="824" t="s">
        <v>1403</v>
      </c>
      <c r="F327" s="822" t="s">
        <v>1376</v>
      </c>
      <c r="G327" s="822" t="s">
        <v>1417</v>
      </c>
      <c r="H327" s="822" t="s">
        <v>672</v>
      </c>
      <c r="I327" s="822" t="s">
        <v>1184</v>
      </c>
      <c r="J327" s="822" t="s">
        <v>695</v>
      </c>
      <c r="K327" s="822" t="s">
        <v>1185</v>
      </c>
      <c r="L327" s="825">
        <v>736.33</v>
      </c>
      <c r="M327" s="825">
        <v>2945.32</v>
      </c>
      <c r="N327" s="822">
        <v>4</v>
      </c>
      <c r="O327" s="826">
        <v>2</v>
      </c>
      <c r="P327" s="825">
        <v>1472.66</v>
      </c>
      <c r="Q327" s="827">
        <v>0.5</v>
      </c>
      <c r="R327" s="822">
        <v>2</v>
      </c>
      <c r="S327" s="827">
        <v>0.5</v>
      </c>
      <c r="T327" s="826">
        <v>1</v>
      </c>
      <c r="U327" s="828">
        <v>0.5</v>
      </c>
    </row>
    <row r="328" spans="1:21" ht="14.45" customHeight="1" x14ac:dyDescent="0.2">
      <c r="A328" s="821">
        <v>11</v>
      </c>
      <c r="B328" s="822" t="s">
        <v>1375</v>
      </c>
      <c r="C328" s="822" t="s">
        <v>1381</v>
      </c>
      <c r="D328" s="823" t="s">
        <v>2517</v>
      </c>
      <c r="E328" s="824" t="s">
        <v>1403</v>
      </c>
      <c r="F328" s="822" t="s">
        <v>1376</v>
      </c>
      <c r="G328" s="822" t="s">
        <v>1417</v>
      </c>
      <c r="H328" s="822" t="s">
        <v>672</v>
      </c>
      <c r="I328" s="822" t="s">
        <v>1188</v>
      </c>
      <c r="J328" s="822" t="s">
        <v>695</v>
      </c>
      <c r="K328" s="822" t="s">
        <v>1189</v>
      </c>
      <c r="L328" s="825">
        <v>490.89</v>
      </c>
      <c r="M328" s="825">
        <v>1963.56</v>
      </c>
      <c r="N328" s="822">
        <v>4</v>
      </c>
      <c r="O328" s="826">
        <v>2</v>
      </c>
      <c r="P328" s="825">
        <v>1963.56</v>
      </c>
      <c r="Q328" s="827">
        <v>1</v>
      </c>
      <c r="R328" s="822">
        <v>4</v>
      </c>
      <c r="S328" s="827">
        <v>1</v>
      </c>
      <c r="T328" s="826">
        <v>2</v>
      </c>
      <c r="U328" s="828">
        <v>1</v>
      </c>
    </row>
    <row r="329" spans="1:21" ht="14.45" customHeight="1" x14ac:dyDescent="0.2">
      <c r="A329" s="821">
        <v>11</v>
      </c>
      <c r="B329" s="822" t="s">
        <v>1375</v>
      </c>
      <c r="C329" s="822" t="s">
        <v>1381</v>
      </c>
      <c r="D329" s="823" t="s">
        <v>2517</v>
      </c>
      <c r="E329" s="824" t="s">
        <v>1403</v>
      </c>
      <c r="F329" s="822" t="s">
        <v>1376</v>
      </c>
      <c r="G329" s="822" t="s">
        <v>1435</v>
      </c>
      <c r="H329" s="822" t="s">
        <v>329</v>
      </c>
      <c r="I329" s="822" t="s">
        <v>1817</v>
      </c>
      <c r="J329" s="822" t="s">
        <v>656</v>
      </c>
      <c r="K329" s="822" t="s">
        <v>1818</v>
      </c>
      <c r="L329" s="825">
        <v>17.62</v>
      </c>
      <c r="M329" s="825">
        <v>35.24</v>
      </c>
      <c r="N329" s="822">
        <v>2</v>
      </c>
      <c r="O329" s="826">
        <v>1.5</v>
      </c>
      <c r="P329" s="825">
        <v>35.24</v>
      </c>
      <c r="Q329" s="827">
        <v>1</v>
      </c>
      <c r="R329" s="822">
        <v>2</v>
      </c>
      <c r="S329" s="827">
        <v>1</v>
      </c>
      <c r="T329" s="826">
        <v>1.5</v>
      </c>
      <c r="U329" s="828">
        <v>1</v>
      </c>
    </row>
    <row r="330" spans="1:21" ht="14.45" customHeight="1" x14ac:dyDescent="0.2">
      <c r="A330" s="821">
        <v>11</v>
      </c>
      <c r="B330" s="822" t="s">
        <v>1375</v>
      </c>
      <c r="C330" s="822" t="s">
        <v>1381</v>
      </c>
      <c r="D330" s="823" t="s">
        <v>2517</v>
      </c>
      <c r="E330" s="824" t="s">
        <v>1403</v>
      </c>
      <c r="F330" s="822" t="s">
        <v>1376</v>
      </c>
      <c r="G330" s="822" t="s">
        <v>1435</v>
      </c>
      <c r="H330" s="822" t="s">
        <v>329</v>
      </c>
      <c r="I330" s="822" t="s">
        <v>1436</v>
      </c>
      <c r="J330" s="822" t="s">
        <v>656</v>
      </c>
      <c r="K330" s="822" t="s">
        <v>1437</v>
      </c>
      <c r="L330" s="825">
        <v>35.25</v>
      </c>
      <c r="M330" s="825">
        <v>528.75</v>
      </c>
      <c r="N330" s="822">
        <v>15</v>
      </c>
      <c r="O330" s="826">
        <v>9</v>
      </c>
      <c r="P330" s="825">
        <v>176.25</v>
      </c>
      <c r="Q330" s="827">
        <v>0.33333333333333331</v>
      </c>
      <c r="R330" s="822">
        <v>5</v>
      </c>
      <c r="S330" s="827">
        <v>0.33333333333333331</v>
      </c>
      <c r="T330" s="826">
        <v>3.5</v>
      </c>
      <c r="U330" s="828">
        <v>0.3888888888888889</v>
      </c>
    </row>
    <row r="331" spans="1:21" ht="14.45" customHeight="1" x14ac:dyDescent="0.2">
      <c r="A331" s="821">
        <v>11</v>
      </c>
      <c r="B331" s="822" t="s">
        <v>1375</v>
      </c>
      <c r="C331" s="822" t="s">
        <v>1381</v>
      </c>
      <c r="D331" s="823" t="s">
        <v>2517</v>
      </c>
      <c r="E331" s="824" t="s">
        <v>1403</v>
      </c>
      <c r="F331" s="822" t="s">
        <v>1376</v>
      </c>
      <c r="G331" s="822" t="s">
        <v>1924</v>
      </c>
      <c r="H331" s="822" t="s">
        <v>329</v>
      </c>
      <c r="I331" s="822" t="s">
        <v>1925</v>
      </c>
      <c r="J331" s="822" t="s">
        <v>1926</v>
      </c>
      <c r="K331" s="822" t="s">
        <v>1927</v>
      </c>
      <c r="L331" s="825">
        <v>84.45</v>
      </c>
      <c r="M331" s="825">
        <v>168.9</v>
      </c>
      <c r="N331" s="822">
        <v>2</v>
      </c>
      <c r="O331" s="826">
        <v>0.5</v>
      </c>
      <c r="P331" s="825">
        <v>168.9</v>
      </c>
      <c r="Q331" s="827">
        <v>1</v>
      </c>
      <c r="R331" s="822">
        <v>2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11</v>
      </c>
      <c r="B332" s="822" t="s">
        <v>1375</v>
      </c>
      <c r="C332" s="822" t="s">
        <v>1381</v>
      </c>
      <c r="D332" s="823" t="s">
        <v>2517</v>
      </c>
      <c r="E332" s="824" t="s">
        <v>1403</v>
      </c>
      <c r="F332" s="822" t="s">
        <v>1376</v>
      </c>
      <c r="G332" s="822" t="s">
        <v>1924</v>
      </c>
      <c r="H332" s="822" t="s">
        <v>329</v>
      </c>
      <c r="I332" s="822" t="s">
        <v>1928</v>
      </c>
      <c r="J332" s="822" t="s">
        <v>1926</v>
      </c>
      <c r="K332" s="822" t="s">
        <v>1929</v>
      </c>
      <c r="L332" s="825">
        <v>84.45</v>
      </c>
      <c r="M332" s="825">
        <v>84.45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11</v>
      </c>
      <c r="B333" s="822" t="s">
        <v>1375</v>
      </c>
      <c r="C333" s="822" t="s">
        <v>1381</v>
      </c>
      <c r="D333" s="823" t="s">
        <v>2517</v>
      </c>
      <c r="E333" s="824" t="s">
        <v>1403</v>
      </c>
      <c r="F333" s="822" t="s">
        <v>1376</v>
      </c>
      <c r="G333" s="822" t="s">
        <v>1930</v>
      </c>
      <c r="H333" s="822" t="s">
        <v>329</v>
      </c>
      <c r="I333" s="822" t="s">
        <v>1931</v>
      </c>
      <c r="J333" s="822" t="s">
        <v>1932</v>
      </c>
      <c r="K333" s="822" t="s">
        <v>1933</v>
      </c>
      <c r="L333" s="825">
        <v>79.099999999999994</v>
      </c>
      <c r="M333" s="825">
        <v>79.099999999999994</v>
      </c>
      <c r="N333" s="822">
        <v>1</v>
      </c>
      <c r="O333" s="826">
        <v>0.5</v>
      </c>
      <c r="P333" s="825">
        <v>79.099999999999994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11</v>
      </c>
      <c r="B334" s="822" t="s">
        <v>1375</v>
      </c>
      <c r="C334" s="822" t="s">
        <v>1381</v>
      </c>
      <c r="D334" s="823" t="s">
        <v>2517</v>
      </c>
      <c r="E334" s="824" t="s">
        <v>1403</v>
      </c>
      <c r="F334" s="822" t="s">
        <v>1376</v>
      </c>
      <c r="G334" s="822" t="s">
        <v>1418</v>
      </c>
      <c r="H334" s="822" t="s">
        <v>672</v>
      </c>
      <c r="I334" s="822" t="s">
        <v>1246</v>
      </c>
      <c r="J334" s="822" t="s">
        <v>760</v>
      </c>
      <c r="K334" s="822" t="s">
        <v>761</v>
      </c>
      <c r="L334" s="825">
        <v>0</v>
      </c>
      <c r="M334" s="825">
        <v>0</v>
      </c>
      <c r="N334" s="822">
        <v>3</v>
      </c>
      <c r="O334" s="826">
        <v>3</v>
      </c>
      <c r="P334" s="825">
        <v>0</v>
      </c>
      <c r="Q334" s="827"/>
      <c r="R334" s="822">
        <v>2</v>
      </c>
      <c r="S334" s="827">
        <v>0.66666666666666663</v>
      </c>
      <c r="T334" s="826">
        <v>2</v>
      </c>
      <c r="U334" s="828">
        <v>0.66666666666666663</v>
      </c>
    </row>
    <row r="335" spans="1:21" ht="14.45" customHeight="1" x14ac:dyDescent="0.2">
      <c r="A335" s="821">
        <v>11</v>
      </c>
      <c r="B335" s="822" t="s">
        <v>1375</v>
      </c>
      <c r="C335" s="822" t="s">
        <v>1381</v>
      </c>
      <c r="D335" s="823" t="s">
        <v>2517</v>
      </c>
      <c r="E335" s="824" t="s">
        <v>1403</v>
      </c>
      <c r="F335" s="822" t="s">
        <v>1376</v>
      </c>
      <c r="G335" s="822" t="s">
        <v>1510</v>
      </c>
      <c r="H335" s="822" t="s">
        <v>329</v>
      </c>
      <c r="I335" s="822" t="s">
        <v>1511</v>
      </c>
      <c r="J335" s="822" t="s">
        <v>1512</v>
      </c>
      <c r="K335" s="822" t="s">
        <v>1513</v>
      </c>
      <c r="L335" s="825">
        <v>100.17</v>
      </c>
      <c r="M335" s="825">
        <v>100.17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11</v>
      </c>
      <c r="B336" s="822" t="s">
        <v>1375</v>
      </c>
      <c r="C336" s="822" t="s">
        <v>1381</v>
      </c>
      <c r="D336" s="823" t="s">
        <v>2517</v>
      </c>
      <c r="E336" s="824" t="s">
        <v>1403</v>
      </c>
      <c r="F336" s="822" t="s">
        <v>1376</v>
      </c>
      <c r="G336" s="822" t="s">
        <v>1934</v>
      </c>
      <c r="H336" s="822" t="s">
        <v>329</v>
      </c>
      <c r="I336" s="822" t="s">
        <v>1935</v>
      </c>
      <c r="J336" s="822" t="s">
        <v>1936</v>
      </c>
      <c r="K336" s="822" t="s">
        <v>1937</v>
      </c>
      <c r="L336" s="825">
        <v>566.53</v>
      </c>
      <c r="M336" s="825">
        <v>566.53</v>
      </c>
      <c r="N336" s="822">
        <v>1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11</v>
      </c>
      <c r="B337" s="822" t="s">
        <v>1375</v>
      </c>
      <c r="C337" s="822" t="s">
        <v>1381</v>
      </c>
      <c r="D337" s="823" t="s">
        <v>2517</v>
      </c>
      <c r="E337" s="824" t="s">
        <v>1403</v>
      </c>
      <c r="F337" s="822" t="s">
        <v>1376</v>
      </c>
      <c r="G337" s="822" t="s">
        <v>1517</v>
      </c>
      <c r="H337" s="822" t="s">
        <v>329</v>
      </c>
      <c r="I337" s="822" t="s">
        <v>1521</v>
      </c>
      <c r="J337" s="822" t="s">
        <v>818</v>
      </c>
      <c r="K337" s="822" t="s">
        <v>1522</v>
      </c>
      <c r="L337" s="825">
        <v>50.32</v>
      </c>
      <c r="M337" s="825">
        <v>150.96</v>
      </c>
      <c r="N337" s="822">
        <v>3</v>
      </c>
      <c r="O337" s="826">
        <v>2.5</v>
      </c>
      <c r="P337" s="825">
        <v>150.96</v>
      </c>
      <c r="Q337" s="827">
        <v>1</v>
      </c>
      <c r="R337" s="822">
        <v>3</v>
      </c>
      <c r="S337" s="827">
        <v>1</v>
      </c>
      <c r="T337" s="826">
        <v>2.5</v>
      </c>
      <c r="U337" s="828">
        <v>1</v>
      </c>
    </row>
    <row r="338" spans="1:21" ht="14.45" customHeight="1" x14ac:dyDescent="0.2">
      <c r="A338" s="821">
        <v>11</v>
      </c>
      <c r="B338" s="822" t="s">
        <v>1375</v>
      </c>
      <c r="C338" s="822" t="s">
        <v>1381</v>
      </c>
      <c r="D338" s="823" t="s">
        <v>2517</v>
      </c>
      <c r="E338" s="824" t="s">
        <v>1403</v>
      </c>
      <c r="F338" s="822" t="s">
        <v>1376</v>
      </c>
      <c r="G338" s="822" t="s">
        <v>1423</v>
      </c>
      <c r="H338" s="822" t="s">
        <v>672</v>
      </c>
      <c r="I338" s="822" t="s">
        <v>1308</v>
      </c>
      <c r="J338" s="822" t="s">
        <v>959</v>
      </c>
      <c r="K338" s="822" t="s">
        <v>1309</v>
      </c>
      <c r="L338" s="825">
        <v>154.36000000000001</v>
      </c>
      <c r="M338" s="825">
        <v>308.72000000000003</v>
      </c>
      <c r="N338" s="822">
        <v>2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11</v>
      </c>
      <c r="B339" s="822" t="s">
        <v>1375</v>
      </c>
      <c r="C339" s="822" t="s">
        <v>1381</v>
      </c>
      <c r="D339" s="823" t="s">
        <v>2517</v>
      </c>
      <c r="E339" s="824" t="s">
        <v>1403</v>
      </c>
      <c r="F339" s="822" t="s">
        <v>1376</v>
      </c>
      <c r="G339" s="822" t="s">
        <v>1423</v>
      </c>
      <c r="H339" s="822" t="s">
        <v>329</v>
      </c>
      <c r="I339" s="822" t="s">
        <v>1525</v>
      </c>
      <c r="J339" s="822" t="s">
        <v>959</v>
      </c>
      <c r="K339" s="822" t="s">
        <v>1526</v>
      </c>
      <c r="L339" s="825">
        <v>225.06</v>
      </c>
      <c r="M339" s="825">
        <v>450.12</v>
      </c>
      <c r="N339" s="822">
        <v>2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11</v>
      </c>
      <c r="B340" s="822" t="s">
        <v>1375</v>
      </c>
      <c r="C340" s="822" t="s">
        <v>1381</v>
      </c>
      <c r="D340" s="823" t="s">
        <v>2517</v>
      </c>
      <c r="E340" s="824" t="s">
        <v>1403</v>
      </c>
      <c r="F340" s="822" t="s">
        <v>1376</v>
      </c>
      <c r="G340" s="822" t="s">
        <v>1424</v>
      </c>
      <c r="H340" s="822" t="s">
        <v>329</v>
      </c>
      <c r="I340" s="822" t="s">
        <v>1621</v>
      </c>
      <c r="J340" s="822" t="s">
        <v>1426</v>
      </c>
      <c r="K340" s="822" t="s">
        <v>1622</v>
      </c>
      <c r="L340" s="825">
        <v>0</v>
      </c>
      <c r="M340" s="825">
        <v>0</v>
      </c>
      <c r="N340" s="822">
        <v>1</v>
      </c>
      <c r="O340" s="826">
        <v>0.5</v>
      </c>
      <c r="P340" s="825"/>
      <c r="Q340" s="827"/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11</v>
      </c>
      <c r="B341" s="822" t="s">
        <v>1375</v>
      </c>
      <c r="C341" s="822" t="s">
        <v>1381</v>
      </c>
      <c r="D341" s="823" t="s">
        <v>2517</v>
      </c>
      <c r="E341" s="824" t="s">
        <v>1403</v>
      </c>
      <c r="F341" s="822" t="s">
        <v>1376</v>
      </c>
      <c r="G341" s="822" t="s">
        <v>1938</v>
      </c>
      <c r="H341" s="822" t="s">
        <v>329</v>
      </c>
      <c r="I341" s="822" t="s">
        <v>1939</v>
      </c>
      <c r="J341" s="822" t="s">
        <v>1940</v>
      </c>
      <c r="K341" s="822" t="s">
        <v>1941</v>
      </c>
      <c r="L341" s="825">
        <v>1020.22</v>
      </c>
      <c r="M341" s="825">
        <v>1020.22</v>
      </c>
      <c r="N341" s="822">
        <v>1</v>
      </c>
      <c r="O341" s="826">
        <v>0.5</v>
      </c>
      <c r="P341" s="825">
        <v>1020.22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11</v>
      </c>
      <c r="B342" s="822" t="s">
        <v>1375</v>
      </c>
      <c r="C342" s="822" t="s">
        <v>1381</v>
      </c>
      <c r="D342" s="823" t="s">
        <v>2517</v>
      </c>
      <c r="E342" s="824" t="s">
        <v>1403</v>
      </c>
      <c r="F342" s="822" t="s">
        <v>1376</v>
      </c>
      <c r="G342" s="822" t="s">
        <v>1938</v>
      </c>
      <c r="H342" s="822" t="s">
        <v>329</v>
      </c>
      <c r="I342" s="822" t="s">
        <v>1942</v>
      </c>
      <c r="J342" s="822" t="s">
        <v>1943</v>
      </c>
      <c r="K342" s="822" t="s">
        <v>1944</v>
      </c>
      <c r="L342" s="825">
        <v>510.12</v>
      </c>
      <c r="M342" s="825">
        <v>510.12</v>
      </c>
      <c r="N342" s="822">
        <v>1</v>
      </c>
      <c r="O342" s="826">
        <v>0.5</v>
      </c>
      <c r="P342" s="825">
        <v>510.12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11</v>
      </c>
      <c r="B343" s="822" t="s">
        <v>1375</v>
      </c>
      <c r="C343" s="822" t="s">
        <v>1381</v>
      </c>
      <c r="D343" s="823" t="s">
        <v>2517</v>
      </c>
      <c r="E343" s="824" t="s">
        <v>1403</v>
      </c>
      <c r="F343" s="822" t="s">
        <v>1376</v>
      </c>
      <c r="G343" s="822" t="s">
        <v>1725</v>
      </c>
      <c r="H343" s="822" t="s">
        <v>329</v>
      </c>
      <c r="I343" s="822" t="s">
        <v>1787</v>
      </c>
      <c r="J343" s="822" t="s">
        <v>745</v>
      </c>
      <c r="K343" s="822" t="s">
        <v>746</v>
      </c>
      <c r="L343" s="825">
        <v>121.92</v>
      </c>
      <c r="M343" s="825">
        <v>243.84</v>
      </c>
      <c r="N343" s="822">
        <v>2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11</v>
      </c>
      <c r="B344" s="822" t="s">
        <v>1375</v>
      </c>
      <c r="C344" s="822" t="s">
        <v>1381</v>
      </c>
      <c r="D344" s="823" t="s">
        <v>2517</v>
      </c>
      <c r="E344" s="824" t="s">
        <v>1403</v>
      </c>
      <c r="F344" s="822" t="s">
        <v>1378</v>
      </c>
      <c r="G344" s="822" t="s">
        <v>1527</v>
      </c>
      <c r="H344" s="822" t="s">
        <v>329</v>
      </c>
      <c r="I344" s="822" t="s">
        <v>1945</v>
      </c>
      <c r="J344" s="822" t="s">
        <v>1727</v>
      </c>
      <c r="K344" s="822"/>
      <c r="L344" s="825">
        <v>0</v>
      </c>
      <c r="M344" s="825">
        <v>0</v>
      </c>
      <c r="N344" s="822">
        <v>2</v>
      </c>
      <c r="O344" s="826">
        <v>1</v>
      </c>
      <c r="P344" s="825">
        <v>0</v>
      </c>
      <c r="Q344" s="827"/>
      <c r="R344" s="822">
        <v>2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11</v>
      </c>
      <c r="B345" s="822" t="s">
        <v>1375</v>
      </c>
      <c r="C345" s="822" t="s">
        <v>1381</v>
      </c>
      <c r="D345" s="823" t="s">
        <v>2517</v>
      </c>
      <c r="E345" s="824" t="s">
        <v>1403</v>
      </c>
      <c r="F345" s="822" t="s">
        <v>1378</v>
      </c>
      <c r="G345" s="822" t="s">
        <v>1527</v>
      </c>
      <c r="H345" s="822" t="s">
        <v>329</v>
      </c>
      <c r="I345" s="822" t="s">
        <v>1531</v>
      </c>
      <c r="J345" s="822" t="s">
        <v>1532</v>
      </c>
      <c r="K345" s="822" t="s">
        <v>1533</v>
      </c>
      <c r="L345" s="825">
        <v>0</v>
      </c>
      <c r="M345" s="825">
        <v>0</v>
      </c>
      <c r="N345" s="822">
        <v>3</v>
      </c>
      <c r="O345" s="826">
        <v>2</v>
      </c>
      <c r="P345" s="825"/>
      <c r="Q345" s="827"/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11</v>
      </c>
      <c r="B346" s="822" t="s">
        <v>1375</v>
      </c>
      <c r="C346" s="822" t="s">
        <v>1381</v>
      </c>
      <c r="D346" s="823" t="s">
        <v>2517</v>
      </c>
      <c r="E346" s="824" t="s">
        <v>1403</v>
      </c>
      <c r="F346" s="822" t="s">
        <v>1378</v>
      </c>
      <c r="G346" s="822" t="s">
        <v>1534</v>
      </c>
      <c r="H346" s="822" t="s">
        <v>329</v>
      </c>
      <c r="I346" s="822" t="s">
        <v>1535</v>
      </c>
      <c r="J346" s="822" t="s">
        <v>1536</v>
      </c>
      <c r="K346" s="822" t="s">
        <v>1537</v>
      </c>
      <c r="L346" s="825">
        <v>1549.49</v>
      </c>
      <c r="M346" s="825">
        <v>21692.86</v>
      </c>
      <c r="N346" s="822">
        <v>14</v>
      </c>
      <c r="O346" s="826">
        <v>10</v>
      </c>
      <c r="P346" s="825">
        <v>21692.86</v>
      </c>
      <c r="Q346" s="827">
        <v>1</v>
      </c>
      <c r="R346" s="822">
        <v>14</v>
      </c>
      <c r="S346" s="827">
        <v>1</v>
      </c>
      <c r="T346" s="826">
        <v>10</v>
      </c>
      <c r="U346" s="828">
        <v>1</v>
      </c>
    </row>
    <row r="347" spans="1:21" ht="14.45" customHeight="1" x14ac:dyDescent="0.2">
      <c r="A347" s="821">
        <v>11</v>
      </c>
      <c r="B347" s="822" t="s">
        <v>1375</v>
      </c>
      <c r="C347" s="822" t="s">
        <v>1381</v>
      </c>
      <c r="D347" s="823" t="s">
        <v>2517</v>
      </c>
      <c r="E347" s="824" t="s">
        <v>1403</v>
      </c>
      <c r="F347" s="822" t="s">
        <v>1378</v>
      </c>
      <c r="G347" s="822" t="s">
        <v>1534</v>
      </c>
      <c r="H347" s="822" t="s">
        <v>329</v>
      </c>
      <c r="I347" s="822" t="s">
        <v>1538</v>
      </c>
      <c r="J347" s="822" t="s">
        <v>1539</v>
      </c>
      <c r="K347" s="822" t="s">
        <v>1540</v>
      </c>
      <c r="L347" s="825">
        <v>1383</v>
      </c>
      <c r="M347" s="825">
        <v>8298</v>
      </c>
      <c r="N347" s="822">
        <v>6</v>
      </c>
      <c r="O347" s="826">
        <v>6</v>
      </c>
      <c r="P347" s="825">
        <v>8298</v>
      </c>
      <c r="Q347" s="827">
        <v>1</v>
      </c>
      <c r="R347" s="822">
        <v>6</v>
      </c>
      <c r="S347" s="827">
        <v>1</v>
      </c>
      <c r="T347" s="826">
        <v>6</v>
      </c>
      <c r="U347" s="828">
        <v>1</v>
      </c>
    </row>
    <row r="348" spans="1:21" ht="14.45" customHeight="1" x14ac:dyDescent="0.2">
      <c r="A348" s="821">
        <v>11</v>
      </c>
      <c r="B348" s="822" t="s">
        <v>1375</v>
      </c>
      <c r="C348" s="822" t="s">
        <v>1381</v>
      </c>
      <c r="D348" s="823" t="s">
        <v>2517</v>
      </c>
      <c r="E348" s="824" t="s">
        <v>1403</v>
      </c>
      <c r="F348" s="822" t="s">
        <v>1378</v>
      </c>
      <c r="G348" s="822" t="s">
        <v>1428</v>
      </c>
      <c r="H348" s="822" t="s">
        <v>329</v>
      </c>
      <c r="I348" s="822" t="s">
        <v>1429</v>
      </c>
      <c r="J348" s="822" t="s">
        <v>1430</v>
      </c>
      <c r="K348" s="822" t="s">
        <v>1431</v>
      </c>
      <c r="L348" s="825">
        <v>562.03</v>
      </c>
      <c r="M348" s="825">
        <v>1124.06</v>
      </c>
      <c r="N348" s="822">
        <v>2</v>
      </c>
      <c r="O348" s="826">
        <v>2</v>
      </c>
      <c r="P348" s="825">
        <v>1124.06</v>
      </c>
      <c r="Q348" s="827">
        <v>1</v>
      </c>
      <c r="R348" s="822">
        <v>2</v>
      </c>
      <c r="S348" s="827">
        <v>1</v>
      </c>
      <c r="T348" s="826">
        <v>2</v>
      </c>
      <c r="U348" s="828">
        <v>1</v>
      </c>
    </row>
    <row r="349" spans="1:21" ht="14.45" customHeight="1" x14ac:dyDescent="0.2">
      <c r="A349" s="821">
        <v>11</v>
      </c>
      <c r="B349" s="822" t="s">
        <v>1375</v>
      </c>
      <c r="C349" s="822" t="s">
        <v>1381</v>
      </c>
      <c r="D349" s="823" t="s">
        <v>2517</v>
      </c>
      <c r="E349" s="824" t="s">
        <v>1403</v>
      </c>
      <c r="F349" s="822" t="s">
        <v>1378</v>
      </c>
      <c r="G349" s="822" t="s">
        <v>1428</v>
      </c>
      <c r="H349" s="822" t="s">
        <v>329</v>
      </c>
      <c r="I349" s="822" t="s">
        <v>1432</v>
      </c>
      <c r="J349" s="822" t="s">
        <v>1433</v>
      </c>
      <c r="K349" s="822" t="s">
        <v>1434</v>
      </c>
      <c r="L349" s="825">
        <v>971.25</v>
      </c>
      <c r="M349" s="825">
        <v>971.25</v>
      </c>
      <c r="N349" s="822">
        <v>1</v>
      </c>
      <c r="O349" s="826">
        <v>1</v>
      </c>
      <c r="P349" s="825">
        <v>971.25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11</v>
      </c>
      <c r="B350" s="822" t="s">
        <v>1375</v>
      </c>
      <c r="C350" s="822" t="s">
        <v>1381</v>
      </c>
      <c r="D350" s="823" t="s">
        <v>2517</v>
      </c>
      <c r="E350" s="824" t="s">
        <v>1403</v>
      </c>
      <c r="F350" s="822" t="s">
        <v>1378</v>
      </c>
      <c r="G350" s="822" t="s">
        <v>1428</v>
      </c>
      <c r="H350" s="822" t="s">
        <v>329</v>
      </c>
      <c r="I350" s="822" t="s">
        <v>1946</v>
      </c>
      <c r="J350" s="822" t="s">
        <v>1947</v>
      </c>
      <c r="K350" s="822" t="s">
        <v>1948</v>
      </c>
      <c r="L350" s="825">
        <v>349.6</v>
      </c>
      <c r="M350" s="825">
        <v>349.6</v>
      </c>
      <c r="N350" s="822">
        <v>1</v>
      </c>
      <c r="O350" s="826">
        <v>1</v>
      </c>
      <c r="P350" s="825">
        <v>349.6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11</v>
      </c>
      <c r="B351" s="822" t="s">
        <v>1375</v>
      </c>
      <c r="C351" s="822" t="s">
        <v>1381</v>
      </c>
      <c r="D351" s="823" t="s">
        <v>2517</v>
      </c>
      <c r="E351" s="824" t="s">
        <v>1403</v>
      </c>
      <c r="F351" s="822" t="s">
        <v>1378</v>
      </c>
      <c r="G351" s="822" t="s">
        <v>1428</v>
      </c>
      <c r="H351" s="822" t="s">
        <v>329</v>
      </c>
      <c r="I351" s="822" t="s">
        <v>1949</v>
      </c>
      <c r="J351" s="822" t="s">
        <v>1950</v>
      </c>
      <c r="K351" s="822" t="s">
        <v>1951</v>
      </c>
      <c r="L351" s="825">
        <v>349.6</v>
      </c>
      <c r="M351" s="825">
        <v>349.6</v>
      </c>
      <c r="N351" s="822">
        <v>1</v>
      </c>
      <c r="O351" s="826">
        <v>1</v>
      </c>
      <c r="P351" s="825">
        <v>349.6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11</v>
      </c>
      <c r="B352" s="822" t="s">
        <v>1375</v>
      </c>
      <c r="C352" s="822" t="s">
        <v>1381</v>
      </c>
      <c r="D352" s="823" t="s">
        <v>2517</v>
      </c>
      <c r="E352" s="824" t="s">
        <v>1403</v>
      </c>
      <c r="F352" s="822" t="s">
        <v>1378</v>
      </c>
      <c r="G352" s="822" t="s">
        <v>1428</v>
      </c>
      <c r="H352" s="822" t="s">
        <v>329</v>
      </c>
      <c r="I352" s="822" t="s">
        <v>1952</v>
      </c>
      <c r="J352" s="822" t="s">
        <v>1953</v>
      </c>
      <c r="K352" s="822" t="s">
        <v>1954</v>
      </c>
      <c r="L352" s="825">
        <v>542.17999999999995</v>
      </c>
      <c r="M352" s="825">
        <v>542.17999999999995</v>
      </c>
      <c r="N352" s="822">
        <v>1</v>
      </c>
      <c r="O352" s="826">
        <v>1</v>
      </c>
      <c r="P352" s="825">
        <v>542.17999999999995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11</v>
      </c>
      <c r="B353" s="822" t="s">
        <v>1375</v>
      </c>
      <c r="C353" s="822" t="s">
        <v>1381</v>
      </c>
      <c r="D353" s="823" t="s">
        <v>2517</v>
      </c>
      <c r="E353" s="824" t="s">
        <v>1403</v>
      </c>
      <c r="F353" s="822" t="s">
        <v>1378</v>
      </c>
      <c r="G353" s="822" t="s">
        <v>1428</v>
      </c>
      <c r="H353" s="822" t="s">
        <v>329</v>
      </c>
      <c r="I353" s="822" t="s">
        <v>1955</v>
      </c>
      <c r="J353" s="822" t="s">
        <v>1956</v>
      </c>
      <c r="K353" s="822" t="s">
        <v>1957</v>
      </c>
      <c r="L353" s="825">
        <v>2519.9899999999998</v>
      </c>
      <c r="M353" s="825">
        <v>2519.9899999999998</v>
      </c>
      <c r="N353" s="822">
        <v>1</v>
      </c>
      <c r="O353" s="826">
        <v>1</v>
      </c>
      <c r="P353" s="825">
        <v>2519.9899999999998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11</v>
      </c>
      <c r="B354" s="822" t="s">
        <v>1375</v>
      </c>
      <c r="C354" s="822" t="s">
        <v>1381</v>
      </c>
      <c r="D354" s="823" t="s">
        <v>2517</v>
      </c>
      <c r="E354" s="824" t="s">
        <v>1403</v>
      </c>
      <c r="F354" s="822" t="s">
        <v>1378</v>
      </c>
      <c r="G354" s="822" t="s">
        <v>1428</v>
      </c>
      <c r="H354" s="822" t="s">
        <v>329</v>
      </c>
      <c r="I354" s="822" t="s">
        <v>1958</v>
      </c>
      <c r="J354" s="822" t="s">
        <v>1959</v>
      </c>
      <c r="K354" s="822" t="s">
        <v>1960</v>
      </c>
      <c r="L354" s="825">
        <v>600.29999999999995</v>
      </c>
      <c r="M354" s="825">
        <v>600.29999999999995</v>
      </c>
      <c r="N354" s="822">
        <v>1</v>
      </c>
      <c r="O354" s="826">
        <v>1</v>
      </c>
      <c r="P354" s="825">
        <v>600.29999999999995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11</v>
      </c>
      <c r="B355" s="822" t="s">
        <v>1375</v>
      </c>
      <c r="C355" s="822" t="s">
        <v>1381</v>
      </c>
      <c r="D355" s="823" t="s">
        <v>2517</v>
      </c>
      <c r="E355" s="824" t="s">
        <v>1403</v>
      </c>
      <c r="F355" s="822" t="s">
        <v>1378</v>
      </c>
      <c r="G355" s="822" t="s">
        <v>1428</v>
      </c>
      <c r="H355" s="822" t="s">
        <v>329</v>
      </c>
      <c r="I355" s="822" t="s">
        <v>1961</v>
      </c>
      <c r="J355" s="822" t="s">
        <v>1962</v>
      </c>
      <c r="K355" s="822" t="s">
        <v>1963</v>
      </c>
      <c r="L355" s="825">
        <v>500.25</v>
      </c>
      <c r="M355" s="825">
        <v>500.25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11</v>
      </c>
      <c r="B356" s="822" t="s">
        <v>1375</v>
      </c>
      <c r="C356" s="822" t="s">
        <v>1381</v>
      </c>
      <c r="D356" s="823" t="s">
        <v>2517</v>
      </c>
      <c r="E356" s="824" t="s">
        <v>1403</v>
      </c>
      <c r="F356" s="822" t="s">
        <v>1378</v>
      </c>
      <c r="G356" s="822" t="s">
        <v>1438</v>
      </c>
      <c r="H356" s="822" t="s">
        <v>329</v>
      </c>
      <c r="I356" s="822" t="s">
        <v>1439</v>
      </c>
      <c r="J356" s="822" t="s">
        <v>1440</v>
      </c>
      <c r="K356" s="822" t="s">
        <v>1441</v>
      </c>
      <c r="L356" s="825">
        <v>249.55</v>
      </c>
      <c r="M356" s="825">
        <v>3244.15</v>
      </c>
      <c r="N356" s="822">
        <v>13</v>
      </c>
      <c r="O356" s="826">
        <v>7</v>
      </c>
      <c r="P356" s="825">
        <v>2745.05</v>
      </c>
      <c r="Q356" s="827">
        <v>0.84615384615384615</v>
      </c>
      <c r="R356" s="822">
        <v>11</v>
      </c>
      <c r="S356" s="827">
        <v>0.84615384615384615</v>
      </c>
      <c r="T356" s="826">
        <v>6</v>
      </c>
      <c r="U356" s="828">
        <v>0.8571428571428571</v>
      </c>
    </row>
    <row r="357" spans="1:21" ht="14.45" customHeight="1" x14ac:dyDescent="0.2">
      <c r="A357" s="821">
        <v>11</v>
      </c>
      <c r="B357" s="822" t="s">
        <v>1375</v>
      </c>
      <c r="C357" s="822" t="s">
        <v>1381</v>
      </c>
      <c r="D357" s="823" t="s">
        <v>2517</v>
      </c>
      <c r="E357" s="824" t="s">
        <v>1403</v>
      </c>
      <c r="F357" s="822" t="s">
        <v>1378</v>
      </c>
      <c r="G357" s="822" t="s">
        <v>1438</v>
      </c>
      <c r="H357" s="822" t="s">
        <v>329</v>
      </c>
      <c r="I357" s="822" t="s">
        <v>1547</v>
      </c>
      <c r="J357" s="822" t="s">
        <v>1548</v>
      </c>
      <c r="K357" s="822" t="s">
        <v>1549</v>
      </c>
      <c r="L357" s="825">
        <v>400.2</v>
      </c>
      <c r="M357" s="825">
        <v>1200.5999999999999</v>
      </c>
      <c r="N357" s="822">
        <v>3</v>
      </c>
      <c r="O357" s="826">
        <v>3</v>
      </c>
      <c r="P357" s="825">
        <v>800.4</v>
      </c>
      <c r="Q357" s="827">
        <v>0.66666666666666674</v>
      </c>
      <c r="R357" s="822">
        <v>2</v>
      </c>
      <c r="S357" s="827">
        <v>0.66666666666666663</v>
      </c>
      <c r="T357" s="826">
        <v>2</v>
      </c>
      <c r="U357" s="828">
        <v>0.66666666666666663</v>
      </c>
    </row>
    <row r="358" spans="1:21" ht="14.45" customHeight="1" x14ac:dyDescent="0.2">
      <c r="A358" s="821">
        <v>11</v>
      </c>
      <c r="B358" s="822" t="s">
        <v>1375</v>
      </c>
      <c r="C358" s="822" t="s">
        <v>1381</v>
      </c>
      <c r="D358" s="823" t="s">
        <v>2517</v>
      </c>
      <c r="E358" s="824" t="s">
        <v>1405</v>
      </c>
      <c r="F358" s="822" t="s">
        <v>1376</v>
      </c>
      <c r="G358" s="822" t="s">
        <v>1455</v>
      </c>
      <c r="H358" s="822" t="s">
        <v>329</v>
      </c>
      <c r="I358" s="822" t="s">
        <v>1456</v>
      </c>
      <c r="J358" s="822" t="s">
        <v>1457</v>
      </c>
      <c r="K358" s="822" t="s">
        <v>1458</v>
      </c>
      <c r="L358" s="825">
        <v>159.71</v>
      </c>
      <c r="M358" s="825">
        <v>8145.2100000000009</v>
      </c>
      <c r="N358" s="822">
        <v>51</v>
      </c>
      <c r="O358" s="826">
        <v>16</v>
      </c>
      <c r="P358" s="825">
        <v>4312.17</v>
      </c>
      <c r="Q358" s="827">
        <v>0.52941176470588225</v>
      </c>
      <c r="R358" s="822">
        <v>27</v>
      </c>
      <c r="S358" s="827">
        <v>0.52941176470588236</v>
      </c>
      <c r="T358" s="826">
        <v>8</v>
      </c>
      <c r="U358" s="828">
        <v>0.5</v>
      </c>
    </row>
    <row r="359" spans="1:21" ht="14.45" customHeight="1" x14ac:dyDescent="0.2">
      <c r="A359" s="821">
        <v>11</v>
      </c>
      <c r="B359" s="822" t="s">
        <v>1375</v>
      </c>
      <c r="C359" s="822" t="s">
        <v>1381</v>
      </c>
      <c r="D359" s="823" t="s">
        <v>2517</v>
      </c>
      <c r="E359" s="824" t="s">
        <v>1405</v>
      </c>
      <c r="F359" s="822" t="s">
        <v>1376</v>
      </c>
      <c r="G359" s="822" t="s">
        <v>1553</v>
      </c>
      <c r="H359" s="822" t="s">
        <v>329</v>
      </c>
      <c r="I359" s="822" t="s">
        <v>1964</v>
      </c>
      <c r="J359" s="822" t="s">
        <v>1555</v>
      </c>
      <c r="K359" s="822" t="s">
        <v>1965</v>
      </c>
      <c r="L359" s="825">
        <v>0</v>
      </c>
      <c r="M359" s="825">
        <v>0</v>
      </c>
      <c r="N359" s="822">
        <v>2</v>
      </c>
      <c r="O359" s="826">
        <v>0.5</v>
      </c>
      <c r="P359" s="825">
        <v>0</v>
      </c>
      <c r="Q359" s="827"/>
      <c r="R359" s="822">
        <v>2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11</v>
      </c>
      <c r="B360" s="822" t="s">
        <v>1375</v>
      </c>
      <c r="C360" s="822" t="s">
        <v>1381</v>
      </c>
      <c r="D360" s="823" t="s">
        <v>2517</v>
      </c>
      <c r="E360" s="824" t="s">
        <v>1405</v>
      </c>
      <c r="F360" s="822" t="s">
        <v>1376</v>
      </c>
      <c r="G360" s="822" t="s">
        <v>1746</v>
      </c>
      <c r="H360" s="822" t="s">
        <v>672</v>
      </c>
      <c r="I360" s="822" t="s">
        <v>1866</v>
      </c>
      <c r="J360" s="822" t="s">
        <v>1748</v>
      </c>
      <c r="K360" s="822" t="s">
        <v>1232</v>
      </c>
      <c r="L360" s="825">
        <v>168.41</v>
      </c>
      <c r="M360" s="825">
        <v>673.64</v>
      </c>
      <c r="N360" s="822">
        <v>4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11</v>
      </c>
      <c r="B361" s="822" t="s">
        <v>1375</v>
      </c>
      <c r="C361" s="822" t="s">
        <v>1381</v>
      </c>
      <c r="D361" s="823" t="s">
        <v>2517</v>
      </c>
      <c r="E361" s="824" t="s">
        <v>1405</v>
      </c>
      <c r="F361" s="822" t="s">
        <v>1376</v>
      </c>
      <c r="G361" s="822" t="s">
        <v>1459</v>
      </c>
      <c r="H361" s="822" t="s">
        <v>329</v>
      </c>
      <c r="I361" s="822" t="s">
        <v>1460</v>
      </c>
      <c r="J361" s="822" t="s">
        <v>682</v>
      </c>
      <c r="K361" s="822" t="s">
        <v>683</v>
      </c>
      <c r="L361" s="825">
        <v>52.87</v>
      </c>
      <c r="M361" s="825">
        <v>158.60999999999999</v>
      </c>
      <c r="N361" s="822">
        <v>3</v>
      </c>
      <c r="O361" s="826">
        <v>2</v>
      </c>
      <c r="P361" s="825">
        <v>52.87</v>
      </c>
      <c r="Q361" s="827">
        <v>0.33333333333333337</v>
      </c>
      <c r="R361" s="822">
        <v>1</v>
      </c>
      <c r="S361" s="827">
        <v>0.33333333333333331</v>
      </c>
      <c r="T361" s="826">
        <v>0.5</v>
      </c>
      <c r="U361" s="828">
        <v>0.25</v>
      </c>
    </row>
    <row r="362" spans="1:21" ht="14.45" customHeight="1" x14ac:dyDescent="0.2">
      <c r="A362" s="821">
        <v>11</v>
      </c>
      <c r="B362" s="822" t="s">
        <v>1375</v>
      </c>
      <c r="C362" s="822" t="s">
        <v>1381</v>
      </c>
      <c r="D362" s="823" t="s">
        <v>2517</v>
      </c>
      <c r="E362" s="824" t="s">
        <v>1405</v>
      </c>
      <c r="F362" s="822" t="s">
        <v>1376</v>
      </c>
      <c r="G362" s="822" t="s">
        <v>1459</v>
      </c>
      <c r="H362" s="822" t="s">
        <v>329</v>
      </c>
      <c r="I362" s="822" t="s">
        <v>1867</v>
      </c>
      <c r="J362" s="822" t="s">
        <v>1868</v>
      </c>
      <c r="K362" s="822" t="s">
        <v>1869</v>
      </c>
      <c r="L362" s="825">
        <v>117.47</v>
      </c>
      <c r="M362" s="825">
        <v>117.47</v>
      </c>
      <c r="N362" s="822">
        <v>1</v>
      </c>
      <c r="O362" s="826">
        <v>0.5</v>
      </c>
      <c r="P362" s="825">
        <v>117.47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11</v>
      </c>
      <c r="B363" s="822" t="s">
        <v>1375</v>
      </c>
      <c r="C363" s="822" t="s">
        <v>1381</v>
      </c>
      <c r="D363" s="823" t="s">
        <v>2517</v>
      </c>
      <c r="E363" s="824" t="s">
        <v>1405</v>
      </c>
      <c r="F363" s="822" t="s">
        <v>1376</v>
      </c>
      <c r="G363" s="822" t="s">
        <v>1459</v>
      </c>
      <c r="H363" s="822" t="s">
        <v>329</v>
      </c>
      <c r="I363" s="822" t="s">
        <v>1681</v>
      </c>
      <c r="J363" s="822" t="s">
        <v>682</v>
      </c>
      <c r="K363" s="822" t="s">
        <v>683</v>
      </c>
      <c r="L363" s="825">
        <v>52.87</v>
      </c>
      <c r="M363" s="825">
        <v>52.87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11</v>
      </c>
      <c r="B364" s="822" t="s">
        <v>1375</v>
      </c>
      <c r="C364" s="822" t="s">
        <v>1381</v>
      </c>
      <c r="D364" s="823" t="s">
        <v>2517</v>
      </c>
      <c r="E364" s="824" t="s">
        <v>1405</v>
      </c>
      <c r="F364" s="822" t="s">
        <v>1376</v>
      </c>
      <c r="G364" s="822" t="s">
        <v>1682</v>
      </c>
      <c r="H364" s="822" t="s">
        <v>329</v>
      </c>
      <c r="I364" s="822" t="s">
        <v>1966</v>
      </c>
      <c r="J364" s="822" t="s">
        <v>1684</v>
      </c>
      <c r="K364" s="822" t="s">
        <v>1967</v>
      </c>
      <c r="L364" s="825">
        <v>106.47</v>
      </c>
      <c r="M364" s="825">
        <v>319.40999999999997</v>
      </c>
      <c r="N364" s="822">
        <v>3</v>
      </c>
      <c r="O364" s="826">
        <v>0.5</v>
      </c>
      <c r="P364" s="825">
        <v>319.40999999999997</v>
      </c>
      <c r="Q364" s="827">
        <v>1</v>
      </c>
      <c r="R364" s="822">
        <v>3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11</v>
      </c>
      <c r="B365" s="822" t="s">
        <v>1375</v>
      </c>
      <c r="C365" s="822" t="s">
        <v>1381</v>
      </c>
      <c r="D365" s="823" t="s">
        <v>2517</v>
      </c>
      <c r="E365" s="824" t="s">
        <v>1405</v>
      </c>
      <c r="F365" s="822" t="s">
        <v>1376</v>
      </c>
      <c r="G365" s="822" t="s">
        <v>1471</v>
      </c>
      <c r="H365" s="822" t="s">
        <v>329</v>
      </c>
      <c r="I365" s="822" t="s">
        <v>1472</v>
      </c>
      <c r="J365" s="822" t="s">
        <v>1473</v>
      </c>
      <c r="K365" s="822" t="s">
        <v>1474</v>
      </c>
      <c r="L365" s="825">
        <v>159.71</v>
      </c>
      <c r="M365" s="825">
        <v>1437.3899999999999</v>
      </c>
      <c r="N365" s="822">
        <v>9</v>
      </c>
      <c r="O365" s="826">
        <v>3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11</v>
      </c>
      <c r="B366" s="822" t="s">
        <v>1375</v>
      </c>
      <c r="C366" s="822" t="s">
        <v>1381</v>
      </c>
      <c r="D366" s="823" t="s">
        <v>2517</v>
      </c>
      <c r="E366" s="824" t="s">
        <v>1405</v>
      </c>
      <c r="F366" s="822" t="s">
        <v>1376</v>
      </c>
      <c r="G366" s="822" t="s">
        <v>1568</v>
      </c>
      <c r="H366" s="822" t="s">
        <v>329</v>
      </c>
      <c r="I366" s="822" t="s">
        <v>1968</v>
      </c>
      <c r="J366" s="822" t="s">
        <v>1969</v>
      </c>
      <c r="K366" s="822" t="s">
        <v>1970</v>
      </c>
      <c r="L366" s="825">
        <v>0</v>
      </c>
      <c r="M366" s="825">
        <v>0</v>
      </c>
      <c r="N366" s="822">
        <v>5</v>
      </c>
      <c r="O366" s="826">
        <v>4.5</v>
      </c>
      <c r="P366" s="825"/>
      <c r="Q366" s="827"/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11</v>
      </c>
      <c r="B367" s="822" t="s">
        <v>1375</v>
      </c>
      <c r="C367" s="822" t="s">
        <v>1381</v>
      </c>
      <c r="D367" s="823" t="s">
        <v>2517</v>
      </c>
      <c r="E367" s="824" t="s">
        <v>1405</v>
      </c>
      <c r="F367" s="822" t="s">
        <v>1376</v>
      </c>
      <c r="G367" s="822" t="s">
        <v>1568</v>
      </c>
      <c r="H367" s="822" t="s">
        <v>329</v>
      </c>
      <c r="I367" s="822" t="s">
        <v>1569</v>
      </c>
      <c r="J367" s="822" t="s">
        <v>1570</v>
      </c>
      <c r="K367" s="822" t="s">
        <v>1571</v>
      </c>
      <c r="L367" s="825">
        <v>91.78</v>
      </c>
      <c r="M367" s="825">
        <v>550.68000000000006</v>
      </c>
      <c r="N367" s="822">
        <v>6</v>
      </c>
      <c r="O367" s="826">
        <v>1.5</v>
      </c>
      <c r="P367" s="825">
        <v>367.12</v>
      </c>
      <c r="Q367" s="827">
        <v>0.66666666666666663</v>
      </c>
      <c r="R367" s="822">
        <v>4</v>
      </c>
      <c r="S367" s="827">
        <v>0.66666666666666663</v>
      </c>
      <c r="T367" s="826">
        <v>1</v>
      </c>
      <c r="U367" s="828">
        <v>0.66666666666666663</v>
      </c>
    </row>
    <row r="368" spans="1:21" ht="14.45" customHeight="1" x14ac:dyDescent="0.2">
      <c r="A368" s="821">
        <v>11</v>
      </c>
      <c r="B368" s="822" t="s">
        <v>1375</v>
      </c>
      <c r="C368" s="822" t="s">
        <v>1381</v>
      </c>
      <c r="D368" s="823" t="s">
        <v>2517</v>
      </c>
      <c r="E368" s="824" t="s">
        <v>1405</v>
      </c>
      <c r="F368" s="822" t="s">
        <v>1376</v>
      </c>
      <c r="G368" s="822" t="s">
        <v>1809</v>
      </c>
      <c r="H368" s="822" t="s">
        <v>329</v>
      </c>
      <c r="I368" s="822" t="s">
        <v>1810</v>
      </c>
      <c r="J368" s="822" t="s">
        <v>1811</v>
      </c>
      <c r="K368" s="822" t="s">
        <v>1812</v>
      </c>
      <c r="L368" s="825">
        <v>132.97999999999999</v>
      </c>
      <c r="M368" s="825">
        <v>1196.82</v>
      </c>
      <c r="N368" s="822">
        <v>9</v>
      </c>
      <c r="O368" s="826">
        <v>1</v>
      </c>
      <c r="P368" s="825">
        <v>1196.82</v>
      </c>
      <c r="Q368" s="827">
        <v>1</v>
      </c>
      <c r="R368" s="822">
        <v>9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11</v>
      </c>
      <c r="B369" s="822" t="s">
        <v>1375</v>
      </c>
      <c r="C369" s="822" t="s">
        <v>1381</v>
      </c>
      <c r="D369" s="823" t="s">
        <v>2517</v>
      </c>
      <c r="E369" s="824" t="s">
        <v>1405</v>
      </c>
      <c r="F369" s="822" t="s">
        <v>1376</v>
      </c>
      <c r="G369" s="822" t="s">
        <v>1774</v>
      </c>
      <c r="H369" s="822" t="s">
        <v>329</v>
      </c>
      <c r="I369" s="822" t="s">
        <v>1971</v>
      </c>
      <c r="J369" s="822" t="s">
        <v>741</v>
      </c>
      <c r="K369" s="822" t="s">
        <v>1972</v>
      </c>
      <c r="L369" s="825">
        <v>0</v>
      </c>
      <c r="M369" s="825">
        <v>0</v>
      </c>
      <c r="N369" s="822">
        <v>2</v>
      </c>
      <c r="O369" s="826">
        <v>2</v>
      </c>
      <c r="P369" s="825">
        <v>0</v>
      </c>
      <c r="Q369" s="827"/>
      <c r="R369" s="822">
        <v>1</v>
      </c>
      <c r="S369" s="827">
        <v>0.5</v>
      </c>
      <c r="T369" s="826">
        <v>1</v>
      </c>
      <c r="U369" s="828">
        <v>0.5</v>
      </c>
    </row>
    <row r="370" spans="1:21" ht="14.45" customHeight="1" x14ac:dyDescent="0.2">
      <c r="A370" s="821">
        <v>11</v>
      </c>
      <c r="B370" s="822" t="s">
        <v>1375</v>
      </c>
      <c r="C370" s="822" t="s">
        <v>1381</v>
      </c>
      <c r="D370" s="823" t="s">
        <v>2517</v>
      </c>
      <c r="E370" s="824" t="s">
        <v>1405</v>
      </c>
      <c r="F370" s="822" t="s">
        <v>1376</v>
      </c>
      <c r="G370" s="822" t="s">
        <v>1774</v>
      </c>
      <c r="H370" s="822" t="s">
        <v>329</v>
      </c>
      <c r="I370" s="822" t="s">
        <v>1775</v>
      </c>
      <c r="J370" s="822" t="s">
        <v>1776</v>
      </c>
      <c r="K370" s="822" t="s">
        <v>1777</v>
      </c>
      <c r="L370" s="825">
        <v>0</v>
      </c>
      <c r="M370" s="825">
        <v>0</v>
      </c>
      <c r="N370" s="822">
        <v>1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11</v>
      </c>
      <c r="B371" s="822" t="s">
        <v>1375</v>
      </c>
      <c r="C371" s="822" t="s">
        <v>1381</v>
      </c>
      <c r="D371" s="823" t="s">
        <v>2517</v>
      </c>
      <c r="E371" s="824" t="s">
        <v>1405</v>
      </c>
      <c r="F371" s="822" t="s">
        <v>1376</v>
      </c>
      <c r="G371" s="822" t="s">
        <v>1488</v>
      </c>
      <c r="H371" s="822" t="s">
        <v>672</v>
      </c>
      <c r="I371" s="822" t="s">
        <v>1489</v>
      </c>
      <c r="J371" s="822" t="s">
        <v>1490</v>
      </c>
      <c r="K371" s="822" t="s">
        <v>1491</v>
      </c>
      <c r="L371" s="825">
        <v>70.48</v>
      </c>
      <c r="M371" s="825">
        <v>281.92</v>
      </c>
      <c r="N371" s="822">
        <v>4</v>
      </c>
      <c r="O371" s="826">
        <v>1.5</v>
      </c>
      <c r="P371" s="825">
        <v>281.92</v>
      </c>
      <c r="Q371" s="827">
        <v>1</v>
      </c>
      <c r="R371" s="822">
        <v>4</v>
      </c>
      <c r="S371" s="827">
        <v>1</v>
      </c>
      <c r="T371" s="826">
        <v>1.5</v>
      </c>
      <c r="U371" s="828">
        <v>1</v>
      </c>
    </row>
    <row r="372" spans="1:21" ht="14.45" customHeight="1" x14ac:dyDescent="0.2">
      <c r="A372" s="821">
        <v>11</v>
      </c>
      <c r="B372" s="822" t="s">
        <v>1375</v>
      </c>
      <c r="C372" s="822" t="s">
        <v>1381</v>
      </c>
      <c r="D372" s="823" t="s">
        <v>2517</v>
      </c>
      <c r="E372" s="824" t="s">
        <v>1405</v>
      </c>
      <c r="F372" s="822" t="s">
        <v>1376</v>
      </c>
      <c r="G372" s="822" t="s">
        <v>1488</v>
      </c>
      <c r="H372" s="822" t="s">
        <v>672</v>
      </c>
      <c r="I372" s="822" t="s">
        <v>1973</v>
      </c>
      <c r="J372" s="822" t="s">
        <v>1490</v>
      </c>
      <c r="K372" s="822" t="s">
        <v>1974</v>
      </c>
      <c r="L372" s="825">
        <v>140.96</v>
      </c>
      <c r="M372" s="825">
        <v>140.96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11</v>
      </c>
      <c r="B373" s="822" t="s">
        <v>1375</v>
      </c>
      <c r="C373" s="822" t="s">
        <v>1381</v>
      </c>
      <c r="D373" s="823" t="s">
        <v>2517</v>
      </c>
      <c r="E373" s="824" t="s">
        <v>1405</v>
      </c>
      <c r="F373" s="822" t="s">
        <v>1376</v>
      </c>
      <c r="G373" s="822" t="s">
        <v>1417</v>
      </c>
      <c r="H373" s="822" t="s">
        <v>672</v>
      </c>
      <c r="I373" s="822" t="s">
        <v>1184</v>
      </c>
      <c r="J373" s="822" t="s">
        <v>695</v>
      </c>
      <c r="K373" s="822" t="s">
        <v>1185</v>
      </c>
      <c r="L373" s="825">
        <v>736.33</v>
      </c>
      <c r="M373" s="825">
        <v>34607.510000000009</v>
      </c>
      <c r="N373" s="822">
        <v>47</v>
      </c>
      <c r="O373" s="826">
        <v>17.5</v>
      </c>
      <c r="P373" s="825">
        <v>25035.220000000005</v>
      </c>
      <c r="Q373" s="827">
        <v>0.72340425531914887</v>
      </c>
      <c r="R373" s="822">
        <v>34</v>
      </c>
      <c r="S373" s="827">
        <v>0.72340425531914898</v>
      </c>
      <c r="T373" s="826">
        <v>13.5</v>
      </c>
      <c r="U373" s="828">
        <v>0.77142857142857146</v>
      </c>
    </row>
    <row r="374" spans="1:21" ht="14.45" customHeight="1" x14ac:dyDescent="0.2">
      <c r="A374" s="821">
        <v>11</v>
      </c>
      <c r="B374" s="822" t="s">
        <v>1375</v>
      </c>
      <c r="C374" s="822" t="s">
        <v>1381</v>
      </c>
      <c r="D374" s="823" t="s">
        <v>2517</v>
      </c>
      <c r="E374" s="824" t="s">
        <v>1405</v>
      </c>
      <c r="F374" s="822" t="s">
        <v>1376</v>
      </c>
      <c r="G374" s="822" t="s">
        <v>1417</v>
      </c>
      <c r="H374" s="822" t="s">
        <v>672</v>
      </c>
      <c r="I374" s="822" t="s">
        <v>1188</v>
      </c>
      <c r="J374" s="822" t="s">
        <v>695</v>
      </c>
      <c r="K374" s="822" t="s">
        <v>1189</v>
      </c>
      <c r="L374" s="825">
        <v>490.89</v>
      </c>
      <c r="M374" s="825">
        <v>1963.56</v>
      </c>
      <c r="N374" s="822">
        <v>4</v>
      </c>
      <c r="O374" s="826">
        <v>1</v>
      </c>
      <c r="P374" s="825">
        <v>981.78</v>
      </c>
      <c r="Q374" s="827">
        <v>0.5</v>
      </c>
      <c r="R374" s="822">
        <v>2</v>
      </c>
      <c r="S374" s="827">
        <v>0.5</v>
      </c>
      <c r="T374" s="826">
        <v>0.5</v>
      </c>
      <c r="U374" s="828">
        <v>0.5</v>
      </c>
    </row>
    <row r="375" spans="1:21" ht="14.45" customHeight="1" x14ac:dyDescent="0.2">
      <c r="A375" s="821">
        <v>11</v>
      </c>
      <c r="B375" s="822" t="s">
        <v>1375</v>
      </c>
      <c r="C375" s="822" t="s">
        <v>1381</v>
      </c>
      <c r="D375" s="823" t="s">
        <v>2517</v>
      </c>
      <c r="E375" s="824" t="s">
        <v>1405</v>
      </c>
      <c r="F375" s="822" t="s">
        <v>1376</v>
      </c>
      <c r="G375" s="822" t="s">
        <v>1417</v>
      </c>
      <c r="H375" s="822" t="s">
        <v>672</v>
      </c>
      <c r="I375" s="822" t="s">
        <v>1180</v>
      </c>
      <c r="J375" s="822" t="s">
        <v>695</v>
      </c>
      <c r="K375" s="822" t="s">
        <v>1181</v>
      </c>
      <c r="L375" s="825">
        <v>923.74</v>
      </c>
      <c r="M375" s="825">
        <v>21246.02</v>
      </c>
      <c r="N375" s="822">
        <v>23</v>
      </c>
      <c r="O375" s="826">
        <v>6.5</v>
      </c>
      <c r="P375" s="825">
        <v>17551.060000000001</v>
      </c>
      <c r="Q375" s="827">
        <v>0.82608695652173914</v>
      </c>
      <c r="R375" s="822">
        <v>19</v>
      </c>
      <c r="S375" s="827">
        <v>0.82608695652173914</v>
      </c>
      <c r="T375" s="826">
        <v>5.5</v>
      </c>
      <c r="U375" s="828">
        <v>0.84615384615384615</v>
      </c>
    </row>
    <row r="376" spans="1:21" ht="14.45" customHeight="1" x14ac:dyDescent="0.2">
      <c r="A376" s="821">
        <v>11</v>
      </c>
      <c r="B376" s="822" t="s">
        <v>1375</v>
      </c>
      <c r="C376" s="822" t="s">
        <v>1381</v>
      </c>
      <c r="D376" s="823" t="s">
        <v>2517</v>
      </c>
      <c r="E376" s="824" t="s">
        <v>1405</v>
      </c>
      <c r="F376" s="822" t="s">
        <v>1376</v>
      </c>
      <c r="G376" s="822" t="s">
        <v>1435</v>
      </c>
      <c r="H376" s="822" t="s">
        <v>329</v>
      </c>
      <c r="I376" s="822" t="s">
        <v>1436</v>
      </c>
      <c r="J376" s="822" t="s">
        <v>656</v>
      </c>
      <c r="K376" s="822" t="s">
        <v>1437</v>
      </c>
      <c r="L376" s="825">
        <v>35.25</v>
      </c>
      <c r="M376" s="825">
        <v>564</v>
      </c>
      <c r="N376" s="822">
        <v>16</v>
      </c>
      <c r="O376" s="826">
        <v>15</v>
      </c>
      <c r="P376" s="825">
        <v>141</v>
      </c>
      <c r="Q376" s="827">
        <v>0.25</v>
      </c>
      <c r="R376" s="822">
        <v>4</v>
      </c>
      <c r="S376" s="827">
        <v>0.25</v>
      </c>
      <c r="T376" s="826">
        <v>3.5</v>
      </c>
      <c r="U376" s="828">
        <v>0.23333333333333334</v>
      </c>
    </row>
    <row r="377" spans="1:21" ht="14.45" customHeight="1" x14ac:dyDescent="0.2">
      <c r="A377" s="821">
        <v>11</v>
      </c>
      <c r="B377" s="822" t="s">
        <v>1375</v>
      </c>
      <c r="C377" s="822" t="s">
        <v>1381</v>
      </c>
      <c r="D377" s="823" t="s">
        <v>2517</v>
      </c>
      <c r="E377" s="824" t="s">
        <v>1405</v>
      </c>
      <c r="F377" s="822" t="s">
        <v>1376</v>
      </c>
      <c r="G377" s="822" t="s">
        <v>1435</v>
      </c>
      <c r="H377" s="822" t="s">
        <v>329</v>
      </c>
      <c r="I377" s="822" t="s">
        <v>1496</v>
      </c>
      <c r="J377" s="822" t="s">
        <v>656</v>
      </c>
      <c r="K377" s="822" t="s">
        <v>1497</v>
      </c>
      <c r="L377" s="825">
        <v>35.25</v>
      </c>
      <c r="M377" s="825">
        <v>70.5</v>
      </c>
      <c r="N377" s="822">
        <v>2</v>
      </c>
      <c r="O377" s="826">
        <v>1</v>
      </c>
      <c r="P377" s="825">
        <v>70.5</v>
      </c>
      <c r="Q377" s="827">
        <v>1</v>
      </c>
      <c r="R377" s="822">
        <v>2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11</v>
      </c>
      <c r="B378" s="822" t="s">
        <v>1375</v>
      </c>
      <c r="C378" s="822" t="s">
        <v>1381</v>
      </c>
      <c r="D378" s="823" t="s">
        <v>2517</v>
      </c>
      <c r="E378" s="824" t="s">
        <v>1405</v>
      </c>
      <c r="F378" s="822" t="s">
        <v>1376</v>
      </c>
      <c r="G378" s="822" t="s">
        <v>1435</v>
      </c>
      <c r="H378" s="822" t="s">
        <v>329</v>
      </c>
      <c r="I378" s="822" t="s">
        <v>1704</v>
      </c>
      <c r="J378" s="822" t="s">
        <v>1705</v>
      </c>
      <c r="K378" s="822" t="s">
        <v>1706</v>
      </c>
      <c r="L378" s="825">
        <v>35.25</v>
      </c>
      <c r="M378" s="825">
        <v>70.5</v>
      </c>
      <c r="N378" s="822">
        <v>2</v>
      </c>
      <c r="O378" s="826">
        <v>2</v>
      </c>
      <c r="P378" s="825">
        <v>35.25</v>
      </c>
      <c r="Q378" s="827">
        <v>0.5</v>
      </c>
      <c r="R378" s="822">
        <v>1</v>
      </c>
      <c r="S378" s="827">
        <v>0.5</v>
      </c>
      <c r="T378" s="826">
        <v>1</v>
      </c>
      <c r="U378" s="828">
        <v>0.5</v>
      </c>
    </row>
    <row r="379" spans="1:21" ht="14.45" customHeight="1" x14ac:dyDescent="0.2">
      <c r="A379" s="821">
        <v>11</v>
      </c>
      <c r="B379" s="822" t="s">
        <v>1375</v>
      </c>
      <c r="C379" s="822" t="s">
        <v>1381</v>
      </c>
      <c r="D379" s="823" t="s">
        <v>2517</v>
      </c>
      <c r="E379" s="824" t="s">
        <v>1405</v>
      </c>
      <c r="F379" s="822" t="s">
        <v>1376</v>
      </c>
      <c r="G379" s="822" t="s">
        <v>1418</v>
      </c>
      <c r="H379" s="822" t="s">
        <v>672</v>
      </c>
      <c r="I379" s="822" t="s">
        <v>1246</v>
      </c>
      <c r="J379" s="822" t="s">
        <v>760</v>
      </c>
      <c r="K379" s="822" t="s">
        <v>761</v>
      </c>
      <c r="L379" s="825">
        <v>0</v>
      </c>
      <c r="M379" s="825">
        <v>0</v>
      </c>
      <c r="N379" s="822">
        <v>36</v>
      </c>
      <c r="O379" s="826">
        <v>23</v>
      </c>
      <c r="P379" s="825">
        <v>0</v>
      </c>
      <c r="Q379" s="827"/>
      <c r="R379" s="822">
        <v>19</v>
      </c>
      <c r="S379" s="827">
        <v>0.52777777777777779</v>
      </c>
      <c r="T379" s="826">
        <v>11</v>
      </c>
      <c r="U379" s="828">
        <v>0.47826086956521741</v>
      </c>
    </row>
    <row r="380" spans="1:21" ht="14.45" customHeight="1" x14ac:dyDescent="0.2">
      <c r="A380" s="821">
        <v>11</v>
      </c>
      <c r="B380" s="822" t="s">
        <v>1375</v>
      </c>
      <c r="C380" s="822" t="s">
        <v>1381</v>
      </c>
      <c r="D380" s="823" t="s">
        <v>2517</v>
      </c>
      <c r="E380" s="824" t="s">
        <v>1405</v>
      </c>
      <c r="F380" s="822" t="s">
        <v>1376</v>
      </c>
      <c r="G380" s="822" t="s">
        <v>1510</v>
      </c>
      <c r="H380" s="822" t="s">
        <v>329</v>
      </c>
      <c r="I380" s="822" t="s">
        <v>1975</v>
      </c>
      <c r="J380" s="822" t="s">
        <v>1976</v>
      </c>
      <c r="K380" s="822" t="s">
        <v>1977</v>
      </c>
      <c r="L380" s="825">
        <v>33.4</v>
      </c>
      <c r="M380" s="825">
        <v>33.4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11</v>
      </c>
      <c r="B381" s="822" t="s">
        <v>1375</v>
      </c>
      <c r="C381" s="822" t="s">
        <v>1381</v>
      </c>
      <c r="D381" s="823" t="s">
        <v>2517</v>
      </c>
      <c r="E381" s="824" t="s">
        <v>1405</v>
      </c>
      <c r="F381" s="822" t="s">
        <v>1376</v>
      </c>
      <c r="G381" s="822" t="s">
        <v>1610</v>
      </c>
      <c r="H381" s="822" t="s">
        <v>329</v>
      </c>
      <c r="I381" s="822" t="s">
        <v>1712</v>
      </c>
      <c r="J381" s="822" t="s">
        <v>1713</v>
      </c>
      <c r="K381" s="822" t="s">
        <v>1714</v>
      </c>
      <c r="L381" s="825">
        <v>311.02</v>
      </c>
      <c r="M381" s="825">
        <v>622.04</v>
      </c>
      <c r="N381" s="822">
        <v>2</v>
      </c>
      <c r="O381" s="826">
        <v>1</v>
      </c>
      <c r="P381" s="825">
        <v>622.04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11</v>
      </c>
      <c r="B382" s="822" t="s">
        <v>1375</v>
      </c>
      <c r="C382" s="822" t="s">
        <v>1381</v>
      </c>
      <c r="D382" s="823" t="s">
        <v>2517</v>
      </c>
      <c r="E382" s="824" t="s">
        <v>1405</v>
      </c>
      <c r="F382" s="822" t="s">
        <v>1376</v>
      </c>
      <c r="G382" s="822" t="s">
        <v>1610</v>
      </c>
      <c r="H382" s="822" t="s">
        <v>329</v>
      </c>
      <c r="I382" s="822" t="s">
        <v>1717</v>
      </c>
      <c r="J382" s="822" t="s">
        <v>1713</v>
      </c>
      <c r="K382" s="822" t="s">
        <v>1714</v>
      </c>
      <c r="L382" s="825">
        <v>311.02</v>
      </c>
      <c r="M382" s="825">
        <v>311.02</v>
      </c>
      <c r="N382" s="822">
        <v>1</v>
      </c>
      <c r="O382" s="826">
        <v>1</v>
      </c>
      <c r="P382" s="825">
        <v>311.02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11</v>
      </c>
      <c r="B383" s="822" t="s">
        <v>1375</v>
      </c>
      <c r="C383" s="822" t="s">
        <v>1381</v>
      </c>
      <c r="D383" s="823" t="s">
        <v>2517</v>
      </c>
      <c r="E383" s="824" t="s">
        <v>1405</v>
      </c>
      <c r="F383" s="822" t="s">
        <v>1376</v>
      </c>
      <c r="G383" s="822" t="s">
        <v>1517</v>
      </c>
      <c r="H383" s="822" t="s">
        <v>672</v>
      </c>
      <c r="I383" s="822" t="s">
        <v>1518</v>
      </c>
      <c r="J383" s="822" t="s">
        <v>1519</v>
      </c>
      <c r="K383" s="822" t="s">
        <v>1520</v>
      </c>
      <c r="L383" s="825">
        <v>33.549999999999997</v>
      </c>
      <c r="M383" s="825">
        <v>33.549999999999997</v>
      </c>
      <c r="N383" s="822">
        <v>1</v>
      </c>
      <c r="O383" s="826">
        <v>0.5</v>
      </c>
      <c r="P383" s="825">
        <v>33.549999999999997</v>
      </c>
      <c r="Q383" s="827">
        <v>1</v>
      </c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11</v>
      </c>
      <c r="B384" s="822" t="s">
        <v>1375</v>
      </c>
      <c r="C384" s="822" t="s">
        <v>1381</v>
      </c>
      <c r="D384" s="823" t="s">
        <v>2517</v>
      </c>
      <c r="E384" s="824" t="s">
        <v>1405</v>
      </c>
      <c r="F384" s="822" t="s">
        <v>1376</v>
      </c>
      <c r="G384" s="822" t="s">
        <v>1424</v>
      </c>
      <c r="H384" s="822" t="s">
        <v>329</v>
      </c>
      <c r="I384" s="822" t="s">
        <v>1621</v>
      </c>
      <c r="J384" s="822" t="s">
        <v>1426</v>
      </c>
      <c r="K384" s="822" t="s">
        <v>1622</v>
      </c>
      <c r="L384" s="825">
        <v>0</v>
      </c>
      <c r="M384" s="825">
        <v>0</v>
      </c>
      <c r="N384" s="822">
        <v>10</v>
      </c>
      <c r="O384" s="826">
        <v>7.5</v>
      </c>
      <c r="P384" s="825">
        <v>0</v>
      </c>
      <c r="Q384" s="827"/>
      <c r="R384" s="822">
        <v>6</v>
      </c>
      <c r="S384" s="827">
        <v>0.6</v>
      </c>
      <c r="T384" s="826">
        <v>4</v>
      </c>
      <c r="U384" s="828">
        <v>0.53333333333333333</v>
      </c>
    </row>
    <row r="385" spans="1:21" ht="14.45" customHeight="1" x14ac:dyDescent="0.2">
      <c r="A385" s="821">
        <v>11</v>
      </c>
      <c r="B385" s="822" t="s">
        <v>1375</v>
      </c>
      <c r="C385" s="822" t="s">
        <v>1381</v>
      </c>
      <c r="D385" s="823" t="s">
        <v>2517</v>
      </c>
      <c r="E385" s="824" t="s">
        <v>1405</v>
      </c>
      <c r="F385" s="822" t="s">
        <v>1378</v>
      </c>
      <c r="G385" s="822" t="s">
        <v>1527</v>
      </c>
      <c r="H385" s="822" t="s">
        <v>329</v>
      </c>
      <c r="I385" s="822" t="s">
        <v>1978</v>
      </c>
      <c r="J385" s="822" t="s">
        <v>1979</v>
      </c>
      <c r="K385" s="822" t="s">
        <v>1677</v>
      </c>
      <c r="L385" s="825">
        <v>0</v>
      </c>
      <c r="M385" s="825">
        <v>0</v>
      </c>
      <c r="N385" s="822">
        <v>3</v>
      </c>
      <c r="O385" s="826">
        <v>3</v>
      </c>
      <c r="P385" s="825"/>
      <c r="Q385" s="827"/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11</v>
      </c>
      <c r="B386" s="822" t="s">
        <v>1375</v>
      </c>
      <c r="C386" s="822" t="s">
        <v>1381</v>
      </c>
      <c r="D386" s="823" t="s">
        <v>2517</v>
      </c>
      <c r="E386" s="824" t="s">
        <v>1405</v>
      </c>
      <c r="F386" s="822" t="s">
        <v>1378</v>
      </c>
      <c r="G386" s="822" t="s">
        <v>1527</v>
      </c>
      <c r="H386" s="822" t="s">
        <v>329</v>
      </c>
      <c r="I386" s="822" t="s">
        <v>1675</v>
      </c>
      <c r="J386" s="822" t="s">
        <v>1676</v>
      </c>
      <c r="K386" s="822" t="s">
        <v>1677</v>
      </c>
      <c r="L386" s="825">
        <v>0</v>
      </c>
      <c r="M386" s="825">
        <v>0</v>
      </c>
      <c r="N386" s="822">
        <v>3</v>
      </c>
      <c r="O386" s="826">
        <v>3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11</v>
      </c>
      <c r="B387" s="822" t="s">
        <v>1375</v>
      </c>
      <c r="C387" s="822" t="s">
        <v>1381</v>
      </c>
      <c r="D387" s="823" t="s">
        <v>2517</v>
      </c>
      <c r="E387" s="824" t="s">
        <v>1405</v>
      </c>
      <c r="F387" s="822" t="s">
        <v>1378</v>
      </c>
      <c r="G387" s="822" t="s">
        <v>1527</v>
      </c>
      <c r="H387" s="822" t="s">
        <v>329</v>
      </c>
      <c r="I387" s="822" t="s">
        <v>1531</v>
      </c>
      <c r="J387" s="822" t="s">
        <v>1532</v>
      </c>
      <c r="K387" s="822" t="s">
        <v>1533</v>
      </c>
      <c r="L387" s="825">
        <v>0</v>
      </c>
      <c r="M387" s="825">
        <v>0</v>
      </c>
      <c r="N387" s="822">
        <v>63</v>
      </c>
      <c r="O387" s="826">
        <v>58</v>
      </c>
      <c r="P387" s="825">
        <v>0</v>
      </c>
      <c r="Q387" s="827"/>
      <c r="R387" s="822">
        <v>1</v>
      </c>
      <c r="S387" s="827">
        <v>1.5873015873015872E-2</v>
      </c>
      <c r="T387" s="826">
        <v>1</v>
      </c>
      <c r="U387" s="828">
        <v>1.7241379310344827E-2</v>
      </c>
    </row>
    <row r="388" spans="1:21" ht="14.45" customHeight="1" x14ac:dyDescent="0.2">
      <c r="A388" s="821">
        <v>11</v>
      </c>
      <c r="B388" s="822" t="s">
        <v>1375</v>
      </c>
      <c r="C388" s="822" t="s">
        <v>1381</v>
      </c>
      <c r="D388" s="823" t="s">
        <v>2517</v>
      </c>
      <c r="E388" s="824" t="s">
        <v>1405</v>
      </c>
      <c r="F388" s="822" t="s">
        <v>1378</v>
      </c>
      <c r="G388" s="822" t="s">
        <v>1527</v>
      </c>
      <c r="H388" s="822" t="s">
        <v>329</v>
      </c>
      <c r="I388" s="822" t="s">
        <v>1980</v>
      </c>
      <c r="J388" s="822" t="s">
        <v>1529</v>
      </c>
      <c r="K388" s="822" t="s">
        <v>1981</v>
      </c>
      <c r="L388" s="825">
        <v>0</v>
      </c>
      <c r="M388" s="825">
        <v>0</v>
      </c>
      <c r="N388" s="822">
        <v>1</v>
      </c>
      <c r="O388" s="826">
        <v>1</v>
      </c>
      <c r="P388" s="825"/>
      <c r="Q388" s="827"/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11</v>
      </c>
      <c r="B389" s="822" t="s">
        <v>1375</v>
      </c>
      <c r="C389" s="822" t="s">
        <v>1381</v>
      </c>
      <c r="D389" s="823" t="s">
        <v>2517</v>
      </c>
      <c r="E389" s="824" t="s">
        <v>1405</v>
      </c>
      <c r="F389" s="822" t="s">
        <v>1378</v>
      </c>
      <c r="G389" s="822" t="s">
        <v>1534</v>
      </c>
      <c r="H389" s="822" t="s">
        <v>329</v>
      </c>
      <c r="I389" s="822" t="s">
        <v>1535</v>
      </c>
      <c r="J389" s="822" t="s">
        <v>1536</v>
      </c>
      <c r="K389" s="822" t="s">
        <v>1537</v>
      </c>
      <c r="L389" s="825">
        <v>1549.49</v>
      </c>
      <c r="M389" s="825">
        <v>7747.45</v>
      </c>
      <c r="N389" s="822">
        <v>5</v>
      </c>
      <c r="O389" s="826">
        <v>4</v>
      </c>
      <c r="P389" s="825">
        <v>7747.45</v>
      </c>
      <c r="Q389" s="827">
        <v>1</v>
      </c>
      <c r="R389" s="822">
        <v>5</v>
      </c>
      <c r="S389" s="827">
        <v>1</v>
      </c>
      <c r="T389" s="826">
        <v>4</v>
      </c>
      <c r="U389" s="828">
        <v>1</v>
      </c>
    </row>
    <row r="390" spans="1:21" ht="14.45" customHeight="1" x14ac:dyDescent="0.2">
      <c r="A390" s="821">
        <v>11</v>
      </c>
      <c r="B390" s="822" t="s">
        <v>1375</v>
      </c>
      <c r="C390" s="822" t="s">
        <v>1381</v>
      </c>
      <c r="D390" s="823" t="s">
        <v>2517</v>
      </c>
      <c r="E390" s="824" t="s">
        <v>1405</v>
      </c>
      <c r="F390" s="822" t="s">
        <v>1378</v>
      </c>
      <c r="G390" s="822" t="s">
        <v>1534</v>
      </c>
      <c r="H390" s="822" t="s">
        <v>329</v>
      </c>
      <c r="I390" s="822" t="s">
        <v>1538</v>
      </c>
      <c r="J390" s="822" t="s">
        <v>1539</v>
      </c>
      <c r="K390" s="822" t="s">
        <v>1540</v>
      </c>
      <c r="L390" s="825">
        <v>1383</v>
      </c>
      <c r="M390" s="825">
        <v>8298</v>
      </c>
      <c r="N390" s="822">
        <v>6</v>
      </c>
      <c r="O390" s="826">
        <v>5</v>
      </c>
      <c r="P390" s="825">
        <v>8298</v>
      </c>
      <c r="Q390" s="827">
        <v>1</v>
      </c>
      <c r="R390" s="822">
        <v>6</v>
      </c>
      <c r="S390" s="827">
        <v>1</v>
      </c>
      <c r="T390" s="826">
        <v>5</v>
      </c>
      <c r="U390" s="828">
        <v>1</v>
      </c>
    </row>
    <row r="391" spans="1:21" ht="14.45" customHeight="1" x14ac:dyDescent="0.2">
      <c r="A391" s="821">
        <v>11</v>
      </c>
      <c r="B391" s="822" t="s">
        <v>1375</v>
      </c>
      <c r="C391" s="822" t="s">
        <v>1381</v>
      </c>
      <c r="D391" s="823" t="s">
        <v>2517</v>
      </c>
      <c r="E391" s="824" t="s">
        <v>1405</v>
      </c>
      <c r="F391" s="822" t="s">
        <v>1378</v>
      </c>
      <c r="G391" s="822" t="s">
        <v>1428</v>
      </c>
      <c r="H391" s="822" t="s">
        <v>329</v>
      </c>
      <c r="I391" s="822" t="s">
        <v>1982</v>
      </c>
      <c r="J391" s="822" t="s">
        <v>1983</v>
      </c>
      <c r="K391" s="822"/>
      <c r="L391" s="825">
        <v>500.25</v>
      </c>
      <c r="M391" s="825">
        <v>3001.5</v>
      </c>
      <c r="N391" s="822">
        <v>6</v>
      </c>
      <c r="O391" s="826">
        <v>6</v>
      </c>
      <c r="P391" s="825">
        <v>1000.5</v>
      </c>
      <c r="Q391" s="827">
        <v>0.33333333333333331</v>
      </c>
      <c r="R391" s="822">
        <v>2</v>
      </c>
      <c r="S391" s="827">
        <v>0.33333333333333331</v>
      </c>
      <c r="T391" s="826">
        <v>2</v>
      </c>
      <c r="U391" s="828">
        <v>0.33333333333333331</v>
      </c>
    </row>
    <row r="392" spans="1:21" ht="14.45" customHeight="1" x14ac:dyDescent="0.2">
      <c r="A392" s="821">
        <v>11</v>
      </c>
      <c r="B392" s="822" t="s">
        <v>1375</v>
      </c>
      <c r="C392" s="822" t="s">
        <v>1381</v>
      </c>
      <c r="D392" s="823" t="s">
        <v>2517</v>
      </c>
      <c r="E392" s="824" t="s">
        <v>1405</v>
      </c>
      <c r="F392" s="822" t="s">
        <v>1378</v>
      </c>
      <c r="G392" s="822" t="s">
        <v>1428</v>
      </c>
      <c r="H392" s="822" t="s">
        <v>329</v>
      </c>
      <c r="I392" s="822" t="s">
        <v>1429</v>
      </c>
      <c r="J392" s="822" t="s">
        <v>1430</v>
      </c>
      <c r="K392" s="822" t="s">
        <v>1431</v>
      </c>
      <c r="L392" s="825">
        <v>562.03</v>
      </c>
      <c r="M392" s="825">
        <v>2248.12</v>
      </c>
      <c r="N392" s="822">
        <v>4</v>
      </c>
      <c r="O392" s="826">
        <v>4</v>
      </c>
      <c r="P392" s="825">
        <v>2248.12</v>
      </c>
      <c r="Q392" s="827">
        <v>1</v>
      </c>
      <c r="R392" s="822">
        <v>4</v>
      </c>
      <c r="S392" s="827">
        <v>1</v>
      </c>
      <c r="T392" s="826">
        <v>4</v>
      </c>
      <c r="U392" s="828">
        <v>1</v>
      </c>
    </row>
    <row r="393" spans="1:21" ht="14.45" customHeight="1" x14ac:dyDescent="0.2">
      <c r="A393" s="821">
        <v>11</v>
      </c>
      <c r="B393" s="822" t="s">
        <v>1375</v>
      </c>
      <c r="C393" s="822" t="s">
        <v>1381</v>
      </c>
      <c r="D393" s="823" t="s">
        <v>2517</v>
      </c>
      <c r="E393" s="824" t="s">
        <v>1405</v>
      </c>
      <c r="F393" s="822" t="s">
        <v>1378</v>
      </c>
      <c r="G393" s="822" t="s">
        <v>1428</v>
      </c>
      <c r="H393" s="822" t="s">
        <v>329</v>
      </c>
      <c r="I393" s="822" t="s">
        <v>1432</v>
      </c>
      <c r="J393" s="822" t="s">
        <v>1433</v>
      </c>
      <c r="K393" s="822" t="s">
        <v>1434</v>
      </c>
      <c r="L393" s="825">
        <v>971.25</v>
      </c>
      <c r="M393" s="825">
        <v>2913.75</v>
      </c>
      <c r="N393" s="822">
        <v>3</v>
      </c>
      <c r="O393" s="826">
        <v>3</v>
      </c>
      <c r="P393" s="825">
        <v>2913.75</v>
      </c>
      <c r="Q393" s="827">
        <v>1</v>
      </c>
      <c r="R393" s="822">
        <v>3</v>
      </c>
      <c r="S393" s="827">
        <v>1</v>
      </c>
      <c r="T393" s="826">
        <v>3</v>
      </c>
      <c r="U393" s="828">
        <v>1</v>
      </c>
    </row>
    <row r="394" spans="1:21" ht="14.45" customHeight="1" x14ac:dyDescent="0.2">
      <c r="A394" s="821">
        <v>11</v>
      </c>
      <c r="B394" s="822" t="s">
        <v>1375</v>
      </c>
      <c r="C394" s="822" t="s">
        <v>1381</v>
      </c>
      <c r="D394" s="823" t="s">
        <v>2517</v>
      </c>
      <c r="E394" s="824" t="s">
        <v>1405</v>
      </c>
      <c r="F394" s="822" t="s">
        <v>1378</v>
      </c>
      <c r="G394" s="822" t="s">
        <v>1428</v>
      </c>
      <c r="H394" s="822" t="s">
        <v>329</v>
      </c>
      <c r="I394" s="822" t="s">
        <v>1442</v>
      </c>
      <c r="J394" s="822" t="s">
        <v>1443</v>
      </c>
      <c r="K394" s="822" t="s">
        <v>1444</v>
      </c>
      <c r="L394" s="825">
        <v>748.12</v>
      </c>
      <c r="M394" s="825">
        <v>1496.24</v>
      </c>
      <c r="N394" s="822">
        <v>2</v>
      </c>
      <c r="O394" s="826">
        <v>2</v>
      </c>
      <c r="P394" s="825">
        <v>1496.24</v>
      </c>
      <c r="Q394" s="827">
        <v>1</v>
      </c>
      <c r="R394" s="822">
        <v>2</v>
      </c>
      <c r="S394" s="827">
        <v>1</v>
      </c>
      <c r="T394" s="826">
        <v>2</v>
      </c>
      <c r="U394" s="828">
        <v>1</v>
      </c>
    </row>
    <row r="395" spans="1:21" ht="14.45" customHeight="1" x14ac:dyDescent="0.2">
      <c r="A395" s="821">
        <v>11</v>
      </c>
      <c r="B395" s="822" t="s">
        <v>1375</v>
      </c>
      <c r="C395" s="822" t="s">
        <v>1381</v>
      </c>
      <c r="D395" s="823" t="s">
        <v>2517</v>
      </c>
      <c r="E395" s="824" t="s">
        <v>1405</v>
      </c>
      <c r="F395" s="822" t="s">
        <v>1378</v>
      </c>
      <c r="G395" s="822" t="s">
        <v>1428</v>
      </c>
      <c r="H395" s="822" t="s">
        <v>329</v>
      </c>
      <c r="I395" s="822" t="s">
        <v>1894</v>
      </c>
      <c r="J395" s="822" t="s">
        <v>1895</v>
      </c>
      <c r="K395" s="822" t="s">
        <v>1896</v>
      </c>
      <c r="L395" s="825">
        <v>600.29999999999995</v>
      </c>
      <c r="M395" s="825">
        <v>600.29999999999995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11</v>
      </c>
      <c r="B396" s="822" t="s">
        <v>1375</v>
      </c>
      <c r="C396" s="822" t="s">
        <v>1381</v>
      </c>
      <c r="D396" s="823" t="s">
        <v>2517</v>
      </c>
      <c r="E396" s="824" t="s">
        <v>1405</v>
      </c>
      <c r="F396" s="822" t="s">
        <v>1378</v>
      </c>
      <c r="G396" s="822" t="s">
        <v>1428</v>
      </c>
      <c r="H396" s="822" t="s">
        <v>329</v>
      </c>
      <c r="I396" s="822" t="s">
        <v>1984</v>
      </c>
      <c r="J396" s="822" t="s">
        <v>1985</v>
      </c>
      <c r="K396" s="822" t="s">
        <v>1986</v>
      </c>
      <c r="L396" s="825">
        <v>749.8</v>
      </c>
      <c r="M396" s="825">
        <v>749.8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11</v>
      </c>
      <c r="B397" s="822" t="s">
        <v>1375</v>
      </c>
      <c r="C397" s="822" t="s">
        <v>1381</v>
      </c>
      <c r="D397" s="823" t="s">
        <v>2517</v>
      </c>
      <c r="E397" s="824" t="s">
        <v>1405</v>
      </c>
      <c r="F397" s="822" t="s">
        <v>1378</v>
      </c>
      <c r="G397" s="822" t="s">
        <v>1428</v>
      </c>
      <c r="H397" s="822" t="s">
        <v>329</v>
      </c>
      <c r="I397" s="822" t="s">
        <v>1987</v>
      </c>
      <c r="J397" s="822" t="s">
        <v>1988</v>
      </c>
      <c r="K397" s="822" t="s">
        <v>1989</v>
      </c>
      <c r="L397" s="825">
        <v>349.6</v>
      </c>
      <c r="M397" s="825">
        <v>349.6</v>
      </c>
      <c r="N397" s="822">
        <v>1</v>
      </c>
      <c r="O397" s="826">
        <v>1</v>
      </c>
      <c r="P397" s="825">
        <v>349.6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11</v>
      </c>
      <c r="B398" s="822" t="s">
        <v>1375</v>
      </c>
      <c r="C398" s="822" t="s">
        <v>1381</v>
      </c>
      <c r="D398" s="823" t="s">
        <v>2517</v>
      </c>
      <c r="E398" s="824" t="s">
        <v>1405</v>
      </c>
      <c r="F398" s="822" t="s">
        <v>1378</v>
      </c>
      <c r="G398" s="822" t="s">
        <v>1438</v>
      </c>
      <c r="H398" s="822" t="s">
        <v>329</v>
      </c>
      <c r="I398" s="822" t="s">
        <v>1439</v>
      </c>
      <c r="J398" s="822" t="s">
        <v>1440</v>
      </c>
      <c r="K398" s="822" t="s">
        <v>1441</v>
      </c>
      <c r="L398" s="825">
        <v>249.55</v>
      </c>
      <c r="M398" s="825">
        <v>10231.549999999999</v>
      </c>
      <c r="N398" s="822">
        <v>41</v>
      </c>
      <c r="O398" s="826">
        <v>21</v>
      </c>
      <c r="P398" s="825">
        <v>7985.6</v>
      </c>
      <c r="Q398" s="827">
        <v>0.78048780487804892</v>
      </c>
      <c r="R398" s="822">
        <v>32</v>
      </c>
      <c r="S398" s="827">
        <v>0.78048780487804881</v>
      </c>
      <c r="T398" s="826">
        <v>16</v>
      </c>
      <c r="U398" s="828">
        <v>0.76190476190476186</v>
      </c>
    </row>
    <row r="399" spans="1:21" ht="14.45" customHeight="1" x14ac:dyDescent="0.2">
      <c r="A399" s="821">
        <v>11</v>
      </c>
      <c r="B399" s="822" t="s">
        <v>1375</v>
      </c>
      <c r="C399" s="822" t="s">
        <v>1381</v>
      </c>
      <c r="D399" s="823" t="s">
        <v>2517</v>
      </c>
      <c r="E399" s="824" t="s">
        <v>1405</v>
      </c>
      <c r="F399" s="822" t="s">
        <v>1378</v>
      </c>
      <c r="G399" s="822" t="s">
        <v>1438</v>
      </c>
      <c r="H399" s="822" t="s">
        <v>329</v>
      </c>
      <c r="I399" s="822" t="s">
        <v>1547</v>
      </c>
      <c r="J399" s="822" t="s">
        <v>1548</v>
      </c>
      <c r="K399" s="822" t="s">
        <v>1549</v>
      </c>
      <c r="L399" s="825">
        <v>400.2</v>
      </c>
      <c r="M399" s="825">
        <v>800.4</v>
      </c>
      <c r="N399" s="822">
        <v>2</v>
      </c>
      <c r="O399" s="826">
        <v>2</v>
      </c>
      <c r="P399" s="825">
        <v>400.2</v>
      </c>
      <c r="Q399" s="827">
        <v>0.5</v>
      </c>
      <c r="R399" s="822">
        <v>1</v>
      </c>
      <c r="S399" s="827">
        <v>0.5</v>
      </c>
      <c r="T399" s="826">
        <v>1</v>
      </c>
      <c r="U399" s="828">
        <v>0.5</v>
      </c>
    </row>
    <row r="400" spans="1:21" ht="14.45" customHeight="1" x14ac:dyDescent="0.2">
      <c r="A400" s="821">
        <v>11</v>
      </c>
      <c r="B400" s="822" t="s">
        <v>1375</v>
      </c>
      <c r="C400" s="822" t="s">
        <v>1381</v>
      </c>
      <c r="D400" s="823" t="s">
        <v>2517</v>
      </c>
      <c r="E400" s="824" t="s">
        <v>1406</v>
      </c>
      <c r="F400" s="822" t="s">
        <v>1376</v>
      </c>
      <c r="G400" s="822" t="s">
        <v>1455</v>
      </c>
      <c r="H400" s="822" t="s">
        <v>329</v>
      </c>
      <c r="I400" s="822" t="s">
        <v>1456</v>
      </c>
      <c r="J400" s="822" t="s">
        <v>1457</v>
      </c>
      <c r="K400" s="822" t="s">
        <v>1458</v>
      </c>
      <c r="L400" s="825">
        <v>159.71</v>
      </c>
      <c r="M400" s="825">
        <v>8943.76</v>
      </c>
      <c r="N400" s="822">
        <v>56</v>
      </c>
      <c r="O400" s="826">
        <v>21</v>
      </c>
      <c r="P400" s="825">
        <v>3992.7500000000005</v>
      </c>
      <c r="Q400" s="827">
        <v>0.44642857142857145</v>
      </c>
      <c r="R400" s="822">
        <v>25</v>
      </c>
      <c r="S400" s="827">
        <v>0.44642857142857145</v>
      </c>
      <c r="T400" s="826">
        <v>9</v>
      </c>
      <c r="U400" s="828">
        <v>0.42857142857142855</v>
      </c>
    </row>
    <row r="401" spans="1:21" ht="14.45" customHeight="1" x14ac:dyDescent="0.2">
      <c r="A401" s="821">
        <v>11</v>
      </c>
      <c r="B401" s="822" t="s">
        <v>1375</v>
      </c>
      <c r="C401" s="822" t="s">
        <v>1381</v>
      </c>
      <c r="D401" s="823" t="s">
        <v>2517</v>
      </c>
      <c r="E401" s="824" t="s">
        <v>1406</v>
      </c>
      <c r="F401" s="822" t="s">
        <v>1376</v>
      </c>
      <c r="G401" s="822" t="s">
        <v>1459</v>
      </c>
      <c r="H401" s="822" t="s">
        <v>329</v>
      </c>
      <c r="I401" s="822" t="s">
        <v>1460</v>
      </c>
      <c r="J401" s="822" t="s">
        <v>682</v>
      </c>
      <c r="K401" s="822" t="s">
        <v>683</v>
      </c>
      <c r="L401" s="825">
        <v>52.87</v>
      </c>
      <c r="M401" s="825">
        <v>1057.3999999999999</v>
      </c>
      <c r="N401" s="822">
        <v>20</v>
      </c>
      <c r="O401" s="826">
        <v>14</v>
      </c>
      <c r="P401" s="825">
        <v>581.56999999999994</v>
      </c>
      <c r="Q401" s="827">
        <v>0.55000000000000004</v>
      </c>
      <c r="R401" s="822">
        <v>11</v>
      </c>
      <c r="S401" s="827">
        <v>0.55000000000000004</v>
      </c>
      <c r="T401" s="826">
        <v>9</v>
      </c>
      <c r="U401" s="828">
        <v>0.6428571428571429</v>
      </c>
    </row>
    <row r="402" spans="1:21" ht="14.45" customHeight="1" x14ac:dyDescent="0.2">
      <c r="A402" s="821">
        <v>11</v>
      </c>
      <c r="B402" s="822" t="s">
        <v>1375</v>
      </c>
      <c r="C402" s="822" t="s">
        <v>1381</v>
      </c>
      <c r="D402" s="823" t="s">
        <v>2517</v>
      </c>
      <c r="E402" s="824" t="s">
        <v>1406</v>
      </c>
      <c r="F402" s="822" t="s">
        <v>1376</v>
      </c>
      <c r="G402" s="822" t="s">
        <v>1688</v>
      </c>
      <c r="H402" s="822" t="s">
        <v>329</v>
      </c>
      <c r="I402" s="822" t="s">
        <v>1990</v>
      </c>
      <c r="J402" s="822" t="s">
        <v>1991</v>
      </c>
      <c r="K402" s="822" t="s">
        <v>1992</v>
      </c>
      <c r="L402" s="825">
        <v>49.04</v>
      </c>
      <c r="M402" s="825">
        <v>98.08</v>
      </c>
      <c r="N402" s="822">
        <v>2</v>
      </c>
      <c r="O402" s="826">
        <v>1</v>
      </c>
      <c r="P402" s="825">
        <v>98.08</v>
      </c>
      <c r="Q402" s="827">
        <v>1</v>
      </c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11</v>
      </c>
      <c r="B403" s="822" t="s">
        <v>1375</v>
      </c>
      <c r="C403" s="822" t="s">
        <v>1381</v>
      </c>
      <c r="D403" s="823" t="s">
        <v>2517</v>
      </c>
      <c r="E403" s="824" t="s">
        <v>1406</v>
      </c>
      <c r="F403" s="822" t="s">
        <v>1376</v>
      </c>
      <c r="G403" s="822" t="s">
        <v>1471</v>
      </c>
      <c r="H403" s="822" t="s">
        <v>329</v>
      </c>
      <c r="I403" s="822" t="s">
        <v>1472</v>
      </c>
      <c r="J403" s="822" t="s">
        <v>1473</v>
      </c>
      <c r="K403" s="822" t="s">
        <v>1474</v>
      </c>
      <c r="L403" s="825">
        <v>159.71</v>
      </c>
      <c r="M403" s="825">
        <v>1437.3899999999999</v>
      </c>
      <c r="N403" s="822">
        <v>9</v>
      </c>
      <c r="O403" s="826">
        <v>3</v>
      </c>
      <c r="P403" s="825">
        <v>1437.3899999999999</v>
      </c>
      <c r="Q403" s="827">
        <v>1</v>
      </c>
      <c r="R403" s="822">
        <v>9</v>
      </c>
      <c r="S403" s="827">
        <v>1</v>
      </c>
      <c r="T403" s="826">
        <v>3</v>
      </c>
      <c r="U403" s="828">
        <v>1</v>
      </c>
    </row>
    <row r="404" spans="1:21" ht="14.45" customHeight="1" x14ac:dyDescent="0.2">
      <c r="A404" s="821">
        <v>11</v>
      </c>
      <c r="B404" s="822" t="s">
        <v>1375</v>
      </c>
      <c r="C404" s="822" t="s">
        <v>1381</v>
      </c>
      <c r="D404" s="823" t="s">
        <v>2517</v>
      </c>
      <c r="E404" s="824" t="s">
        <v>1406</v>
      </c>
      <c r="F404" s="822" t="s">
        <v>1376</v>
      </c>
      <c r="G404" s="822" t="s">
        <v>1475</v>
      </c>
      <c r="H404" s="822" t="s">
        <v>329</v>
      </c>
      <c r="I404" s="822" t="s">
        <v>1993</v>
      </c>
      <c r="J404" s="822" t="s">
        <v>1994</v>
      </c>
      <c r="K404" s="822" t="s">
        <v>1995</v>
      </c>
      <c r="L404" s="825">
        <v>0</v>
      </c>
      <c r="M404" s="825">
        <v>0</v>
      </c>
      <c r="N404" s="822">
        <v>1</v>
      </c>
      <c r="O404" s="826">
        <v>1</v>
      </c>
      <c r="P404" s="825"/>
      <c r="Q404" s="827"/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11</v>
      </c>
      <c r="B405" s="822" t="s">
        <v>1375</v>
      </c>
      <c r="C405" s="822" t="s">
        <v>1381</v>
      </c>
      <c r="D405" s="823" t="s">
        <v>2517</v>
      </c>
      <c r="E405" s="824" t="s">
        <v>1406</v>
      </c>
      <c r="F405" s="822" t="s">
        <v>1376</v>
      </c>
      <c r="G405" s="822" t="s">
        <v>1488</v>
      </c>
      <c r="H405" s="822" t="s">
        <v>672</v>
      </c>
      <c r="I405" s="822" t="s">
        <v>1489</v>
      </c>
      <c r="J405" s="822" t="s">
        <v>1490</v>
      </c>
      <c r="K405" s="822" t="s">
        <v>1491</v>
      </c>
      <c r="L405" s="825">
        <v>70.48</v>
      </c>
      <c r="M405" s="825">
        <v>70.48</v>
      </c>
      <c r="N405" s="822">
        <v>1</v>
      </c>
      <c r="O405" s="826">
        <v>1</v>
      </c>
      <c r="P405" s="825">
        <v>70.48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11</v>
      </c>
      <c r="B406" s="822" t="s">
        <v>1375</v>
      </c>
      <c r="C406" s="822" t="s">
        <v>1381</v>
      </c>
      <c r="D406" s="823" t="s">
        <v>2517</v>
      </c>
      <c r="E406" s="824" t="s">
        <v>1406</v>
      </c>
      <c r="F406" s="822" t="s">
        <v>1376</v>
      </c>
      <c r="G406" s="822" t="s">
        <v>1435</v>
      </c>
      <c r="H406" s="822" t="s">
        <v>329</v>
      </c>
      <c r="I406" s="822" t="s">
        <v>1436</v>
      </c>
      <c r="J406" s="822" t="s">
        <v>656</v>
      </c>
      <c r="K406" s="822" t="s">
        <v>1437</v>
      </c>
      <c r="L406" s="825">
        <v>35.25</v>
      </c>
      <c r="M406" s="825">
        <v>669.75</v>
      </c>
      <c r="N406" s="822">
        <v>19</v>
      </c>
      <c r="O406" s="826">
        <v>17</v>
      </c>
      <c r="P406" s="825">
        <v>282</v>
      </c>
      <c r="Q406" s="827">
        <v>0.42105263157894735</v>
      </c>
      <c r="R406" s="822">
        <v>8</v>
      </c>
      <c r="S406" s="827">
        <v>0.42105263157894735</v>
      </c>
      <c r="T406" s="826">
        <v>7</v>
      </c>
      <c r="U406" s="828">
        <v>0.41176470588235292</v>
      </c>
    </row>
    <row r="407" spans="1:21" ht="14.45" customHeight="1" x14ac:dyDescent="0.2">
      <c r="A407" s="821">
        <v>11</v>
      </c>
      <c r="B407" s="822" t="s">
        <v>1375</v>
      </c>
      <c r="C407" s="822" t="s">
        <v>1381</v>
      </c>
      <c r="D407" s="823" t="s">
        <v>2517</v>
      </c>
      <c r="E407" s="824" t="s">
        <v>1406</v>
      </c>
      <c r="F407" s="822" t="s">
        <v>1376</v>
      </c>
      <c r="G407" s="822" t="s">
        <v>1435</v>
      </c>
      <c r="H407" s="822" t="s">
        <v>329</v>
      </c>
      <c r="I407" s="822" t="s">
        <v>1496</v>
      </c>
      <c r="J407" s="822" t="s">
        <v>656</v>
      </c>
      <c r="K407" s="822" t="s">
        <v>1497</v>
      </c>
      <c r="L407" s="825">
        <v>35.25</v>
      </c>
      <c r="M407" s="825">
        <v>1022.25</v>
      </c>
      <c r="N407" s="822">
        <v>29</v>
      </c>
      <c r="O407" s="826">
        <v>25.5</v>
      </c>
      <c r="P407" s="825">
        <v>634.5</v>
      </c>
      <c r="Q407" s="827">
        <v>0.62068965517241381</v>
      </c>
      <c r="R407" s="822">
        <v>18</v>
      </c>
      <c r="S407" s="827">
        <v>0.62068965517241381</v>
      </c>
      <c r="T407" s="826">
        <v>16</v>
      </c>
      <c r="U407" s="828">
        <v>0.62745098039215685</v>
      </c>
    </row>
    <row r="408" spans="1:21" ht="14.45" customHeight="1" x14ac:dyDescent="0.2">
      <c r="A408" s="821">
        <v>11</v>
      </c>
      <c r="B408" s="822" t="s">
        <v>1375</v>
      </c>
      <c r="C408" s="822" t="s">
        <v>1381</v>
      </c>
      <c r="D408" s="823" t="s">
        <v>2517</v>
      </c>
      <c r="E408" s="824" t="s">
        <v>1406</v>
      </c>
      <c r="F408" s="822" t="s">
        <v>1376</v>
      </c>
      <c r="G408" s="822" t="s">
        <v>1435</v>
      </c>
      <c r="H408" s="822" t="s">
        <v>329</v>
      </c>
      <c r="I408" s="822" t="s">
        <v>1704</v>
      </c>
      <c r="J408" s="822" t="s">
        <v>1705</v>
      </c>
      <c r="K408" s="822" t="s">
        <v>1706</v>
      </c>
      <c r="L408" s="825">
        <v>35.25</v>
      </c>
      <c r="M408" s="825">
        <v>35.25</v>
      </c>
      <c r="N408" s="822">
        <v>1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11</v>
      </c>
      <c r="B409" s="822" t="s">
        <v>1375</v>
      </c>
      <c r="C409" s="822" t="s">
        <v>1381</v>
      </c>
      <c r="D409" s="823" t="s">
        <v>2517</v>
      </c>
      <c r="E409" s="824" t="s">
        <v>1406</v>
      </c>
      <c r="F409" s="822" t="s">
        <v>1376</v>
      </c>
      <c r="G409" s="822" t="s">
        <v>1606</v>
      </c>
      <c r="H409" s="822" t="s">
        <v>329</v>
      </c>
      <c r="I409" s="822" t="s">
        <v>1607</v>
      </c>
      <c r="J409" s="822" t="s">
        <v>1608</v>
      </c>
      <c r="K409" s="822" t="s">
        <v>1609</v>
      </c>
      <c r="L409" s="825">
        <v>38.56</v>
      </c>
      <c r="M409" s="825">
        <v>38.56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11</v>
      </c>
      <c r="B410" s="822" t="s">
        <v>1375</v>
      </c>
      <c r="C410" s="822" t="s">
        <v>1381</v>
      </c>
      <c r="D410" s="823" t="s">
        <v>2517</v>
      </c>
      <c r="E410" s="824" t="s">
        <v>1406</v>
      </c>
      <c r="F410" s="822" t="s">
        <v>1376</v>
      </c>
      <c r="G410" s="822" t="s">
        <v>1610</v>
      </c>
      <c r="H410" s="822" t="s">
        <v>329</v>
      </c>
      <c r="I410" s="822" t="s">
        <v>1996</v>
      </c>
      <c r="J410" s="822" t="s">
        <v>1612</v>
      </c>
      <c r="K410" s="822" t="s">
        <v>1997</v>
      </c>
      <c r="L410" s="825">
        <v>177.92</v>
      </c>
      <c r="M410" s="825">
        <v>1067.52</v>
      </c>
      <c r="N410" s="822">
        <v>6</v>
      </c>
      <c r="O410" s="826">
        <v>2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11</v>
      </c>
      <c r="B411" s="822" t="s">
        <v>1375</v>
      </c>
      <c r="C411" s="822" t="s">
        <v>1381</v>
      </c>
      <c r="D411" s="823" t="s">
        <v>2517</v>
      </c>
      <c r="E411" s="824" t="s">
        <v>1406</v>
      </c>
      <c r="F411" s="822" t="s">
        <v>1376</v>
      </c>
      <c r="G411" s="822" t="s">
        <v>1517</v>
      </c>
      <c r="H411" s="822" t="s">
        <v>329</v>
      </c>
      <c r="I411" s="822" t="s">
        <v>1889</v>
      </c>
      <c r="J411" s="822" t="s">
        <v>1519</v>
      </c>
      <c r="K411" s="822" t="s">
        <v>1890</v>
      </c>
      <c r="L411" s="825">
        <v>99.94</v>
      </c>
      <c r="M411" s="825">
        <v>99.94</v>
      </c>
      <c r="N411" s="822">
        <v>1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11</v>
      </c>
      <c r="B412" s="822" t="s">
        <v>1375</v>
      </c>
      <c r="C412" s="822" t="s">
        <v>1381</v>
      </c>
      <c r="D412" s="823" t="s">
        <v>2517</v>
      </c>
      <c r="E412" s="824" t="s">
        <v>1406</v>
      </c>
      <c r="F412" s="822" t="s">
        <v>1376</v>
      </c>
      <c r="G412" s="822" t="s">
        <v>1423</v>
      </c>
      <c r="H412" s="822" t="s">
        <v>672</v>
      </c>
      <c r="I412" s="822" t="s">
        <v>1308</v>
      </c>
      <c r="J412" s="822" t="s">
        <v>959</v>
      </c>
      <c r="K412" s="822" t="s">
        <v>1309</v>
      </c>
      <c r="L412" s="825">
        <v>154.36000000000001</v>
      </c>
      <c r="M412" s="825">
        <v>308.72000000000003</v>
      </c>
      <c r="N412" s="822">
        <v>2</v>
      </c>
      <c r="O412" s="826">
        <v>1</v>
      </c>
      <c r="P412" s="825">
        <v>308.72000000000003</v>
      </c>
      <c r="Q412" s="827">
        <v>1</v>
      </c>
      <c r="R412" s="822">
        <v>2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11</v>
      </c>
      <c r="B413" s="822" t="s">
        <v>1375</v>
      </c>
      <c r="C413" s="822" t="s">
        <v>1381</v>
      </c>
      <c r="D413" s="823" t="s">
        <v>2517</v>
      </c>
      <c r="E413" s="824" t="s">
        <v>1406</v>
      </c>
      <c r="F413" s="822" t="s">
        <v>1378</v>
      </c>
      <c r="G413" s="822" t="s">
        <v>1527</v>
      </c>
      <c r="H413" s="822" t="s">
        <v>329</v>
      </c>
      <c r="I413" s="822" t="s">
        <v>1531</v>
      </c>
      <c r="J413" s="822" t="s">
        <v>1532</v>
      </c>
      <c r="K413" s="822" t="s">
        <v>1533</v>
      </c>
      <c r="L413" s="825">
        <v>0</v>
      </c>
      <c r="M413" s="825">
        <v>0</v>
      </c>
      <c r="N413" s="822">
        <v>10</v>
      </c>
      <c r="O413" s="826">
        <v>9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11</v>
      </c>
      <c r="B414" s="822" t="s">
        <v>1375</v>
      </c>
      <c r="C414" s="822" t="s">
        <v>1381</v>
      </c>
      <c r="D414" s="823" t="s">
        <v>2517</v>
      </c>
      <c r="E414" s="824" t="s">
        <v>1406</v>
      </c>
      <c r="F414" s="822" t="s">
        <v>1378</v>
      </c>
      <c r="G414" s="822" t="s">
        <v>1527</v>
      </c>
      <c r="H414" s="822" t="s">
        <v>329</v>
      </c>
      <c r="I414" s="822" t="s">
        <v>1827</v>
      </c>
      <c r="J414" s="822" t="s">
        <v>1828</v>
      </c>
      <c r="K414" s="822" t="s">
        <v>1829</v>
      </c>
      <c r="L414" s="825">
        <v>400.2</v>
      </c>
      <c r="M414" s="825">
        <v>400.2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11</v>
      </c>
      <c r="B415" s="822" t="s">
        <v>1375</v>
      </c>
      <c r="C415" s="822" t="s">
        <v>1381</v>
      </c>
      <c r="D415" s="823" t="s">
        <v>2517</v>
      </c>
      <c r="E415" s="824" t="s">
        <v>1406</v>
      </c>
      <c r="F415" s="822" t="s">
        <v>1378</v>
      </c>
      <c r="G415" s="822" t="s">
        <v>1534</v>
      </c>
      <c r="H415" s="822" t="s">
        <v>329</v>
      </c>
      <c r="I415" s="822" t="s">
        <v>1535</v>
      </c>
      <c r="J415" s="822" t="s">
        <v>1536</v>
      </c>
      <c r="K415" s="822" t="s">
        <v>1537</v>
      </c>
      <c r="L415" s="825">
        <v>1549.49</v>
      </c>
      <c r="M415" s="825">
        <v>17044.39</v>
      </c>
      <c r="N415" s="822">
        <v>11</v>
      </c>
      <c r="O415" s="826">
        <v>11</v>
      </c>
      <c r="P415" s="825">
        <v>17044.39</v>
      </c>
      <c r="Q415" s="827">
        <v>1</v>
      </c>
      <c r="R415" s="822">
        <v>11</v>
      </c>
      <c r="S415" s="827">
        <v>1</v>
      </c>
      <c r="T415" s="826">
        <v>11</v>
      </c>
      <c r="U415" s="828">
        <v>1</v>
      </c>
    </row>
    <row r="416" spans="1:21" ht="14.45" customHeight="1" x14ac:dyDescent="0.2">
      <c r="A416" s="821">
        <v>11</v>
      </c>
      <c r="B416" s="822" t="s">
        <v>1375</v>
      </c>
      <c r="C416" s="822" t="s">
        <v>1381</v>
      </c>
      <c r="D416" s="823" t="s">
        <v>2517</v>
      </c>
      <c r="E416" s="824" t="s">
        <v>1406</v>
      </c>
      <c r="F416" s="822" t="s">
        <v>1378</v>
      </c>
      <c r="G416" s="822" t="s">
        <v>1534</v>
      </c>
      <c r="H416" s="822" t="s">
        <v>329</v>
      </c>
      <c r="I416" s="822" t="s">
        <v>1538</v>
      </c>
      <c r="J416" s="822" t="s">
        <v>1539</v>
      </c>
      <c r="K416" s="822" t="s">
        <v>1540</v>
      </c>
      <c r="L416" s="825">
        <v>1383</v>
      </c>
      <c r="M416" s="825">
        <v>2766</v>
      </c>
      <c r="N416" s="822">
        <v>2</v>
      </c>
      <c r="O416" s="826">
        <v>2</v>
      </c>
      <c r="P416" s="825">
        <v>2766</v>
      </c>
      <c r="Q416" s="827">
        <v>1</v>
      </c>
      <c r="R416" s="822">
        <v>2</v>
      </c>
      <c r="S416" s="827">
        <v>1</v>
      </c>
      <c r="T416" s="826">
        <v>2</v>
      </c>
      <c r="U416" s="828">
        <v>1</v>
      </c>
    </row>
    <row r="417" spans="1:21" ht="14.45" customHeight="1" x14ac:dyDescent="0.2">
      <c r="A417" s="821">
        <v>11</v>
      </c>
      <c r="B417" s="822" t="s">
        <v>1375</v>
      </c>
      <c r="C417" s="822" t="s">
        <v>1381</v>
      </c>
      <c r="D417" s="823" t="s">
        <v>2517</v>
      </c>
      <c r="E417" s="824" t="s">
        <v>1406</v>
      </c>
      <c r="F417" s="822" t="s">
        <v>1378</v>
      </c>
      <c r="G417" s="822" t="s">
        <v>1534</v>
      </c>
      <c r="H417" s="822" t="s">
        <v>329</v>
      </c>
      <c r="I417" s="822" t="s">
        <v>1623</v>
      </c>
      <c r="J417" s="822" t="s">
        <v>1624</v>
      </c>
      <c r="K417" s="822" t="s">
        <v>1625</v>
      </c>
      <c r="L417" s="825">
        <v>1535.8</v>
      </c>
      <c r="M417" s="825">
        <v>19965.399999999998</v>
      </c>
      <c r="N417" s="822">
        <v>13</v>
      </c>
      <c r="O417" s="826">
        <v>12</v>
      </c>
      <c r="P417" s="825">
        <v>16893.8</v>
      </c>
      <c r="Q417" s="827">
        <v>0.84615384615384626</v>
      </c>
      <c r="R417" s="822">
        <v>11</v>
      </c>
      <c r="S417" s="827">
        <v>0.84615384615384615</v>
      </c>
      <c r="T417" s="826">
        <v>10</v>
      </c>
      <c r="U417" s="828">
        <v>0.83333333333333337</v>
      </c>
    </row>
    <row r="418" spans="1:21" ht="14.45" customHeight="1" x14ac:dyDescent="0.2">
      <c r="A418" s="821">
        <v>11</v>
      </c>
      <c r="B418" s="822" t="s">
        <v>1375</v>
      </c>
      <c r="C418" s="822" t="s">
        <v>1381</v>
      </c>
      <c r="D418" s="823" t="s">
        <v>2517</v>
      </c>
      <c r="E418" s="824" t="s">
        <v>1406</v>
      </c>
      <c r="F418" s="822" t="s">
        <v>1378</v>
      </c>
      <c r="G418" s="822" t="s">
        <v>1428</v>
      </c>
      <c r="H418" s="822" t="s">
        <v>329</v>
      </c>
      <c r="I418" s="822" t="s">
        <v>1998</v>
      </c>
      <c r="J418" s="822" t="s">
        <v>1999</v>
      </c>
      <c r="K418" s="822" t="s">
        <v>2000</v>
      </c>
      <c r="L418" s="825">
        <v>180.55</v>
      </c>
      <c r="M418" s="825">
        <v>180.55</v>
      </c>
      <c r="N418" s="822">
        <v>1</v>
      </c>
      <c r="O418" s="826">
        <v>1</v>
      </c>
      <c r="P418" s="825">
        <v>180.55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11</v>
      </c>
      <c r="B419" s="822" t="s">
        <v>1375</v>
      </c>
      <c r="C419" s="822" t="s">
        <v>1381</v>
      </c>
      <c r="D419" s="823" t="s">
        <v>2517</v>
      </c>
      <c r="E419" s="824" t="s">
        <v>1406</v>
      </c>
      <c r="F419" s="822" t="s">
        <v>1378</v>
      </c>
      <c r="G419" s="822" t="s">
        <v>1428</v>
      </c>
      <c r="H419" s="822" t="s">
        <v>329</v>
      </c>
      <c r="I419" s="822" t="s">
        <v>2001</v>
      </c>
      <c r="J419" s="822" t="s">
        <v>1644</v>
      </c>
      <c r="K419" s="822" t="s">
        <v>2002</v>
      </c>
      <c r="L419" s="825">
        <v>348.3</v>
      </c>
      <c r="M419" s="825">
        <v>348.3</v>
      </c>
      <c r="N419" s="822">
        <v>1</v>
      </c>
      <c r="O419" s="826">
        <v>1</v>
      </c>
      <c r="P419" s="825">
        <v>348.3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11</v>
      </c>
      <c r="B420" s="822" t="s">
        <v>1375</v>
      </c>
      <c r="C420" s="822" t="s">
        <v>1381</v>
      </c>
      <c r="D420" s="823" t="s">
        <v>2517</v>
      </c>
      <c r="E420" s="824" t="s">
        <v>1406</v>
      </c>
      <c r="F420" s="822" t="s">
        <v>1378</v>
      </c>
      <c r="G420" s="822" t="s">
        <v>1438</v>
      </c>
      <c r="H420" s="822" t="s">
        <v>329</v>
      </c>
      <c r="I420" s="822" t="s">
        <v>1439</v>
      </c>
      <c r="J420" s="822" t="s">
        <v>1440</v>
      </c>
      <c r="K420" s="822" t="s">
        <v>1441</v>
      </c>
      <c r="L420" s="825">
        <v>249.55</v>
      </c>
      <c r="M420" s="825">
        <v>499.1</v>
      </c>
      <c r="N420" s="822">
        <v>2</v>
      </c>
      <c r="O420" s="826">
        <v>1</v>
      </c>
      <c r="P420" s="825">
        <v>499.1</v>
      </c>
      <c r="Q420" s="827">
        <v>1</v>
      </c>
      <c r="R420" s="822">
        <v>2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11</v>
      </c>
      <c r="B421" s="822" t="s">
        <v>1375</v>
      </c>
      <c r="C421" s="822" t="s">
        <v>1381</v>
      </c>
      <c r="D421" s="823" t="s">
        <v>2517</v>
      </c>
      <c r="E421" s="824" t="s">
        <v>1406</v>
      </c>
      <c r="F421" s="822" t="s">
        <v>1378</v>
      </c>
      <c r="G421" s="822" t="s">
        <v>1438</v>
      </c>
      <c r="H421" s="822" t="s">
        <v>329</v>
      </c>
      <c r="I421" s="822" t="s">
        <v>1547</v>
      </c>
      <c r="J421" s="822" t="s">
        <v>1548</v>
      </c>
      <c r="K421" s="822" t="s">
        <v>1549</v>
      </c>
      <c r="L421" s="825">
        <v>400.2</v>
      </c>
      <c r="M421" s="825">
        <v>1200.5999999999999</v>
      </c>
      <c r="N421" s="822">
        <v>3</v>
      </c>
      <c r="O421" s="826">
        <v>3</v>
      </c>
      <c r="P421" s="825">
        <v>800.4</v>
      </c>
      <c r="Q421" s="827">
        <v>0.66666666666666674</v>
      </c>
      <c r="R421" s="822">
        <v>2</v>
      </c>
      <c r="S421" s="827">
        <v>0.66666666666666663</v>
      </c>
      <c r="T421" s="826">
        <v>2</v>
      </c>
      <c r="U421" s="828">
        <v>0.66666666666666663</v>
      </c>
    </row>
    <row r="422" spans="1:21" ht="14.45" customHeight="1" x14ac:dyDescent="0.2">
      <c r="A422" s="821">
        <v>11</v>
      </c>
      <c r="B422" s="822" t="s">
        <v>1375</v>
      </c>
      <c r="C422" s="822" t="s">
        <v>1381</v>
      </c>
      <c r="D422" s="823" t="s">
        <v>2517</v>
      </c>
      <c r="E422" s="824" t="s">
        <v>1409</v>
      </c>
      <c r="F422" s="822" t="s">
        <v>1376</v>
      </c>
      <c r="G422" s="822" t="s">
        <v>1448</v>
      </c>
      <c r="H422" s="822" t="s">
        <v>329</v>
      </c>
      <c r="I422" s="822" t="s">
        <v>1449</v>
      </c>
      <c r="J422" s="822" t="s">
        <v>1450</v>
      </c>
      <c r="K422" s="822" t="s">
        <v>1451</v>
      </c>
      <c r="L422" s="825">
        <v>23.49</v>
      </c>
      <c r="M422" s="825">
        <v>46.98</v>
      </c>
      <c r="N422" s="822">
        <v>2</v>
      </c>
      <c r="O422" s="826">
        <v>1.5</v>
      </c>
      <c r="P422" s="825">
        <v>46.98</v>
      </c>
      <c r="Q422" s="827">
        <v>1</v>
      </c>
      <c r="R422" s="822">
        <v>2</v>
      </c>
      <c r="S422" s="827">
        <v>1</v>
      </c>
      <c r="T422" s="826">
        <v>1.5</v>
      </c>
      <c r="U422" s="828">
        <v>1</v>
      </c>
    </row>
    <row r="423" spans="1:21" ht="14.45" customHeight="1" x14ac:dyDescent="0.2">
      <c r="A423" s="821">
        <v>11</v>
      </c>
      <c r="B423" s="822" t="s">
        <v>1375</v>
      </c>
      <c r="C423" s="822" t="s">
        <v>1381</v>
      </c>
      <c r="D423" s="823" t="s">
        <v>2517</v>
      </c>
      <c r="E423" s="824" t="s">
        <v>1409</v>
      </c>
      <c r="F423" s="822" t="s">
        <v>1376</v>
      </c>
      <c r="G423" s="822" t="s">
        <v>1448</v>
      </c>
      <c r="H423" s="822" t="s">
        <v>329</v>
      </c>
      <c r="I423" s="822" t="s">
        <v>1667</v>
      </c>
      <c r="J423" s="822" t="s">
        <v>1450</v>
      </c>
      <c r="K423" s="822" t="s">
        <v>1668</v>
      </c>
      <c r="L423" s="825">
        <v>70.48</v>
      </c>
      <c r="M423" s="825">
        <v>2184.88</v>
      </c>
      <c r="N423" s="822">
        <v>31</v>
      </c>
      <c r="O423" s="826">
        <v>23.5</v>
      </c>
      <c r="P423" s="825">
        <v>1127.68</v>
      </c>
      <c r="Q423" s="827">
        <v>0.5161290322580645</v>
      </c>
      <c r="R423" s="822">
        <v>16</v>
      </c>
      <c r="S423" s="827">
        <v>0.5161290322580645</v>
      </c>
      <c r="T423" s="826">
        <v>12</v>
      </c>
      <c r="U423" s="828">
        <v>0.51063829787234039</v>
      </c>
    </row>
    <row r="424" spans="1:21" ht="14.45" customHeight="1" x14ac:dyDescent="0.2">
      <c r="A424" s="821">
        <v>11</v>
      </c>
      <c r="B424" s="822" t="s">
        <v>1375</v>
      </c>
      <c r="C424" s="822" t="s">
        <v>1381</v>
      </c>
      <c r="D424" s="823" t="s">
        <v>2517</v>
      </c>
      <c r="E424" s="824" t="s">
        <v>1409</v>
      </c>
      <c r="F424" s="822" t="s">
        <v>1376</v>
      </c>
      <c r="G424" s="822" t="s">
        <v>1455</v>
      </c>
      <c r="H424" s="822" t="s">
        <v>329</v>
      </c>
      <c r="I424" s="822" t="s">
        <v>1456</v>
      </c>
      <c r="J424" s="822" t="s">
        <v>1457</v>
      </c>
      <c r="K424" s="822" t="s">
        <v>1458</v>
      </c>
      <c r="L424" s="825">
        <v>159.71</v>
      </c>
      <c r="M424" s="825">
        <v>479.13</v>
      </c>
      <c r="N424" s="822">
        <v>3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11</v>
      </c>
      <c r="B425" s="822" t="s">
        <v>1375</v>
      </c>
      <c r="C425" s="822" t="s">
        <v>1381</v>
      </c>
      <c r="D425" s="823" t="s">
        <v>2517</v>
      </c>
      <c r="E425" s="824" t="s">
        <v>1409</v>
      </c>
      <c r="F425" s="822" t="s">
        <v>1376</v>
      </c>
      <c r="G425" s="822" t="s">
        <v>1680</v>
      </c>
      <c r="H425" s="822" t="s">
        <v>329</v>
      </c>
      <c r="I425" s="822" t="s">
        <v>2003</v>
      </c>
      <c r="J425" s="822" t="s">
        <v>2004</v>
      </c>
      <c r="K425" s="822" t="s">
        <v>1232</v>
      </c>
      <c r="L425" s="825">
        <v>78.33</v>
      </c>
      <c r="M425" s="825">
        <v>704.96999999999991</v>
      </c>
      <c r="N425" s="822">
        <v>9</v>
      </c>
      <c r="O425" s="826">
        <v>3</v>
      </c>
      <c r="P425" s="825">
        <v>548.30999999999995</v>
      </c>
      <c r="Q425" s="827">
        <v>0.77777777777777779</v>
      </c>
      <c r="R425" s="822">
        <v>7</v>
      </c>
      <c r="S425" s="827">
        <v>0.77777777777777779</v>
      </c>
      <c r="T425" s="826">
        <v>2.5</v>
      </c>
      <c r="U425" s="828">
        <v>0.83333333333333337</v>
      </c>
    </row>
    <row r="426" spans="1:21" ht="14.45" customHeight="1" x14ac:dyDescent="0.2">
      <c r="A426" s="821">
        <v>11</v>
      </c>
      <c r="B426" s="822" t="s">
        <v>1375</v>
      </c>
      <c r="C426" s="822" t="s">
        <v>1381</v>
      </c>
      <c r="D426" s="823" t="s">
        <v>2517</v>
      </c>
      <c r="E426" s="824" t="s">
        <v>1409</v>
      </c>
      <c r="F426" s="822" t="s">
        <v>1376</v>
      </c>
      <c r="G426" s="822" t="s">
        <v>2005</v>
      </c>
      <c r="H426" s="822" t="s">
        <v>672</v>
      </c>
      <c r="I426" s="822" t="s">
        <v>1267</v>
      </c>
      <c r="J426" s="822" t="s">
        <v>1268</v>
      </c>
      <c r="K426" s="822" t="s">
        <v>1269</v>
      </c>
      <c r="L426" s="825">
        <v>58.77</v>
      </c>
      <c r="M426" s="825">
        <v>58.77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11</v>
      </c>
      <c r="B427" s="822" t="s">
        <v>1375</v>
      </c>
      <c r="C427" s="822" t="s">
        <v>1381</v>
      </c>
      <c r="D427" s="823" t="s">
        <v>2517</v>
      </c>
      <c r="E427" s="824" t="s">
        <v>1409</v>
      </c>
      <c r="F427" s="822" t="s">
        <v>1376</v>
      </c>
      <c r="G427" s="822" t="s">
        <v>2006</v>
      </c>
      <c r="H427" s="822" t="s">
        <v>329</v>
      </c>
      <c r="I427" s="822" t="s">
        <v>2007</v>
      </c>
      <c r="J427" s="822" t="s">
        <v>2008</v>
      </c>
      <c r="K427" s="822" t="s">
        <v>2009</v>
      </c>
      <c r="L427" s="825">
        <v>0</v>
      </c>
      <c r="M427" s="825">
        <v>0</v>
      </c>
      <c r="N427" s="822">
        <v>11</v>
      </c>
      <c r="O427" s="826">
        <v>4</v>
      </c>
      <c r="P427" s="825">
        <v>0</v>
      </c>
      <c r="Q427" s="827"/>
      <c r="R427" s="822">
        <v>5</v>
      </c>
      <c r="S427" s="827">
        <v>0.45454545454545453</v>
      </c>
      <c r="T427" s="826">
        <v>1</v>
      </c>
      <c r="U427" s="828">
        <v>0.25</v>
      </c>
    </row>
    <row r="428" spans="1:21" ht="14.45" customHeight="1" x14ac:dyDescent="0.2">
      <c r="A428" s="821">
        <v>11</v>
      </c>
      <c r="B428" s="822" t="s">
        <v>1375</v>
      </c>
      <c r="C428" s="822" t="s">
        <v>1381</v>
      </c>
      <c r="D428" s="823" t="s">
        <v>2517</v>
      </c>
      <c r="E428" s="824" t="s">
        <v>1409</v>
      </c>
      <c r="F428" s="822" t="s">
        <v>1376</v>
      </c>
      <c r="G428" s="822" t="s">
        <v>2010</v>
      </c>
      <c r="H428" s="822" t="s">
        <v>329</v>
      </c>
      <c r="I428" s="822" t="s">
        <v>2011</v>
      </c>
      <c r="J428" s="822" t="s">
        <v>2012</v>
      </c>
      <c r="K428" s="822" t="s">
        <v>2013</v>
      </c>
      <c r="L428" s="825">
        <v>23.72</v>
      </c>
      <c r="M428" s="825">
        <v>47.44</v>
      </c>
      <c r="N428" s="822">
        <v>2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11</v>
      </c>
      <c r="B429" s="822" t="s">
        <v>1375</v>
      </c>
      <c r="C429" s="822" t="s">
        <v>1381</v>
      </c>
      <c r="D429" s="823" t="s">
        <v>2517</v>
      </c>
      <c r="E429" s="824" t="s">
        <v>1409</v>
      </c>
      <c r="F429" s="822" t="s">
        <v>1376</v>
      </c>
      <c r="G429" s="822" t="s">
        <v>1459</v>
      </c>
      <c r="H429" s="822" t="s">
        <v>329</v>
      </c>
      <c r="I429" s="822" t="s">
        <v>1460</v>
      </c>
      <c r="J429" s="822" t="s">
        <v>682</v>
      </c>
      <c r="K429" s="822" t="s">
        <v>683</v>
      </c>
      <c r="L429" s="825">
        <v>52.87</v>
      </c>
      <c r="M429" s="825">
        <v>52.87</v>
      </c>
      <c r="N429" s="822">
        <v>1</v>
      </c>
      <c r="O429" s="826">
        <v>0.5</v>
      </c>
      <c r="P429" s="825">
        <v>52.87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11</v>
      </c>
      <c r="B430" s="822" t="s">
        <v>1375</v>
      </c>
      <c r="C430" s="822" t="s">
        <v>1381</v>
      </c>
      <c r="D430" s="823" t="s">
        <v>2517</v>
      </c>
      <c r="E430" s="824" t="s">
        <v>1409</v>
      </c>
      <c r="F430" s="822" t="s">
        <v>1376</v>
      </c>
      <c r="G430" s="822" t="s">
        <v>1752</v>
      </c>
      <c r="H430" s="822" t="s">
        <v>329</v>
      </c>
      <c r="I430" s="822" t="s">
        <v>2014</v>
      </c>
      <c r="J430" s="822" t="s">
        <v>680</v>
      </c>
      <c r="K430" s="822" t="s">
        <v>1754</v>
      </c>
      <c r="L430" s="825">
        <v>91.11</v>
      </c>
      <c r="M430" s="825">
        <v>91.11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11</v>
      </c>
      <c r="B431" s="822" t="s">
        <v>1375</v>
      </c>
      <c r="C431" s="822" t="s">
        <v>1381</v>
      </c>
      <c r="D431" s="823" t="s">
        <v>2517</v>
      </c>
      <c r="E431" s="824" t="s">
        <v>1409</v>
      </c>
      <c r="F431" s="822" t="s">
        <v>1376</v>
      </c>
      <c r="G431" s="822" t="s">
        <v>1682</v>
      </c>
      <c r="H431" s="822" t="s">
        <v>329</v>
      </c>
      <c r="I431" s="822" t="s">
        <v>2015</v>
      </c>
      <c r="J431" s="822" t="s">
        <v>2016</v>
      </c>
      <c r="K431" s="822" t="s">
        <v>2017</v>
      </c>
      <c r="L431" s="825">
        <v>0</v>
      </c>
      <c r="M431" s="825">
        <v>0</v>
      </c>
      <c r="N431" s="822">
        <v>7</v>
      </c>
      <c r="O431" s="826">
        <v>2</v>
      </c>
      <c r="P431" s="825">
        <v>0</v>
      </c>
      <c r="Q431" s="827"/>
      <c r="R431" s="822">
        <v>5</v>
      </c>
      <c r="S431" s="827">
        <v>0.7142857142857143</v>
      </c>
      <c r="T431" s="826">
        <v>1.5</v>
      </c>
      <c r="U431" s="828">
        <v>0.75</v>
      </c>
    </row>
    <row r="432" spans="1:21" ht="14.45" customHeight="1" x14ac:dyDescent="0.2">
      <c r="A432" s="821">
        <v>11</v>
      </c>
      <c r="B432" s="822" t="s">
        <v>1375</v>
      </c>
      <c r="C432" s="822" t="s">
        <v>1381</v>
      </c>
      <c r="D432" s="823" t="s">
        <v>2517</v>
      </c>
      <c r="E432" s="824" t="s">
        <v>1409</v>
      </c>
      <c r="F432" s="822" t="s">
        <v>1376</v>
      </c>
      <c r="G432" s="822" t="s">
        <v>1759</v>
      </c>
      <c r="H432" s="822" t="s">
        <v>329</v>
      </c>
      <c r="I432" s="822" t="s">
        <v>1760</v>
      </c>
      <c r="J432" s="822" t="s">
        <v>1761</v>
      </c>
      <c r="K432" s="822" t="s">
        <v>1762</v>
      </c>
      <c r="L432" s="825">
        <v>0</v>
      </c>
      <c r="M432" s="825">
        <v>0</v>
      </c>
      <c r="N432" s="822">
        <v>2</v>
      </c>
      <c r="O432" s="826">
        <v>1</v>
      </c>
      <c r="P432" s="825"/>
      <c r="Q432" s="827"/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11</v>
      </c>
      <c r="B433" s="822" t="s">
        <v>1375</v>
      </c>
      <c r="C433" s="822" t="s">
        <v>1381</v>
      </c>
      <c r="D433" s="823" t="s">
        <v>2517</v>
      </c>
      <c r="E433" s="824" t="s">
        <v>1409</v>
      </c>
      <c r="F433" s="822" t="s">
        <v>1376</v>
      </c>
      <c r="G433" s="822" t="s">
        <v>1471</v>
      </c>
      <c r="H433" s="822" t="s">
        <v>329</v>
      </c>
      <c r="I433" s="822" t="s">
        <v>1472</v>
      </c>
      <c r="J433" s="822" t="s">
        <v>1473</v>
      </c>
      <c r="K433" s="822" t="s">
        <v>1474</v>
      </c>
      <c r="L433" s="825">
        <v>159.71</v>
      </c>
      <c r="M433" s="825">
        <v>5430.14</v>
      </c>
      <c r="N433" s="822">
        <v>34</v>
      </c>
      <c r="O433" s="826">
        <v>11</v>
      </c>
      <c r="P433" s="825">
        <v>2235.94</v>
      </c>
      <c r="Q433" s="827">
        <v>0.41176470588235292</v>
      </c>
      <c r="R433" s="822">
        <v>14</v>
      </c>
      <c r="S433" s="827">
        <v>0.41176470588235292</v>
      </c>
      <c r="T433" s="826">
        <v>4.5</v>
      </c>
      <c r="U433" s="828">
        <v>0.40909090909090912</v>
      </c>
    </row>
    <row r="434" spans="1:21" ht="14.45" customHeight="1" x14ac:dyDescent="0.2">
      <c r="A434" s="821">
        <v>11</v>
      </c>
      <c r="B434" s="822" t="s">
        <v>1375</v>
      </c>
      <c r="C434" s="822" t="s">
        <v>1381</v>
      </c>
      <c r="D434" s="823" t="s">
        <v>2517</v>
      </c>
      <c r="E434" s="824" t="s">
        <v>1409</v>
      </c>
      <c r="F434" s="822" t="s">
        <v>1376</v>
      </c>
      <c r="G434" s="822" t="s">
        <v>1475</v>
      </c>
      <c r="H434" s="822" t="s">
        <v>329</v>
      </c>
      <c r="I434" s="822" t="s">
        <v>2018</v>
      </c>
      <c r="J434" s="822" t="s">
        <v>2019</v>
      </c>
      <c r="K434" s="822" t="s">
        <v>2020</v>
      </c>
      <c r="L434" s="825">
        <v>23.49</v>
      </c>
      <c r="M434" s="825">
        <v>46.98</v>
      </c>
      <c r="N434" s="822">
        <v>2</v>
      </c>
      <c r="O434" s="826">
        <v>1</v>
      </c>
      <c r="P434" s="825">
        <v>46.98</v>
      </c>
      <c r="Q434" s="827">
        <v>1</v>
      </c>
      <c r="R434" s="822">
        <v>2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11</v>
      </c>
      <c r="B435" s="822" t="s">
        <v>1375</v>
      </c>
      <c r="C435" s="822" t="s">
        <v>1381</v>
      </c>
      <c r="D435" s="823" t="s">
        <v>2517</v>
      </c>
      <c r="E435" s="824" t="s">
        <v>1409</v>
      </c>
      <c r="F435" s="822" t="s">
        <v>1376</v>
      </c>
      <c r="G435" s="822" t="s">
        <v>1690</v>
      </c>
      <c r="H435" s="822" t="s">
        <v>672</v>
      </c>
      <c r="I435" s="822" t="s">
        <v>2021</v>
      </c>
      <c r="J435" s="822" t="s">
        <v>1692</v>
      </c>
      <c r="K435" s="822" t="s">
        <v>1777</v>
      </c>
      <c r="L435" s="825">
        <v>386.73</v>
      </c>
      <c r="M435" s="825">
        <v>386.73</v>
      </c>
      <c r="N435" s="822">
        <v>1</v>
      </c>
      <c r="O435" s="826">
        <v>1</v>
      </c>
      <c r="P435" s="825">
        <v>386.73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11</v>
      </c>
      <c r="B436" s="822" t="s">
        <v>1375</v>
      </c>
      <c r="C436" s="822" t="s">
        <v>1381</v>
      </c>
      <c r="D436" s="823" t="s">
        <v>2517</v>
      </c>
      <c r="E436" s="824" t="s">
        <v>1409</v>
      </c>
      <c r="F436" s="822" t="s">
        <v>1376</v>
      </c>
      <c r="G436" s="822" t="s">
        <v>1690</v>
      </c>
      <c r="H436" s="822" t="s">
        <v>672</v>
      </c>
      <c r="I436" s="822" t="s">
        <v>1691</v>
      </c>
      <c r="J436" s="822" t="s">
        <v>1692</v>
      </c>
      <c r="K436" s="822" t="s">
        <v>1693</v>
      </c>
      <c r="L436" s="825">
        <v>773.45</v>
      </c>
      <c r="M436" s="825">
        <v>773.45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11</v>
      </c>
      <c r="B437" s="822" t="s">
        <v>1375</v>
      </c>
      <c r="C437" s="822" t="s">
        <v>1381</v>
      </c>
      <c r="D437" s="823" t="s">
        <v>2517</v>
      </c>
      <c r="E437" s="824" t="s">
        <v>1409</v>
      </c>
      <c r="F437" s="822" t="s">
        <v>1376</v>
      </c>
      <c r="G437" s="822" t="s">
        <v>1698</v>
      </c>
      <c r="H437" s="822" t="s">
        <v>329</v>
      </c>
      <c r="I437" s="822" t="s">
        <v>1699</v>
      </c>
      <c r="J437" s="822" t="s">
        <v>1700</v>
      </c>
      <c r="K437" s="822" t="s">
        <v>1701</v>
      </c>
      <c r="L437" s="825">
        <v>78.48</v>
      </c>
      <c r="M437" s="825">
        <v>235.44</v>
      </c>
      <c r="N437" s="822">
        <v>3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11</v>
      </c>
      <c r="B438" s="822" t="s">
        <v>1375</v>
      </c>
      <c r="C438" s="822" t="s">
        <v>1381</v>
      </c>
      <c r="D438" s="823" t="s">
        <v>2517</v>
      </c>
      <c r="E438" s="824" t="s">
        <v>1409</v>
      </c>
      <c r="F438" s="822" t="s">
        <v>1376</v>
      </c>
      <c r="G438" s="822" t="s">
        <v>1809</v>
      </c>
      <c r="H438" s="822" t="s">
        <v>329</v>
      </c>
      <c r="I438" s="822" t="s">
        <v>1810</v>
      </c>
      <c r="J438" s="822" t="s">
        <v>1811</v>
      </c>
      <c r="K438" s="822" t="s">
        <v>1812</v>
      </c>
      <c r="L438" s="825">
        <v>132.97999999999999</v>
      </c>
      <c r="M438" s="825">
        <v>797.87999999999988</v>
      </c>
      <c r="N438" s="822">
        <v>6</v>
      </c>
      <c r="O438" s="826">
        <v>2.5</v>
      </c>
      <c r="P438" s="825">
        <v>265.95999999999998</v>
      </c>
      <c r="Q438" s="827">
        <v>0.33333333333333337</v>
      </c>
      <c r="R438" s="822">
        <v>2</v>
      </c>
      <c r="S438" s="827">
        <v>0.33333333333333331</v>
      </c>
      <c r="T438" s="826">
        <v>1</v>
      </c>
      <c r="U438" s="828">
        <v>0.4</v>
      </c>
    </row>
    <row r="439" spans="1:21" ht="14.45" customHeight="1" x14ac:dyDescent="0.2">
      <c r="A439" s="821">
        <v>11</v>
      </c>
      <c r="B439" s="822" t="s">
        <v>1375</v>
      </c>
      <c r="C439" s="822" t="s">
        <v>1381</v>
      </c>
      <c r="D439" s="823" t="s">
        <v>2517</v>
      </c>
      <c r="E439" s="824" t="s">
        <v>1409</v>
      </c>
      <c r="F439" s="822" t="s">
        <v>1376</v>
      </c>
      <c r="G439" s="822" t="s">
        <v>1483</v>
      </c>
      <c r="H439" s="822" t="s">
        <v>329</v>
      </c>
      <c r="I439" s="822" t="s">
        <v>1575</v>
      </c>
      <c r="J439" s="822" t="s">
        <v>1485</v>
      </c>
      <c r="K439" s="822" t="s">
        <v>1486</v>
      </c>
      <c r="L439" s="825">
        <v>482.19</v>
      </c>
      <c r="M439" s="825">
        <v>482.19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11</v>
      </c>
      <c r="B440" s="822" t="s">
        <v>1375</v>
      </c>
      <c r="C440" s="822" t="s">
        <v>1381</v>
      </c>
      <c r="D440" s="823" t="s">
        <v>2517</v>
      </c>
      <c r="E440" s="824" t="s">
        <v>1409</v>
      </c>
      <c r="F440" s="822" t="s">
        <v>1376</v>
      </c>
      <c r="G440" s="822" t="s">
        <v>1483</v>
      </c>
      <c r="H440" s="822" t="s">
        <v>329</v>
      </c>
      <c r="I440" s="822" t="s">
        <v>1484</v>
      </c>
      <c r="J440" s="822" t="s">
        <v>1485</v>
      </c>
      <c r="K440" s="822" t="s">
        <v>1486</v>
      </c>
      <c r="L440" s="825">
        <v>482.19</v>
      </c>
      <c r="M440" s="825">
        <v>964.38</v>
      </c>
      <c r="N440" s="822">
        <v>2</v>
      </c>
      <c r="O440" s="826">
        <v>1.5</v>
      </c>
      <c r="P440" s="825">
        <v>482.19</v>
      </c>
      <c r="Q440" s="827">
        <v>0.5</v>
      </c>
      <c r="R440" s="822">
        <v>1</v>
      </c>
      <c r="S440" s="827">
        <v>0.5</v>
      </c>
      <c r="T440" s="826">
        <v>1</v>
      </c>
      <c r="U440" s="828">
        <v>0.66666666666666663</v>
      </c>
    </row>
    <row r="441" spans="1:21" ht="14.45" customHeight="1" x14ac:dyDescent="0.2">
      <c r="A441" s="821">
        <v>11</v>
      </c>
      <c r="B441" s="822" t="s">
        <v>1375</v>
      </c>
      <c r="C441" s="822" t="s">
        <v>1381</v>
      </c>
      <c r="D441" s="823" t="s">
        <v>2517</v>
      </c>
      <c r="E441" s="824" t="s">
        <v>1409</v>
      </c>
      <c r="F441" s="822" t="s">
        <v>1376</v>
      </c>
      <c r="G441" s="822" t="s">
        <v>1870</v>
      </c>
      <c r="H441" s="822" t="s">
        <v>329</v>
      </c>
      <c r="I441" s="822" t="s">
        <v>2022</v>
      </c>
      <c r="J441" s="822" t="s">
        <v>686</v>
      </c>
      <c r="K441" s="822" t="s">
        <v>1873</v>
      </c>
      <c r="L441" s="825">
        <v>38.56</v>
      </c>
      <c r="M441" s="825">
        <v>77.12</v>
      </c>
      <c r="N441" s="822">
        <v>2</v>
      </c>
      <c r="O441" s="826">
        <v>1</v>
      </c>
      <c r="P441" s="825">
        <v>77.12</v>
      </c>
      <c r="Q441" s="827">
        <v>1</v>
      </c>
      <c r="R441" s="822">
        <v>2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11</v>
      </c>
      <c r="B442" s="822" t="s">
        <v>1375</v>
      </c>
      <c r="C442" s="822" t="s">
        <v>1381</v>
      </c>
      <c r="D442" s="823" t="s">
        <v>2517</v>
      </c>
      <c r="E442" s="824" t="s">
        <v>1409</v>
      </c>
      <c r="F442" s="822" t="s">
        <v>1376</v>
      </c>
      <c r="G442" s="822" t="s">
        <v>1488</v>
      </c>
      <c r="H442" s="822" t="s">
        <v>672</v>
      </c>
      <c r="I442" s="822" t="s">
        <v>1489</v>
      </c>
      <c r="J442" s="822" t="s">
        <v>1490</v>
      </c>
      <c r="K442" s="822" t="s">
        <v>1491</v>
      </c>
      <c r="L442" s="825">
        <v>70.48</v>
      </c>
      <c r="M442" s="825">
        <v>211.44</v>
      </c>
      <c r="N442" s="822">
        <v>3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11</v>
      </c>
      <c r="B443" s="822" t="s">
        <v>1375</v>
      </c>
      <c r="C443" s="822" t="s">
        <v>1381</v>
      </c>
      <c r="D443" s="823" t="s">
        <v>2517</v>
      </c>
      <c r="E443" s="824" t="s">
        <v>1409</v>
      </c>
      <c r="F443" s="822" t="s">
        <v>1376</v>
      </c>
      <c r="G443" s="822" t="s">
        <v>1488</v>
      </c>
      <c r="H443" s="822" t="s">
        <v>672</v>
      </c>
      <c r="I443" s="822" t="s">
        <v>1973</v>
      </c>
      <c r="J443" s="822" t="s">
        <v>1490</v>
      </c>
      <c r="K443" s="822" t="s">
        <v>1974</v>
      </c>
      <c r="L443" s="825">
        <v>140.96</v>
      </c>
      <c r="M443" s="825">
        <v>422.88</v>
      </c>
      <c r="N443" s="822">
        <v>3</v>
      </c>
      <c r="O443" s="826">
        <v>3</v>
      </c>
      <c r="P443" s="825">
        <v>140.96</v>
      </c>
      <c r="Q443" s="827">
        <v>0.33333333333333337</v>
      </c>
      <c r="R443" s="822">
        <v>1</v>
      </c>
      <c r="S443" s="827">
        <v>0.33333333333333331</v>
      </c>
      <c r="T443" s="826">
        <v>1</v>
      </c>
      <c r="U443" s="828">
        <v>0.33333333333333331</v>
      </c>
    </row>
    <row r="444" spans="1:21" ht="14.45" customHeight="1" x14ac:dyDescent="0.2">
      <c r="A444" s="821">
        <v>11</v>
      </c>
      <c r="B444" s="822" t="s">
        <v>1375</v>
      </c>
      <c r="C444" s="822" t="s">
        <v>1381</v>
      </c>
      <c r="D444" s="823" t="s">
        <v>2517</v>
      </c>
      <c r="E444" s="824" t="s">
        <v>1409</v>
      </c>
      <c r="F444" s="822" t="s">
        <v>1376</v>
      </c>
      <c r="G444" s="822" t="s">
        <v>1417</v>
      </c>
      <c r="H444" s="822" t="s">
        <v>672</v>
      </c>
      <c r="I444" s="822" t="s">
        <v>1188</v>
      </c>
      <c r="J444" s="822" t="s">
        <v>695</v>
      </c>
      <c r="K444" s="822" t="s">
        <v>1189</v>
      </c>
      <c r="L444" s="825">
        <v>490.89</v>
      </c>
      <c r="M444" s="825">
        <v>981.78</v>
      </c>
      <c r="N444" s="822">
        <v>2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11</v>
      </c>
      <c r="B445" s="822" t="s">
        <v>1375</v>
      </c>
      <c r="C445" s="822" t="s">
        <v>1381</v>
      </c>
      <c r="D445" s="823" t="s">
        <v>2517</v>
      </c>
      <c r="E445" s="824" t="s">
        <v>1409</v>
      </c>
      <c r="F445" s="822" t="s">
        <v>1376</v>
      </c>
      <c r="G445" s="822" t="s">
        <v>1417</v>
      </c>
      <c r="H445" s="822" t="s">
        <v>672</v>
      </c>
      <c r="I445" s="822" t="s">
        <v>1180</v>
      </c>
      <c r="J445" s="822" t="s">
        <v>695</v>
      </c>
      <c r="K445" s="822" t="s">
        <v>1181</v>
      </c>
      <c r="L445" s="825">
        <v>923.74</v>
      </c>
      <c r="M445" s="825">
        <v>923.74</v>
      </c>
      <c r="N445" s="822">
        <v>1</v>
      </c>
      <c r="O445" s="826">
        <v>0.5</v>
      </c>
      <c r="P445" s="825">
        <v>923.74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11</v>
      </c>
      <c r="B446" s="822" t="s">
        <v>1375</v>
      </c>
      <c r="C446" s="822" t="s">
        <v>1381</v>
      </c>
      <c r="D446" s="823" t="s">
        <v>2517</v>
      </c>
      <c r="E446" s="824" t="s">
        <v>1409</v>
      </c>
      <c r="F446" s="822" t="s">
        <v>1376</v>
      </c>
      <c r="G446" s="822" t="s">
        <v>1435</v>
      </c>
      <c r="H446" s="822" t="s">
        <v>329</v>
      </c>
      <c r="I446" s="822" t="s">
        <v>1436</v>
      </c>
      <c r="J446" s="822" t="s">
        <v>656</v>
      </c>
      <c r="K446" s="822" t="s">
        <v>1437</v>
      </c>
      <c r="L446" s="825">
        <v>35.25</v>
      </c>
      <c r="M446" s="825">
        <v>141</v>
      </c>
      <c r="N446" s="822">
        <v>4</v>
      </c>
      <c r="O446" s="826">
        <v>2.5</v>
      </c>
      <c r="P446" s="825">
        <v>35.25</v>
      </c>
      <c r="Q446" s="827">
        <v>0.25</v>
      </c>
      <c r="R446" s="822">
        <v>1</v>
      </c>
      <c r="S446" s="827">
        <v>0.25</v>
      </c>
      <c r="T446" s="826">
        <v>1</v>
      </c>
      <c r="U446" s="828">
        <v>0.4</v>
      </c>
    </row>
    <row r="447" spans="1:21" ht="14.45" customHeight="1" x14ac:dyDescent="0.2">
      <c r="A447" s="821">
        <v>11</v>
      </c>
      <c r="B447" s="822" t="s">
        <v>1375</v>
      </c>
      <c r="C447" s="822" t="s">
        <v>1381</v>
      </c>
      <c r="D447" s="823" t="s">
        <v>2517</v>
      </c>
      <c r="E447" s="824" t="s">
        <v>1409</v>
      </c>
      <c r="F447" s="822" t="s">
        <v>1376</v>
      </c>
      <c r="G447" s="822" t="s">
        <v>1435</v>
      </c>
      <c r="H447" s="822" t="s">
        <v>329</v>
      </c>
      <c r="I447" s="822" t="s">
        <v>1704</v>
      </c>
      <c r="J447" s="822" t="s">
        <v>1705</v>
      </c>
      <c r="K447" s="822" t="s">
        <v>1706</v>
      </c>
      <c r="L447" s="825">
        <v>35.25</v>
      </c>
      <c r="M447" s="825">
        <v>105.75</v>
      </c>
      <c r="N447" s="822">
        <v>3</v>
      </c>
      <c r="O447" s="826">
        <v>2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11</v>
      </c>
      <c r="B448" s="822" t="s">
        <v>1375</v>
      </c>
      <c r="C448" s="822" t="s">
        <v>1381</v>
      </c>
      <c r="D448" s="823" t="s">
        <v>2517</v>
      </c>
      <c r="E448" s="824" t="s">
        <v>1409</v>
      </c>
      <c r="F448" s="822" t="s">
        <v>1376</v>
      </c>
      <c r="G448" s="822" t="s">
        <v>1435</v>
      </c>
      <c r="H448" s="822" t="s">
        <v>329</v>
      </c>
      <c r="I448" s="822" t="s">
        <v>2023</v>
      </c>
      <c r="J448" s="822" t="s">
        <v>656</v>
      </c>
      <c r="K448" s="822" t="s">
        <v>1437</v>
      </c>
      <c r="L448" s="825">
        <v>35.25</v>
      </c>
      <c r="M448" s="825">
        <v>70.5</v>
      </c>
      <c r="N448" s="822">
        <v>2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11</v>
      </c>
      <c r="B449" s="822" t="s">
        <v>1375</v>
      </c>
      <c r="C449" s="822" t="s">
        <v>1381</v>
      </c>
      <c r="D449" s="823" t="s">
        <v>2517</v>
      </c>
      <c r="E449" s="824" t="s">
        <v>1409</v>
      </c>
      <c r="F449" s="822" t="s">
        <v>1376</v>
      </c>
      <c r="G449" s="822" t="s">
        <v>1874</v>
      </c>
      <c r="H449" s="822" t="s">
        <v>329</v>
      </c>
      <c r="I449" s="822" t="s">
        <v>2024</v>
      </c>
      <c r="J449" s="822" t="s">
        <v>2025</v>
      </c>
      <c r="K449" s="822" t="s">
        <v>2026</v>
      </c>
      <c r="L449" s="825">
        <v>107.37</v>
      </c>
      <c r="M449" s="825">
        <v>107.37</v>
      </c>
      <c r="N449" s="822">
        <v>1</v>
      </c>
      <c r="O449" s="826">
        <v>0.5</v>
      </c>
      <c r="P449" s="825">
        <v>107.37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11</v>
      </c>
      <c r="B450" s="822" t="s">
        <v>1375</v>
      </c>
      <c r="C450" s="822" t="s">
        <v>1381</v>
      </c>
      <c r="D450" s="823" t="s">
        <v>2517</v>
      </c>
      <c r="E450" s="824" t="s">
        <v>1409</v>
      </c>
      <c r="F450" s="822" t="s">
        <v>1376</v>
      </c>
      <c r="G450" s="822" t="s">
        <v>1418</v>
      </c>
      <c r="H450" s="822" t="s">
        <v>672</v>
      </c>
      <c r="I450" s="822" t="s">
        <v>1246</v>
      </c>
      <c r="J450" s="822" t="s">
        <v>760</v>
      </c>
      <c r="K450" s="822" t="s">
        <v>761</v>
      </c>
      <c r="L450" s="825">
        <v>0</v>
      </c>
      <c r="M450" s="825">
        <v>0</v>
      </c>
      <c r="N450" s="822">
        <v>9</v>
      </c>
      <c r="O450" s="826">
        <v>3</v>
      </c>
      <c r="P450" s="825">
        <v>0</v>
      </c>
      <c r="Q450" s="827"/>
      <c r="R450" s="822">
        <v>5</v>
      </c>
      <c r="S450" s="827">
        <v>0.55555555555555558</v>
      </c>
      <c r="T450" s="826">
        <v>2</v>
      </c>
      <c r="U450" s="828">
        <v>0.66666666666666663</v>
      </c>
    </row>
    <row r="451" spans="1:21" ht="14.45" customHeight="1" x14ac:dyDescent="0.2">
      <c r="A451" s="821">
        <v>11</v>
      </c>
      <c r="B451" s="822" t="s">
        <v>1375</v>
      </c>
      <c r="C451" s="822" t="s">
        <v>1381</v>
      </c>
      <c r="D451" s="823" t="s">
        <v>2517</v>
      </c>
      <c r="E451" s="824" t="s">
        <v>1409</v>
      </c>
      <c r="F451" s="822" t="s">
        <v>1376</v>
      </c>
      <c r="G451" s="822" t="s">
        <v>2027</v>
      </c>
      <c r="H451" s="822" t="s">
        <v>329</v>
      </c>
      <c r="I451" s="822" t="s">
        <v>2028</v>
      </c>
      <c r="J451" s="822" t="s">
        <v>2029</v>
      </c>
      <c r="K451" s="822" t="s">
        <v>2030</v>
      </c>
      <c r="L451" s="825">
        <v>120.14</v>
      </c>
      <c r="M451" s="825">
        <v>120.14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11</v>
      </c>
      <c r="B452" s="822" t="s">
        <v>1375</v>
      </c>
      <c r="C452" s="822" t="s">
        <v>1381</v>
      </c>
      <c r="D452" s="823" t="s">
        <v>2517</v>
      </c>
      <c r="E452" s="824" t="s">
        <v>1409</v>
      </c>
      <c r="F452" s="822" t="s">
        <v>1376</v>
      </c>
      <c r="G452" s="822" t="s">
        <v>1503</v>
      </c>
      <c r="H452" s="822" t="s">
        <v>329</v>
      </c>
      <c r="I452" s="822" t="s">
        <v>1504</v>
      </c>
      <c r="J452" s="822" t="s">
        <v>856</v>
      </c>
      <c r="K452" s="822" t="s">
        <v>1505</v>
      </c>
      <c r="L452" s="825">
        <v>42.54</v>
      </c>
      <c r="M452" s="825">
        <v>127.62</v>
      </c>
      <c r="N452" s="822">
        <v>3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11</v>
      </c>
      <c r="B453" s="822" t="s">
        <v>1375</v>
      </c>
      <c r="C453" s="822" t="s">
        <v>1381</v>
      </c>
      <c r="D453" s="823" t="s">
        <v>2517</v>
      </c>
      <c r="E453" s="824" t="s">
        <v>1409</v>
      </c>
      <c r="F453" s="822" t="s">
        <v>1376</v>
      </c>
      <c r="G453" s="822" t="s">
        <v>1503</v>
      </c>
      <c r="H453" s="822" t="s">
        <v>329</v>
      </c>
      <c r="I453" s="822" t="s">
        <v>1707</v>
      </c>
      <c r="J453" s="822" t="s">
        <v>1673</v>
      </c>
      <c r="K453" s="822" t="s">
        <v>1674</v>
      </c>
      <c r="L453" s="825">
        <v>59.56</v>
      </c>
      <c r="M453" s="825">
        <v>178.68</v>
      </c>
      <c r="N453" s="822">
        <v>3</v>
      </c>
      <c r="O453" s="826">
        <v>1.5</v>
      </c>
      <c r="P453" s="825">
        <v>178.68</v>
      </c>
      <c r="Q453" s="827">
        <v>1</v>
      </c>
      <c r="R453" s="822">
        <v>3</v>
      </c>
      <c r="S453" s="827">
        <v>1</v>
      </c>
      <c r="T453" s="826">
        <v>1.5</v>
      </c>
      <c r="U453" s="828">
        <v>1</v>
      </c>
    </row>
    <row r="454" spans="1:21" ht="14.45" customHeight="1" x14ac:dyDescent="0.2">
      <c r="A454" s="821">
        <v>11</v>
      </c>
      <c r="B454" s="822" t="s">
        <v>1375</v>
      </c>
      <c r="C454" s="822" t="s">
        <v>1381</v>
      </c>
      <c r="D454" s="823" t="s">
        <v>2517</v>
      </c>
      <c r="E454" s="824" t="s">
        <v>1409</v>
      </c>
      <c r="F454" s="822" t="s">
        <v>1376</v>
      </c>
      <c r="G454" s="822" t="s">
        <v>1503</v>
      </c>
      <c r="H454" s="822" t="s">
        <v>329</v>
      </c>
      <c r="I454" s="822" t="s">
        <v>1672</v>
      </c>
      <c r="J454" s="822" t="s">
        <v>1673</v>
      </c>
      <c r="K454" s="822" t="s">
        <v>1674</v>
      </c>
      <c r="L454" s="825">
        <v>59.56</v>
      </c>
      <c r="M454" s="825">
        <v>59.56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11</v>
      </c>
      <c r="B455" s="822" t="s">
        <v>1375</v>
      </c>
      <c r="C455" s="822" t="s">
        <v>1381</v>
      </c>
      <c r="D455" s="823" t="s">
        <v>2517</v>
      </c>
      <c r="E455" s="824" t="s">
        <v>1409</v>
      </c>
      <c r="F455" s="822" t="s">
        <v>1376</v>
      </c>
      <c r="G455" s="822" t="s">
        <v>2031</v>
      </c>
      <c r="H455" s="822" t="s">
        <v>672</v>
      </c>
      <c r="I455" s="822" t="s">
        <v>2032</v>
      </c>
      <c r="J455" s="822" t="s">
        <v>2033</v>
      </c>
      <c r="K455" s="822" t="s">
        <v>2034</v>
      </c>
      <c r="L455" s="825">
        <v>80.53</v>
      </c>
      <c r="M455" s="825">
        <v>241.59</v>
      </c>
      <c r="N455" s="822">
        <v>3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11</v>
      </c>
      <c r="B456" s="822" t="s">
        <v>1375</v>
      </c>
      <c r="C456" s="822" t="s">
        <v>1381</v>
      </c>
      <c r="D456" s="823" t="s">
        <v>2517</v>
      </c>
      <c r="E456" s="824" t="s">
        <v>1409</v>
      </c>
      <c r="F456" s="822" t="s">
        <v>1376</v>
      </c>
      <c r="G456" s="822" t="s">
        <v>2035</v>
      </c>
      <c r="H456" s="822" t="s">
        <v>672</v>
      </c>
      <c r="I456" s="822" t="s">
        <v>2036</v>
      </c>
      <c r="J456" s="822" t="s">
        <v>2037</v>
      </c>
      <c r="K456" s="822" t="s">
        <v>2038</v>
      </c>
      <c r="L456" s="825">
        <v>120.61</v>
      </c>
      <c r="M456" s="825">
        <v>120.61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11</v>
      </c>
      <c r="B457" s="822" t="s">
        <v>1375</v>
      </c>
      <c r="C457" s="822" t="s">
        <v>1381</v>
      </c>
      <c r="D457" s="823" t="s">
        <v>2517</v>
      </c>
      <c r="E457" s="824" t="s">
        <v>1409</v>
      </c>
      <c r="F457" s="822" t="s">
        <v>1376</v>
      </c>
      <c r="G457" s="822" t="s">
        <v>1516</v>
      </c>
      <c r="H457" s="822" t="s">
        <v>329</v>
      </c>
      <c r="I457" s="822" t="s">
        <v>2039</v>
      </c>
      <c r="J457" s="822" t="s">
        <v>1719</v>
      </c>
      <c r="K457" s="822" t="s">
        <v>2040</v>
      </c>
      <c r="L457" s="825">
        <v>0</v>
      </c>
      <c r="M457" s="825">
        <v>0</v>
      </c>
      <c r="N457" s="822">
        <v>1</v>
      </c>
      <c r="O457" s="826">
        <v>0.5</v>
      </c>
      <c r="P457" s="825"/>
      <c r="Q457" s="827"/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11</v>
      </c>
      <c r="B458" s="822" t="s">
        <v>1375</v>
      </c>
      <c r="C458" s="822" t="s">
        <v>1381</v>
      </c>
      <c r="D458" s="823" t="s">
        <v>2517</v>
      </c>
      <c r="E458" s="824" t="s">
        <v>1409</v>
      </c>
      <c r="F458" s="822" t="s">
        <v>1376</v>
      </c>
      <c r="G458" s="822" t="s">
        <v>1516</v>
      </c>
      <c r="H458" s="822" t="s">
        <v>672</v>
      </c>
      <c r="I458" s="822" t="s">
        <v>1345</v>
      </c>
      <c r="J458" s="822" t="s">
        <v>824</v>
      </c>
      <c r="K458" s="822" t="s">
        <v>1346</v>
      </c>
      <c r="L458" s="825">
        <v>0</v>
      </c>
      <c r="M458" s="825">
        <v>0</v>
      </c>
      <c r="N458" s="822">
        <v>1</v>
      </c>
      <c r="O458" s="826">
        <v>1</v>
      </c>
      <c r="P458" s="825"/>
      <c r="Q458" s="827"/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11</v>
      </c>
      <c r="B459" s="822" t="s">
        <v>1375</v>
      </c>
      <c r="C459" s="822" t="s">
        <v>1381</v>
      </c>
      <c r="D459" s="823" t="s">
        <v>2517</v>
      </c>
      <c r="E459" s="824" t="s">
        <v>1409</v>
      </c>
      <c r="F459" s="822" t="s">
        <v>1376</v>
      </c>
      <c r="G459" s="822" t="s">
        <v>1517</v>
      </c>
      <c r="H459" s="822" t="s">
        <v>329</v>
      </c>
      <c r="I459" s="822" t="s">
        <v>1889</v>
      </c>
      <c r="J459" s="822" t="s">
        <v>1519</v>
      </c>
      <c r="K459" s="822" t="s">
        <v>1890</v>
      </c>
      <c r="L459" s="825">
        <v>99.94</v>
      </c>
      <c r="M459" s="825">
        <v>199.88</v>
      </c>
      <c r="N459" s="822">
        <v>2</v>
      </c>
      <c r="O459" s="826">
        <v>1.5</v>
      </c>
      <c r="P459" s="825">
        <v>199.88</v>
      </c>
      <c r="Q459" s="827">
        <v>1</v>
      </c>
      <c r="R459" s="822">
        <v>2</v>
      </c>
      <c r="S459" s="827">
        <v>1</v>
      </c>
      <c r="T459" s="826">
        <v>1.5</v>
      </c>
      <c r="U459" s="828">
        <v>1</v>
      </c>
    </row>
    <row r="460" spans="1:21" ht="14.45" customHeight="1" x14ac:dyDescent="0.2">
      <c r="A460" s="821">
        <v>11</v>
      </c>
      <c r="B460" s="822" t="s">
        <v>1375</v>
      </c>
      <c r="C460" s="822" t="s">
        <v>1381</v>
      </c>
      <c r="D460" s="823" t="s">
        <v>2517</v>
      </c>
      <c r="E460" s="824" t="s">
        <v>1409</v>
      </c>
      <c r="F460" s="822" t="s">
        <v>1376</v>
      </c>
      <c r="G460" s="822" t="s">
        <v>1517</v>
      </c>
      <c r="H460" s="822" t="s">
        <v>672</v>
      </c>
      <c r="I460" s="822" t="s">
        <v>2041</v>
      </c>
      <c r="J460" s="822" t="s">
        <v>1519</v>
      </c>
      <c r="K460" s="822" t="s">
        <v>2042</v>
      </c>
      <c r="L460" s="825">
        <v>150.94</v>
      </c>
      <c r="M460" s="825">
        <v>150.94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11</v>
      </c>
      <c r="B461" s="822" t="s">
        <v>1375</v>
      </c>
      <c r="C461" s="822" t="s">
        <v>1381</v>
      </c>
      <c r="D461" s="823" t="s">
        <v>2517</v>
      </c>
      <c r="E461" s="824" t="s">
        <v>1409</v>
      </c>
      <c r="F461" s="822" t="s">
        <v>1376</v>
      </c>
      <c r="G461" s="822" t="s">
        <v>1517</v>
      </c>
      <c r="H461" s="822" t="s">
        <v>329</v>
      </c>
      <c r="I461" s="822" t="s">
        <v>1521</v>
      </c>
      <c r="J461" s="822" t="s">
        <v>818</v>
      </c>
      <c r="K461" s="822" t="s">
        <v>1522</v>
      </c>
      <c r="L461" s="825">
        <v>50.32</v>
      </c>
      <c r="M461" s="825">
        <v>150.96</v>
      </c>
      <c r="N461" s="822">
        <v>3</v>
      </c>
      <c r="O461" s="826">
        <v>1.5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11</v>
      </c>
      <c r="B462" s="822" t="s">
        <v>1375</v>
      </c>
      <c r="C462" s="822" t="s">
        <v>1381</v>
      </c>
      <c r="D462" s="823" t="s">
        <v>2517</v>
      </c>
      <c r="E462" s="824" t="s">
        <v>1409</v>
      </c>
      <c r="F462" s="822" t="s">
        <v>1376</v>
      </c>
      <c r="G462" s="822" t="s">
        <v>1423</v>
      </c>
      <c r="H462" s="822" t="s">
        <v>672</v>
      </c>
      <c r="I462" s="822" t="s">
        <v>1308</v>
      </c>
      <c r="J462" s="822" t="s">
        <v>959</v>
      </c>
      <c r="K462" s="822" t="s">
        <v>1309</v>
      </c>
      <c r="L462" s="825">
        <v>154.36000000000001</v>
      </c>
      <c r="M462" s="825">
        <v>2469.7600000000002</v>
      </c>
      <c r="N462" s="822">
        <v>16</v>
      </c>
      <c r="O462" s="826">
        <v>8</v>
      </c>
      <c r="P462" s="825">
        <v>1543.6000000000001</v>
      </c>
      <c r="Q462" s="827">
        <v>0.625</v>
      </c>
      <c r="R462" s="822">
        <v>10</v>
      </c>
      <c r="S462" s="827">
        <v>0.625</v>
      </c>
      <c r="T462" s="826">
        <v>5</v>
      </c>
      <c r="U462" s="828">
        <v>0.625</v>
      </c>
    </row>
    <row r="463" spans="1:21" ht="14.45" customHeight="1" x14ac:dyDescent="0.2">
      <c r="A463" s="821">
        <v>11</v>
      </c>
      <c r="B463" s="822" t="s">
        <v>1375</v>
      </c>
      <c r="C463" s="822" t="s">
        <v>1381</v>
      </c>
      <c r="D463" s="823" t="s">
        <v>2517</v>
      </c>
      <c r="E463" s="824" t="s">
        <v>1409</v>
      </c>
      <c r="F463" s="822" t="s">
        <v>1376</v>
      </c>
      <c r="G463" s="822" t="s">
        <v>1424</v>
      </c>
      <c r="H463" s="822" t="s">
        <v>329</v>
      </c>
      <c r="I463" s="822" t="s">
        <v>1621</v>
      </c>
      <c r="J463" s="822" t="s">
        <v>1426</v>
      </c>
      <c r="K463" s="822" t="s">
        <v>1622</v>
      </c>
      <c r="L463" s="825">
        <v>0</v>
      </c>
      <c r="M463" s="825">
        <v>0</v>
      </c>
      <c r="N463" s="822">
        <v>3</v>
      </c>
      <c r="O463" s="826">
        <v>1.5</v>
      </c>
      <c r="P463" s="825">
        <v>0</v>
      </c>
      <c r="Q463" s="827"/>
      <c r="R463" s="822">
        <v>3</v>
      </c>
      <c r="S463" s="827">
        <v>1</v>
      </c>
      <c r="T463" s="826">
        <v>1.5</v>
      </c>
      <c r="U463" s="828">
        <v>1</v>
      </c>
    </row>
    <row r="464" spans="1:21" ht="14.45" customHeight="1" x14ac:dyDescent="0.2">
      <c r="A464" s="821">
        <v>11</v>
      </c>
      <c r="B464" s="822" t="s">
        <v>1375</v>
      </c>
      <c r="C464" s="822" t="s">
        <v>1381</v>
      </c>
      <c r="D464" s="823" t="s">
        <v>2517</v>
      </c>
      <c r="E464" s="824" t="s">
        <v>1409</v>
      </c>
      <c r="F464" s="822" t="s">
        <v>1376</v>
      </c>
      <c r="G464" s="822" t="s">
        <v>1725</v>
      </c>
      <c r="H464" s="822" t="s">
        <v>329</v>
      </c>
      <c r="I464" s="822" t="s">
        <v>1726</v>
      </c>
      <c r="J464" s="822" t="s">
        <v>745</v>
      </c>
      <c r="K464" s="822" t="s">
        <v>746</v>
      </c>
      <c r="L464" s="825">
        <v>121.92</v>
      </c>
      <c r="M464" s="825">
        <v>121.92</v>
      </c>
      <c r="N464" s="822">
        <v>1</v>
      </c>
      <c r="O464" s="826">
        <v>1</v>
      </c>
      <c r="P464" s="825">
        <v>121.92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11</v>
      </c>
      <c r="B465" s="822" t="s">
        <v>1375</v>
      </c>
      <c r="C465" s="822" t="s">
        <v>1381</v>
      </c>
      <c r="D465" s="823" t="s">
        <v>2517</v>
      </c>
      <c r="E465" s="824" t="s">
        <v>1409</v>
      </c>
      <c r="F465" s="822" t="s">
        <v>1378</v>
      </c>
      <c r="G465" s="822" t="s">
        <v>1527</v>
      </c>
      <c r="H465" s="822" t="s">
        <v>329</v>
      </c>
      <c r="I465" s="822" t="s">
        <v>2043</v>
      </c>
      <c r="J465" s="822" t="s">
        <v>2044</v>
      </c>
      <c r="K465" s="822" t="s">
        <v>2045</v>
      </c>
      <c r="L465" s="825">
        <v>0</v>
      </c>
      <c r="M465" s="825">
        <v>0</v>
      </c>
      <c r="N465" s="822">
        <v>1</v>
      </c>
      <c r="O465" s="826">
        <v>1</v>
      </c>
      <c r="P465" s="825"/>
      <c r="Q465" s="827"/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11</v>
      </c>
      <c r="B466" s="822" t="s">
        <v>1375</v>
      </c>
      <c r="C466" s="822" t="s">
        <v>1381</v>
      </c>
      <c r="D466" s="823" t="s">
        <v>2517</v>
      </c>
      <c r="E466" s="824" t="s">
        <v>1409</v>
      </c>
      <c r="F466" s="822" t="s">
        <v>1378</v>
      </c>
      <c r="G466" s="822" t="s">
        <v>1527</v>
      </c>
      <c r="H466" s="822" t="s">
        <v>329</v>
      </c>
      <c r="I466" s="822" t="s">
        <v>1531</v>
      </c>
      <c r="J466" s="822" t="s">
        <v>1532</v>
      </c>
      <c r="K466" s="822" t="s">
        <v>1533</v>
      </c>
      <c r="L466" s="825">
        <v>0</v>
      </c>
      <c r="M466" s="825">
        <v>0</v>
      </c>
      <c r="N466" s="822">
        <v>8</v>
      </c>
      <c r="O466" s="826">
        <v>5</v>
      </c>
      <c r="P466" s="825"/>
      <c r="Q466" s="827"/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11</v>
      </c>
      <c r="B467" s="822" t="s">
        <v>1375</v>
      </c>
      <c r="C467" s="822" t="s">
        <v>1381</v>
      </c>
      <c r="D467" s="823" t="s">
        <v>2517</v>
      </c>
      <c r="E467" s="824" t="s">
        <v>1409</v>
      </c>
      <c r="F467" s="822" t="s">
        <v>1378</v>
      </c>
      <c r="G467" s="822" t="s">
        <v>1534</v>
      </c>
      <c r="H467" s="822" t="s">
        <v>329</v>
      </c>
      <c r="I467" s="822" t="s">
        <v>1535</v>
      </c>
      <c r="J467" s="822" t="s">
        <v>1536</v>
      </c>
      <c r="K467" s="822" t="s">
        <v>1537</v>
      </c>
      <c r="L467" s="825">
        <v>1549.49</v>
      </c>
      <c r="M467" s="825">
        <v>29440.310000000005</v>
      </c>
      <c r="N467" s="822">
        <v>19</v>
      </c>
      <c r="O467" s="826">
        <v>16</v>
      </c>
      <c r="P467" s="825">
        <v>27890.820000000003</v>
      </c>
      <c r="Q467" s="827">
        <v>0.94736842105263153</v>
      </c>
      <c r="R467" s="822">
        <v>18</v>
      </c>
      <c r="S467" s="827">
        <v>0.94736842105263153</v>
      </c>
      <c r="T467" s="826">
        <v>15</v>
      </c>
      <c r="U467" s="828">
        <v>0.9375</v>
      </c>
    </row>
    <row r="468" spans="1:21" ht="14.45" customHeight="1" x14ac:dyDescent="0.2">
      <c r="A468" s="821">
        <v>11</v>
      </c>
      <c r="B468" s="822" t="s">
        <v>1375</v>
      </c>
      <c r="C468" s="822" t="s">
        <v>1381</v>
      </c>
      <c r="D468" s="823" t="s">
        <v>2517</v>
      </c>
      <c r="E468" s="824" t="s">
        <v>1409</v>
      </c>
      <c r="F468" s="822" t="s">
        <v>1378</v>
      </c>
      <c r="G468" s="822" t="s">
        <v>1534</v>
      </c>
      <c r="H468" s="822" t="s">
        <v>329</v>
      </c>
      <c r="I468" s="822" t="s">
        <v>1538</v>
      </c>
      <c r="J468" s="822" t="s">
        <v>1539</v>
      </c>
      <c r="K468" s="822" t="s">
        <v>1540</v>
      </c>
      <c r="L468" s="825">
        <v>1383</v>
      </c>
      <c r="M468" s="825">
        <v>31809</v>
      </c>
      <c r="N468" s="822">
        <v>23</v>
      </c>
      <c r="O468" s="826">
        <v>18</v>
      </c>
      <c r="P468" s="825">
        <v>29043</v>
      </c>
      <c r="Q468" s="827">
        <v>0.91304347826086951</v>
      </c>
      <c r="R468" s="822">
        <v>21</v>
      </c>
      <c r="S468" s="827">
        <v>0.91304347826086951</v>
      </c>
      <c r="T468" s="826">
        <v>16</v>
      </c>
      <c r="U468" s="828">
        <v>0.88888888888888884</v>
      </c>
    </row>
    <row r="469" spans="1:21" ht="14.45" customHeight="1" x14ac:dyDescent="0.2">
      <c r="A469" s="821">
        <v>11</v>
      </c>
      <c r="B469" s="822" t="s">
        <v>1375</v>
      </c>
      <c r="C469" s="822" t="s">
        <v>1381</v>
      </c>
      <c r="D469" s="823" t="s">
        <v>2517</v>
      </c>
      <c r="E469" s="824" t="s">
        <v>1409</v>
      </c>
      <c r="F469" s="822" t="s">
        <v>1378</v>
      </c>
      <c r="G469" s="822" t="s">
        <v>2046</v>
      </c>
      <c r="H469" s="822" t="s">
        <v>329</v>
      </c>
      <c r="I469" s="822" t="s">
        <v>2047</v>
      </c>
      <c r="J469" s="822" t="s">
        <v>2048</v>
      </c>
      <c r="K469" s="822" t="s">
        <v>2049</v>
      </c>
      <c r="L469" s="825">
        <v>900.45</v>
      </c>
      <c r="M469" s="825">
        <v>900.45</v>
      </c>
      <c r="N469" s="822">
        <v>1</v>
      </c>
      <c r="O469" s="826">
        <v>1</v>
      </c>
      <c r="P469" s="825">
        <v>900.45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11</v>
      </c>
      <c r="B470" s="822" t="s">
        <v>1375</v>
      </c>
      <c r="C470" s="822" t="s">
        <v>1381</v>
      </c>
      <c r="D470" s="823" t="s">
        <v>2517</v>
      </c>
      <c r="E470" s="824" t="s">
        <v>1409</v>
      </c>
      <c r="F470" s="822" t="s">
        <v>1378</v>
      </c>
      <c r="G470" s="822" t="s">
        <v>1428</v>
      </c>
      <c r="H470" s="822" t="s">
        <v>329</v>
      </c>
      <c r="I470" s="822" t="s">
        <v>1831</v>
      </c>
      <c r="J470" s="822" t="s">
        <v>1832</v>
      </c>
      <c r="K470" s="822" t="s">
        <v>1833</v>
      </c>
      <c r="L470" s="825">
        <v>700.35</v>
      </c>
      <c r="M470" s="825">
        <v>2101.0500000000002</v>
      </c>
      <c r="N470" s="822">
        <v>3</v>
      </c>
      <c r="O470" s="826">
        <v>3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11</v>
      </c>
      <c r="B471" s="822" t="s">
        <v>1375</v>
      </c>
      <c r="C471" s="822" t="s">
        <v>1381</v>
      </c>
      <c r="D471" s="823" t="s">
        <v>2517</v>
      </c>
      <c r="E471" s="824" t="s">
        <v>1409</v>
      </c>
      <c r="F471" s="822" t="s">
        <v>1378</v>
      </c>
      <c r="G471" s="822" t="s">
        <v>1428</v>
      </c>
      <c r="H471" s="822" t="s">
        <v>329</v>
      </c>
      <c r="I471" s="822" t="s">
        <v>1852</v>
      </c>
      <c r="J471" s="822" t="s">
        <v>1853</v>
      </c>
      <c r="K471" s="822" t="s">
        <v>1854</v>
      </c>
      <c r="L471" s="825">
        <v>700.35</v>
      </c>
      <c r="M471" s="825">
        <v>1400.7</v>
      </c>
      <c r="N471" s="822">
        <v>2</v>
      </c>
      <c r="O471" s="826">
        <v>2</v>
      </c>
      <c r="P471" s="825">
        <v>700.35</v>
      </c>
      <c r="Q471" s="827">
        <v>0.5</v>
      </c>
      <c r="R471" s="822">
        <v>1</v>
      </c>
      <c r="S471" s="827">
        <v>0.5</v>
      </c>
      <c r="T471" s="826">
        <v>1</v>
      </c>
      <c r="U471" s="828">
        <v>0.5</v>
      </c>
    </row>
    <row r="472" spans="1:21" ht="14.45" customHeight="1" x14ac:dyDescent="0.2">
      <c r="A472" s="821">
        <v>11</v>
      </c>
      <c r="B472" s="822" t="s">
        <v>1375</v>
      </c>
      <c r="C472" s="822" t="s">
        <v>1381</v>
      </c>
      <c r="D472" s="823" t="s">
        <v>2517</v>
      </c>
      <c r="E472" s="824" t="s">
        <v>1409</v>
      </c>
      <c r="F472" s="822" t="s">
        <v>1378</v>
      </c>
      <c r="G472" s="822" t="s">
        <v>1428</v>
      </c>
      <c r="H472" s="822" t="s">
        <v>329</v>
      </c>
      <c r="I472" s="822" t="s">
        <v>1429</v>
      </c>
      <c r="J472" s="822" t="s">
        <v>1430</v>
      </c>
      <c r="K472" s="822" t="s">
        <v>1431</v>
      </c>
      <c r="L472" s="825">
        <v>562.03</v>
      </c>
      <c r="M472" s="825">
        <v>1686.09</v>
      </c>
      <c r="N472" s="822">
        <v>3</v>
      </c>
      <c r="O472" s="826">
        <v>3</v>
      </c>
      <c r="P472" s="825">
        <v>1124.06</v>
      </c>
      <c r="Q472" s="827">
        <v>0.66666666666666663</v>
      </c>
      <c r="R472" s="822">
        <v>2</v>
      </c>
      <c r="S472" s="827">
        <v>0.66666666666666663</v>
      </c>
      <c r="T472" s="826">
        <v>2</v>
      </c>
      <c r="U472" s="828">
        <v>0.66666666666666663</v>
      </c>
    </row>
    <row r="473" spans="1:21" ht="14.45" customHeight="1" x14ac:dyDescent="0.2">
      <c r="A473" s="821">
        <v>11</v>
      </c>
      <c r="B473" s="822" t="s">
        <v>1375</v>
      </c>
      <c r="C473" s="822" t="s">
        <v>1381</v>
      </c>
      <c r="D473" s="823" t="s">
        <v>2517</v>
      </c>
      <c r="E473" s="824" t="s">
        <v>1409</v>
      </c>
      <c r="F473" s="822" t="s">
        <v>1378</v>
      </c>
      <c r="G473" s="822" t="s">
        <v>1428</v>
      </c>
      <c r="H473" s="822" t="s">
        <v>329</v>
      </c>
      <c r="I473" s="822" t="s">
        <v>1946</v>
      </c>
      <c r="J473" s="822" t="s">
        <v>1947</v>
      </c>
      <c r="K473" s="822" t="s">
        <v>1948</v>
      </c>
      <c r="L473" s="825">
        <v>349.6</v>
      </c>
      <c r="M473" s="825">
        <v>349.6</v>
      </c>
      <c r="N473" s="822">
        <v>1</v>
      </c>
      <c r="O473" s="826">
        <v>1</v>
      </c>
      <c r="P473" s="825">
        <v>349.6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11</v>
      </c>
      <c r="B474" s="822" t="s">
        <v>1375</v>
      </c>
      <c r="C474" s="822" t="s">
        <v>1381</v>
      </c>
      <c r="D474" s="823" t="s">
        <v>2517</v>
      </c>
      <c r="E474" s="824" t="s">
        <v>1409</v>
      </c>
      <c r="F474" s="822" t="s">
        <v>1378</v>
      </c>
      <c r="G474" s="822" t="s">
        <v>1428</v>
      </c>
      <c r="H474" s="822" t="s">
        <v>329</v>
      </c>
      <c r="I474" s="822" t="s">
        <v>1629</v>
      </c>
      <c r="J474" s="822" t="s">
        <v>1630</v>
      </c>
      <c r="K474" s="822" t="s">
        <v>1631</v>
      </c>
      <c r="L474" s="825">
        <v>1599.65</v>
      </c>
      <c r="M474" s="825">
        <v>1599.65</v>
      </c>
      <c r="N474" s="822">
        <v>1</v>
      </c>
      <c r="O474" s="826">
        <v>1</v>
      </c>
      <c r="P474" s="825">
        <v>1599.65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11</v>
      </c>
      <c r="B475" s="822" t="s">
        <v>1375</v>
      </c>
      <c r="C475" s="822" t="s">
        <v>1381</v>
      </c>
      <c r="D475" s="823" t="s">
        <v>2517</v>
      </c>
      <c r="E475" s="824" t="s">
        <v>1409</v>
      </c>
      <c r="F475" s="822" t="s">
        <v>1378</v>
      </c>
      <c r="G475" s="822" t="s">
        <v>1428</v>
      </c>
      <c r="H475" s="822" t="s">
        <v>329</v>
      </c>
      <c r="I475" s="822" t="s">
        <v>1638</v>
      </c>
      <c r="J475" s="822" t="s">
        <v>1639</v>
      </c>
      <c r="K475" s="822"/>
      <c r="L475" s="825">
        <v>180.55</v>
      </c>
      <c r="M475" s="825">
        <v>541.65000000000009</v>
      </c>
      <c r="N475" s="822">
        <v>3</v>
      </c>
      <c r="O475" s="826">
        <v>2</v>
      </c>
      <c r="P475" s="825">
        <v>541.65000000000009</v>
      </c>
      <c r="Q475" s="827">
        <v>1</v>
      </c>
      <c r="R475" s="822">
        <v>3</v>
      </c>
      <c r="S475" s="827">
        <v>1</v>
      </c>
      <c r="T475" s="826">
        <v>2</v>
      </c>
      <c r="U475" s="828">
        <v>1</v>
      </c>
    </row>
    <row r="476" spans="1:21" ht="14.45" customHeight="1" x14ac:dyDescent="0.2">
      <c r="A476" s="821">
        <v>11</v>
      </c>
      <c r="B476" s="822" t="s">
        <v>1375</v>
      </c>
      <c r="C476" s="822" t="s">
        <v>1381</v>
      </c>
      <c r="D476" s="823" t="s">
        <v>2517</v>
      </c>
      <c r="E476" s="824" t="s">
        <v>1409</v>
      </c>
      <c r="F476" s="822" t="s">
        <v>1378</v>
      </c>
      <c r="G476" s="822" t="s">
        <v>1428</v>
      </c>
      <c r="H476" s="822" t="s">
        <v>329</v>
      </c>
      <c r="I476" s="822" t="s">
        <v>2050</v>
      </c>
      <c r="J476" s="822" t="s">
        <v>1738</v>
      </c>
      <c r="K476" s="822" t="s">
        <v>2051</v>
      </c>
      <c r="L476" s="825">
        <v>60.23</v>
      </c>
      <c r="M476" s="825">
        <v>60.23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11</v>
      </c>
      <c r="B477" s="822" t="s">
        <v>1375</v>
      </c>
      <c r="C477" s="822" t="s">
        <v>1381</v>
      </c>
      <c r="D477" s="823" t="s">
        <v>2517</v>
      </c>
      <c r="E477" s="824" t="s">
        <v>1409</v>
      </c>
      <c r="F477" s="822" t="s">
        <v>1378</v>
      </c>
      <c r="G477" s="822" t="s">
        <v>1428</v>
      </c>
      <c r="H477" s="822" t="s">
        <v>329</v>
      </c>
      <c r="I477" s="822" t="s">
        <v>2052</v>
      </c>
      <c r="J477" s="822" t="s">
        <v>2053</v>
      </c>
      <c r="K477" s="822" t="s">
        <v>2054</v>
      </c>
      <c r="L477" s="825">
        <v>1000.5</v>
      </c>
      <c r="M477" s="825">
        <v>1000.5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11</v>
      </c>
      <c r="B478" s="822" t="s">
        <v>1375</v>
      </c>
      <c r="C478" s="822" t="s">
        <v>1381</v>
      </c>
      <c r="D478" s="823" t="s">
        <v>2517</v>
      </c>
      <c r="E478" s="824" t="s">
        <v>1409</v>
      </c>
      <c r="F478" s="822" t="s">
        <v>1378</v>
      </c>
      <c r="G478" s="822" t="s">
        <v>1428</v>
      </c>
      <c r="H478" s="822" t="s">
        <v>329</v>
      </c>
      <c r="I478" s="822" t="s">
        <v>1987</v>
      </c>
      <c r="J478" s="822" t="s">
        <v>1988</v>
      </c>
      <c r="K478" s="822" t="s">
        <v>1989</v>
      </c>
      <c r="L478" s="825">
        <v>349.6</v>
      </c>
      <c r="M478" s="825">
        <v>349.6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11</v>
      </c>
      <c r="B479" s="822" t="s">
        <v>1375</v>
      </c>
      <c r="C479" s="822" t="s">
        <v>1381</v>
      </c>
      <c r="D479" s="823" t="s">
        <v>2517</v>
      </c>
      <c r="E479" s="824" t="s">
        <v>1409</v>
      </c>
      <c r="F479" s="822" t="s">
        <v>1378</v>
      </c>
      <c r="G479" s="822" t="s">
        <v>1428</v>
      </c>
      <c r="H479" s="822" t="s">
        <v>329</v>
      </c>
      <c r="I479" s="822" t="s">
        <v>2055</v>
      </c>
      <c r="J479" s="822" t="s">
        <v>2056</v>
      </c>
      <c r="K479" s="822" t="s">
        <v>2057</v>
      </c>
      <c r="L479" s="825">
        <v>389.82</v>
      </c>
      <c r="M479" s="825">
        <v>389.82</v>
      </c>
      <c r="N479" s="822">
        <v>1</v>
      </c>
      <c r="O479" s="826">
        <v>1</v>
      </c>
      <c r="P479" s="825">
        <v>389.82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11</v>
      </c>
      <c r="B480" s="822" t="s">
        <v>1375</v>
      </c>
      <c r="C480" s="822" t="s">
        <v>1381</v>
      </c>
      <c r="D480" s="823" t="s">
        <v>2517</v>
      </c>
      <c r="E480" s="824" t="s">
        <v>1409</v>
      </c>
      <c r="F480" s="822" t="s">
        <v>1378</v>
      </c>
      <c r="G480" s="822" t="s">
        <v>1428</v>
      </c>
      <c r="H480" s="822" t="s">
        <v>329</v>
      </c>
      <c r="I480" s="822" t="s">
        <v>2001</v>
      </c>
      <c r="J480" s="822" t="s">
        <v>1644</v>
      </c>
      <c r="K480" s="822" t="s">
        <v>2002</v>
      </c>
      <c r="L480" s="825">
        <v>348.3</v>
      </c>
      <c r="M480" s="825">
        <v>348.3</v>
      </c>
      <c r="N480" s="822">
        <v>1</v>
      </c>
      <c r="O480" s="826">
        <v>1</v>
      </c>
      <c r="P480" s="825">
        <v>348.3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11</v>
      </c>
      <c r="B481" s="822" t="s">
        <v>1375</v>
      </c>
      <c r="C481" s="822" t="s">
        <v>1381</v>
      </c>
      <c r="D481" s="823" t="s">
        <v>2517</v>
      </c>
      <c r="E481" s="824" t="s">
        <v>1409</v>
      </c>
      <c r="F481" s="822" t="s">
        <v>1378</v>
      </c>
      <c r="G481" s="822" t="s">
        <v>1428</v>
      </c>
      <c r="H481" s="822" t="s">
        <v>329</v>
      </c>
      <c r="I481" s="822" t="s">
        <v>2058</v>
      </c>
      <c r="J481" s="822" t="s">
        <v>2059</v>
      </c>
      <c r="K481" s="822" t="s">
        <v>2060</v>
      </c>
      <c r="L481" s="825">
        <v>1000.5</v>
      </c>
      <c r="M481" s="825">
        <v>1000.5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11</v>
      </c>
      <c r="B482" s="822" t="s">
        <v>1375</v>
      </c>
      <c r="C482" s="822" t="s">
        <v>1381</v>
      </c>
      <c r="D482" s="823" t="s">
        <v>2517</v>
      </c>
      <c r="E482" s="824" t="s">
        <v>1409</v>
      </c>
      <c r="F482" s="822" t="s">
        <v>1378</v>
      </c>
      <c r="G482" s="822" t="s">
        <v>1438</v>
      </c>
      <c r="H482" s="822" t="s">
        <v>329</v>
      </c>
      <c r="I482" s="822" t="s">
        <v>1439</v>
      </c>
      <c r="J482" s="822" t="s">
        <v>1440</v>
      </c>
      <c r="K482" s="822" t="s">
        <v>1441</v>
      </c>
      <c r="L482" s="825">
        <v>249.55</v>
      </c>
      <c r="M482" s="825">
        <v>5490.1</v>
      </c>
      <c r="N482" s="822">
        <v>22</v>
      </c>
      <c r="O482" s="826">
        <v>11</v>
      </c>
      <c r="P482" s="825">
        <v>5490.1</v>
      </c>
      <c r="Q482" s="827">
        <v>1</v>
      </c>
      <c r="R482" s="822">
        <v>22</v>
      </c>
      <c r="S482" s="827">
        <v>1</v>
      </c>
      <c r="T482" s="826">
        <v>11</v>
      </c>
      <c r="U482" s="828">
        <v>1</v>
      </c>
    </row>
    <row r="483" spans="1:21" ht="14.45" customHeight="1" x14ac:dyDescent="0.2">
      <c r="A483" s="821">
        <v>11</v>
      </c>
      <c r="B483" s="822" t="s">
        <v>1375</v>
      </c>
      <c r="C483" s="822" t="s">
        <v>1381</v>
      </c>
      <c r="D483" s="823" t="s">
        <v>2517</v>
      </c>
      <c r="E483" s="824" t="s">
        <v>1409</v>
      </c>
      <c r="F483" s="822" t="s">
        <v>1378</v>
      </c>
      <c r="G483" s="822" t="s">
        <v>1438</v>
      </c>
      <c r="H483" s="822" t="s">
        <v>329</v>
      </c>
      <c r="I483" s="822" t="s">
        <v>1547</v>
      </c>
      <c r="J483" s="822" t="s">
        <v>1548</v>
      </c>
      <c r="K483" s="822" t="s">
        <v>1549</v>
      </c>
      <c r="L483" s="825">
        <v>400.2</v>
      </c>
      <c r="M483" s="825">
        <v>4402.1999999999989</v>
      </c>
      <c r="N483" s="822">
        <v>11</v>
      </c>
      <c r="O483" s="826">
        <v>11</v>
      </c>
      <c r="P483" s="825">
        <v>4402.1999999999989</v>
      </c>
      <c r="Q483" s="827">
        <v>1</v>
      </c>
      <c r="R483" s="822">
        <v>11</v>
      </c>
      <c r="S483" s="827">
        <v>1</v>
      </c>
      <c r="T483" s="826">
        <v>11</v>
      </c>
      <c r="U483" s="828">
        <v>1</v>
      </c>
    </row>
    <row r="484" spans="1:21" ht="14.45" customHeight="1" x14ac:dyDescent="0.2">
      <c r="A484" s="821">
        <v>11</v>
      </c>
      <c r="B484" s="822" t="s">
        <v>1375</v>
      </c>
      <c r="C484" s="822" t="s">
        <v>1381</v>
      </c>
      <c r="D484" s="823" t="s">
        <v>2517</v>
      </c>
      <c r="E484" s="824" t="s">
        <v>1409</v>
      </c>
      <c r="F484" s="822" t="s">
        <v>1378</v>
      </c>
      <c r="G484" s="822" t="s">
        <v>1438</v>
      </c>
      <c r="H484" s="822" t="s">
        <v>329</v>
      </c>
      <c r="I484" s="822" t="s">
        <v>1903</v>
      </c>
      <c r="J484" s="822" t="s">
        <v>1904</v>
      </c>
      <c r="K484" s="822" t="s">
        <v>1905</v>
      </c>
      <c r="L484" s="825">
        <v>5200.3</v>
      </c>
      <c r="M484" s="825">
        <v>5200.3</v>
      </c>
      <c r="N484" s="822">
        <v>1</v>
      </c>
      <c r="O484" s="826">
        <v>1</v>
      </c>
      <c r="P484" s="825">
        <v>5200.3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11</v>
      </c>
      <c r="B485" s="822" t="s">
        <v>1375</v>
      </c>
      <c r="C485" s="822" t="s">
        <v>1381</v>
      </c>
      <c r="D485" s="823" t="s">
        <v>2517</v>
      </c>
      <c r="E485" s="824" t="s">
        <v>1409</v>
      </c>
      <c r="F485" s="822" t="s">
        <v>1378</v>
      </c>
      <c r="G485" s="822" t="s">
        <v>1438</v>
      </c>
      <c r="H485" s="822" t="s">
        <v>329</v>
      </c>
      <c r="I485" s="822" t="s">
        <v>2061</v>
      </c>
      <c r="J485" s="822" t="s">
        <v>2062</v>
      </c>
      <c r="K485" s="822" t="s">
        <v>2063</v>
      </c>
      <c r="L485" s="825">
        <v>945</v>
      </c>
      <c r="M485" s="825">
        <v>945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11</v>
      </c>
      <c r="B486" s="822" t="s">
        <v>1375</v>
      </c>
      <c r="C486" s="822" t="s">
        <v>1381</v>
      </c>
      <c r="D486" s="823" t="s">
        <v>2517</v>
      </c>
      <c r="E486" s="824" t="s">
        <v>1410</v>
      </c>
      <c r="F486" s="822" t="s">
        <v>1376</v>
      </c>
      <c r="G486" s="822" t="s">
        <v>1448</v>
      </c>
      <c r="H486" s="822" t="s">
        <v>329</v>
      </c>
      <c r="I486" s="822" t="s">
        <v>1449</v>
      </c>
      <c r="J486" s="822" t="s">
        <v>1450</v>
      </c>
      <c r="K486" s="822" t="s">
        <v>1451</v>
      </c>
      <c r="L486" s="825">
        <v>23.49</v>
      </c>
      <c r="M486" s="825">
        <v>70.47</v>
      </c>
      <c r="N486" s="822">
        <v>3</v>
      </c>
      <c r="O486" s="826">
        <v>2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11</v>
      </c>
      <c r="B487" s="822" t="s">
        <v>1375</v>
      </c>
      <c r="C487" s="822" t="s">
        <v>1381</v>
      </c>
      <c r="D487" s="823" t="s">
        <v>2517</v>
      </c>
      <c r="E487" s="824" t="s">
        <v>1410</v>
      </c>
      <c r="F487" s="822" t="s">
        <v>1376</v>
      </c>
      <c r="G487" s="822" t="s">
        <v>1680</v>
      </c>
      <c r="H487" s="822" t="s">
        <v>329</v>
      </c>
      <c r="I487" s="822" t="s">
        <v>2003</v>
      </c>
      <c r="J487" s="822" t="s">
        <v>2004</v>
      </c>
      <c r="K487" s="822" t="s">
        <v>1232</v>
      </c>
      <c r="L487" s="825">
        <v>78.33</v>
      </c>
      <c r="M487" s="825">
        <v>156.66</v>
      </c>
      <c r="N487" s="822">
        <v>2</v>
      </c>
      <c r="O487" s="826">
        <v>0.5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11</v>
      </c>
      <c r="B488" s="822" t="s">
        <v>1375</v>
      </c>
      <c r="C488" s="822" t="s">
        <v>1381</v>
      </c>
      <c r="D488" s="823" t="s">
        <v>2517</v>
      </c>
      <c r="E488" s="824" t="s">
        <v>1410</v>
      </c>
      <c r="F488" s="822" t="s">
        <v>1376</v>
      </c>
      <c r="G488" s="822" t="s">
        <v>1680</v>
      </c>
      <c r="H488" s="822" t="s">
        <v>672</v>
      </c>
      <c r="I488" s="822" t="s">
        <v>1230</v>
      </c>
      <c r="J488" s="822" t="s">
        <v>1231</v>
      </c>
      <c r="K488" s="822" t="s">
        <v>1232</v>
      </c>
      <c r="L488" s="825">
        <v>0</v>
      </c>
      <c r="M488" s="825">
        <v>0</v>
      </c>
      <c r="N488" s="822">
        <v>2</v>
      </c>
      <c r="O488" s="826">
        <v>0.5</v>
      </c>
      <c r="P488" s="825">
        <v>0</v>
      </c>
      <c r="Q488" s="827"/>
      <c r="R488" s="822">
        <v>2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11</v>
      </c>
      <c r="B489" s="822" t="s">
        <v>1375</v>
      </c>
      <c r="C489" s="822" t="s">
        <v>1381</v>
      </c>
      <c r="D489" s="823" t="s">
        <v>2517</v>
      </c>
      <c r="E489" s="824" t="s">
        <v>1410</v>
      </c>
      <c r="F489" s="822" t="s">
        <v>1376</v>
      </c>
      <c r="G489" s="822" t="s">
        <v>1459</v>
      </c>
      <c r="H489" s="822" t="s">
        <v>329</v>
      </c>
      <c r="I489" s="822" t="s">
        <v>2064</v>
      </c>
      <c r="J489" s="822" t="s">
        <v>1868</v>
      </c>
      <c r="K489" s="822" t="s">
        <v>2065</v>
      </c>
      <c r="L489" s="825">
        <v>46.99</v>
      </c>
      <c r="M489" s="825">
        <v>46.99</v>
      </c>
      <c r="N489" s="822">
        <v>1</v>
      </c>
      <c r="O489" s="826">
        <v>0.5</v>
      </c>
      <c r="P489" s="825">
        <v>46.99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11</v>
      </c>
      <c r="B490" s="822" t="s">
        <v>1375</v>
      </c>
      <c r="C490" s="822" t="s">
        <v>1381</v>
      </c>
      <c r="D490" s="823" t="s">
        <v>2517</v>
      </c>
      <c r="E490" s="824" t="s">
        <v>1410</v>
      </c>
      <c r="F490" s="822" t="s">
        <v>1376</v>
      </c>
      <c r="G490" s="822" t="s">
        <v>1459</v>
      </c>
      <c r="H490" s="822" t="s">
        <v>329</v>
      </c>
      <c r="I490" s="822" t="s">
        <v>2066</v>
      </c>
      <c r="J490" s="822" t="s">
        <v>2067</v>
      </c>
      <c r="K490" s="822" t="s">
        <v>2068</v>
      </c>
      <c r="L490" s="825">
        <v>58.74</v>
      </c>
      <c r="M490" s="825">
        <v>58.74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11</v>
      </c>
      <c r="B491" s="822" t="s">
        <v>1375</v>
      </c>
      <c r="C491" s="822" t="s">
        <v>1381</v>
      </c>
      <c r="D491" s="823" t="s">
        <v>2517</v>
      </c>
      <c r="E491" s="824" t="s">
        <v>1410</v>
      </c>
      <c r="F491" s="822" t="s">
        <v>1376</v>
      </c>
      <c r="G491" s="822" t="s">
        <v>1459</v>
      </c>
      <c r="H491" s="822" t="s">
        <v>329</v>
      </c>
      <c r="I491" s="822" t="s">
        <v>1681</v>
      </c>
      <c r="J491" s="822" t="s">
        <v>682</v>
      </c>
      <c r="K491" s="822" t="s">
        <v>683</v>
      </c>
      <c r="L491" s="825">
        <v>52.87</v>
      </c>
      <c r="M491" s="825">
        <v>105.74</v>
      </c>
      <c r="N491" s="822">
        <v>2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11</v>
      </c>
      <c r="B492" s="822" t="s">
        <v>1375</v>
      </c>
      <c r="C492" s="822" t="s">
        <v>1381</v>
      </c>
      <c r="D492" s="823" t="s">
        <v>2517</v>
      </c>
      <c r="E492" s="824" t="s">
        <v>1410</v>
      </c>
      <c r="F492" s="822" t="s">
        <v>1376</v>
      </c>
      <c r="G492" s="822" t="s">
        <v>1752</v>
      </c>
      <c r="H492" s="822" t="s">
        <v>329</v>
      </c>
      <c r="I492" s="822" t="s">
        <v>2069</v>
      </c>
      <c r="J492" s="822" t="s">
        <v>680</v>
      </c>
      <c r="K492" s="822" t="s">
        <v>2070</v>
      </c>
      <c r="L492" s="825">
        <v>182.22</v>
      </c>
      <c r="M492" s="825">
        <v>182.22</v>
      </c>
      <c r="N492" s="822">
        <v>1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11</v>
      </c>
      <c r="B493" s="822" t="s">
        <v>1375</v>
      </c>
      <c r="C493" s="822" t="s">
        <v>1381</v>
      </c>
      <c r="D493" s="823" t="s">
        <v>2517</v>
      </c>
      <c r="E493" s="824" t="s">
        <v>1410</v>
      </c>
      <c r="F493" s="822" t="s">
        <v>1376</v>
      </c>
      <c r="G493" s="822" t="s">
        <v>2071</v>
      </c>
      <c r="H493" s="822" t="s">
        <v>329</v>
      </c>
      <c r="I493" s="822" t="s">
        <v>2072</v>
      </c>
      <c r="J493" s="822" t="s">
        <v>2073</v>
      </c>
      <c r="K493" s="822" t="s">
        <v>2074</v>
      </c>
      <c r="L493" s="825">
        <v>93.49</v>
      </c>
      <c r="M493" s="825">
        <v>373.96</v>
      </c>
      <c r="N493" s="822">
        <v>4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11</v>
      </c>
      <c r="B494" s="822" t="s">
        <v>1375</v>
      </c>
      <c r="C494" s="822" t="s">
        <v>1381</v>
      </c>
      <c r="D494" s="823" t="s">
        <v>2517</v>
      </c>
      <c r="E494" s="824" t="s">
        <v>1410</v>
      </c>
      <c r="F494" s="822" t="s">
        <v>1376</v>
      </c>
      <c r="G494" s="822" t="s">
        <v>1808</v>
      </c>
      <c r="H494" s="822" t="s">
        <v>672</v>
      </c>
      <c r="I494" s="822" t="s">
        <v>2075</v>
      </c>
      <c r="J494" s="822" t="s">
        <v>1293</v>
      </c>
      <c r="K494" s="822" t="s">
        <v>2076</v>
      </c>
      <c r="L494" s="825">
        <v>885.48</v>
      </c>
      <c r="M494" s="825">
        <v>3541.92</v>
      </c>
      <c r="N494" s="822">
        <v>4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11</v>
      </c>
      <c r="B495" s="822" t="s">
        <v>1375</v>
      </c>
      <c r="C495" s="822" t="s">
        <v>1381</v>
      </c>
      <c r="D495" s="823" t="s">
        <v>2517</v>
      </c>
      <c r="E495" s="824" t="s">
        <v>1410</v>
      </c>
      <c r="F495" s="822" t="s">
        <v>1376</v>
      </c>
      <c r="G495" s="822" t="s">
        <v>2077</v>
      </c>
      <c r="H495" s="822" t="s">
        <v>672</v>
      </c>
      <c r="I495" s="822" t="s">
        <v>2078</v>
      </c>
      <c r="J495" s="822" t="s">
        <v>1299</v>
      </c>
      <c r="K495" s="822" t="s">
        <v>2079</v>
      </c>
      <c r="L495" s="825">
        <v>85.02</v>
      </c>
      <c r="M495" s="825">
        <v>85.02</v>
      </c>
      <c r="N495" s="822">
        <v>1</v>
      </c>
      <c r="O495" s="826">
        <v>0.5</v>
      </c>
      <c r="P495" s="825">
        <v>85.02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11</v>
      </c>
      <c r="B496" s="822" t="s">
        <v>1375</v>
      </c>
      <c r="C496" s="822" t="s">
        <v>1381</v>
      </c>
      <c r="D496" s="823" t="s">
        <v>2517</v>
      </c>
      <c r="E496" s="824" t="s">
        <v>1410</v>
      </c>
      <c r="F496" s="822" t="s">
        <v>1376</v>
      </c>
      <c r="G496" s="822" t="s">
        <v>2080</v>
      </c>
      <c r="H496" s="822" t="s">
        <v>672</v>
      </c>
      <c r="I496" s="822" t="s">
        <v>2081</v>
      </c>
      <c r="J496" s="822" t="s">
        <v>2082</v>
      </c>
      <c r="K496" s="822" t="s">
        <v>2083</v>
      </c>
      <c r="L496" s="825">
        <v>169.73</v>
      </c>
      <c r="M496" s="825">
        <v>169.73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11</v>
      </c>
      <c r="B497" s="822" t="s">
        <v>1375</v>
      </c>
      <c r="C497" s="822" t="s">
        <v>1381</v>
      </c>
      <c r="D497" s="823" t="s">
        <v>2517</v>
      </c>
      <c r="E497" s="824" t="s">
        <v>1410</v>
      </c>
      <c r="F497" s="822" t="s">
        <v>1376</v>
      </c>
      <c r="G497" s="822" t="s">
        <v>2084</v>
      </c>
      <c r="H497" s="822" t="s">
        <v>329</v>
      </c>
      <c r="I497" s="822" t="s">
        <v>2085</v>
      </c>
      <c r="J497" s="822" t="s">
        <v>777</v>
      </c>
      <c r="K497" s="822" t="s">
        <v>778</v>
      </c>
      <c r="L497" s="825">
        <v>0</v>
      </c>
      <c r="M497" s="825">
        <v>0</v>
      </c>
      <c r="N497" s="822">
        <v>3</v>
      </c>
      <c r="O497" s="826">
        <v>0.5</v>
      </c>
      <c r="P497" s="825"/>
      <c r="Q497" s="827"/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11</v>
      </c>
      <c r="B498" s="822" t="s">
        <v>1375</v>
      </c>
      <c r="C498" s="822" t="s">
        <v>1381</v>
      </c>
      <c r="D498" s="823" t="s">
        <v>2517</v>
      </c>
      <c r="E498" s="824" t="s">
        <v>1410</v>
      </c>
      <c r="F498" s="822" t="s">
        <v>1376</v>
      </c>
      <c r="G498" s="822" t="s">
        <v>2086</v>
      </c>
      <c r="H498" s="822" t="s">
        <v>329</v>
      </c>
      <c r="I498" s="822" t="s">
        <v>2087</v>
      </c>
      <c r="J498" s="822" t="s">
        <v>2088</v>
      </c>
      <c r="K498" s="822" t="s">
        <v>2089</v>
      </c>
      <c r="L498" s="825">
        <v>59.33</v>
      </c>
      <c r="M498" s="825">
        <v>237.32</v>
      </c>
      <c r="N498" s="822">
        <v>4</v>
      </c>
      <c r="O498" s="826">
        <v>2</v>
      </c>
      <c r="P498" s="825">
        <v>177.99</v>
      </c>
      <c r="Q498" s="827">
        <v>0.75000000000000011</v>
      </c>
      <c r="R498" s="822">
        <v>3</v>
      </c>
      <c r="S498" s="827">
        <v>0.75</v>
      </c>
      <c r="T498" s="826">
        <v>1</v>
      </c>
      <c r="U498" s="828">
        <v>0.5</v>
      </c>
    </row>
    <row r="499" spans="1:21" ht="14.45" customHeight="1" x14ac:dyDescent="0.2">
      <c r="A499" s="821">
        <v>11</v>
      </c>
      <c r="B499" s="822" t="s">
        <v>1375</v>
      </c>
      <c r="C499" s="822" t="s">
        <v>1381</v>
      </c>
      <c r="D499" s="823" t="s">
        <v>2517</v>
      </c>
      <c r="E499" s="824" t="s">
        <v>1410</v>
      </c>
      <c r="F499" s="822" t="s">
        <v>1376</v>
      </c>
      <c r="G499" s="822" t="s">
        <v>1471</v>
      </c>
      <c r="H499" s="822" t="s">
        <v>329</v>
      </c>
      <c r="I499" s="822" t="s">
        <v>1472</v>
      </c>
      <c r="J499" s="822" t="s">
        <v>1473</v>
      </c>
      <c r="K499" s="822" t="s">
        <v>1474</v>
      </c>
      <c r="L499" s="825">
        <v>159.71</v>
      </c>
      <c r="M499" s="825">
        <v>3513.62</v>
      </c>
      <c r="N499" s="822">
        <v>22</v>
      </c>
      <c r="O499" s="826">
        <v>6.5</v>
      </c>
      <c r="P499" s="825">
        <v>1597.1</v>
      </c>
      <c r="Q499" s="827">
        <v>0.45454545454545453</v>
      </c>
      <c r="R499" s="822">
        <v>10</v>
      </c>
      <c r="S499" s="827">
        <v>0.45454545454545453</v>
      </c>
      <c r="T499" s="826">
        <v>3</v>
      </c>
      <c r="U499" s="828">
        <v>0.46153846153846156</v>
      </c>
    </row>
    <row r="500" spans="1:21" ht="14.45" customHeight="1" x14ac:dyDescent="0.2">
      <c r="A500" s="821">
        <v>11</v>
      </c>
      <c r="B500" s="822" t="s">
        <v>1375</v>
      </c>
      <c r="C500" s="822" t="s">
        <v>1381</v>
      </c>
      <c r="D500" s="823" t="s">
        <v>2517</v>
      </c>
      <c r="E500" s="824" t="s">
        <v>1410</v>
      </c>
      <c r="F500" s="822" t="s">
        <v>1376</v>
      </c>
      <c r="G500" s="822" t="s">
        <v>1471</v>
      </c>
      <c r="H500" s="822" t="s">
        <v>329</v>
      </c>
      <c r="I500" s="822" t="s">
        <v>1566</v>
      </c>
      <c r="J500" s="822" t="s">
        <v>1473</v>
      </c>
      <c r="K500" s="822" t="s">
        <v>1567</v>
      </c>
      <c r="L500" s="825">
        <v>159.71</v>
      </c>
      <c r="M500" s="825">
        <v>479.13</v>
      </c>
      <c r="N500" s="822">
        <v>3</v>
      </c>
      <c r="O500" s="826">
        <v>1</v>
      </c>
      <c r="P500" s="825">
        <v>479.13</v>
      </c>
      <c r="Q500" s="827">
        <v>1</v>
      </c>
      <c r="R500" s="822">
        <v>3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11</v>
      </c>
      <c r="B501" s="822" t="s">
        <v>1375</v>
      </c>
      <c r="C501" s="822" t="s">
        <v>1381</v>
      </c>
      <c r="D501" s="823" t="s">
        <v>2517</v>
      </c>
      <c r="E501" s="824" t="s">
        <v>1410</v>
      </c>
      <c r="F501" s="822" t="s">
        <v>1376</v>
      </c>
      <c r="G501" s="822" t="s">
        <v>1475</v>
      </c>
      <c r="H501" s="822" t="s">
        <v>329</v>
      </c>
      <c r="I501" s="822" t="s">
        <v>2090</v>
      </c>
      <c r="J501" s="822" t="s">
        <v>1994</v>
      </c>
      <c r="K501" s="822" t="s">
        <v>716</v>
      </c>
      <c r="L501" s="825">
        <v>0</v>
      </c>
      <c r="M501" s="825">
        <v>0</v>
      </c>
      <c r="N501" s="822">
        <v>2</v>
      </c>
      <c r="O501" s="826">
        <v>1</v>
      </c>
      <c r="P501" s="825">
        <v>0</v>
      </c>
      <c r="Q501" s="827"/>
      <c r="R501" s="822">
        <v>2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11</v>
      </c>
      <c r="B502" s="822" t="s">
        <v>1375</v>
      </c>
      <c r="C502" s="822" t="s">
        <v>1381</v>
      </c>
      <c r="D502" s="823" t="s">
        <v>2517</v>
      </c>
      <c r="E502" s="824" t="s">
        <v>1410</v>
      </c>
      <c r="F502" s="822" t="s">
        <v>1376</v>
      </c>
      <c r="G502" s="822" t="s">
        <v>1568</v>
      </c>
      <c r="H502" s="822" t="s">
        <v>329</v>
      </c>
      <c r="I502" s="822" t="s">
        <v>1968</v>
      </c>
      <c r="J502" s="822" t="s">
        <v>1969</v>
      </c>
      <c r="K502" s="822" t="s">
        <v>1970</v>
      </c>
      <c r="L502" s="825">
        <v>0</v>
      </c>
      <c r="M502" s="825">
        <v>0</v>
      </c>
      <c r="N502" s="822">
        <v>2</v>
      </c>
      <c r="O502" s="826">
        <v>1</v>
      </c>
      <c r="P502" s="825"/>
      <c r="Q502" s="827"/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11</v>
      </c>
      <c r="B503" s="822" t="s">
        <v>1375</v>
      </c>
      <c r="C503" s="822" t="s">
        <v>1381</v>
      </c>
      <c r="D503" s="823" t="s">
        <v>2517</v>
      </c>
      <c r="E503" s="824" t="s">
        <v>1410</v>
      </c>
      <c r="F503" s="822" t="s">
        <v>1376</v>
      </c>
      <c r="G503" s="822" t="s">
        <v>1568</v>
      </c>
      <c r="H503" s="822" t="s">
        <v>329</v>
      </c>
      <c r="I503" s="822" t="s">
        <v>1763</v>
      </c>
      <c r="J503" s="822" t="s">
        <v>1570</v>
      </c>
      <c r="K503" s="822" t="s">
        <v>1764</v>
      </c>
      <c r="L503" s="825">
        <v>45.89</v>
      </c>
      <c r="M503" s="825">
        <v>137.67000000000002</v>
      </c>
      <c r="N503" s="822">
        <v>3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11</v>
      </c>
      <c r="B504" s="822" t="s">
        <v>1375</v>
      </c>
      <c r="C504" s="822" t="s">
        <v>1381</v>
      </c>
      <c r="D504" s="823" t="s">
        <v>2517</v>
      </c>
      <c r="E504" s="824" t="s">
        <v>1410</v>
      </c>
      <c r="F504" s="822" t="s">
        <v>1376</v>
      </c>
      <c r="G504" s="822" t="s">
        <v>1568</v>
      </c>
      <c r="H504" s="822" t="s">
        <v>329</v>
      </c>
      <c r="I504" s="822" t="s">
        <v>1569</v>
      </c>
      <c r="J504" s="822" t="s">
        <v>1570</v>
      </c>
      <c r="K504" s="822" t="s">
        <v>1571</v>
      </c>
      <c r="L504" s="825">
        <v>91.78</v>
      </c>
      <c r="M504" s="825">
        <v>275.34000000000003</v>
      </c>
      <c r="N504" s="822">
        <v>3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11</v>
      </c>
      <c r="B505" s="822" t="s">
        <v>1375</v>
      </c>
      <c r="C505" s="822" t="s">
        <v>1381</v>
      </c>
      <c r="D505" s="823" t="s">
        <v>2517</v>
      </c>
      <c r="E505" s="824" t="s">
        <v>1410</v>
      </c>
      <c r="F505" s="822" t="s">
        <v>1376</v>
      </c>
      <c r="G505" s="822" t="s">
        <v>1690</v>
      </c>
      <c r="H505" s="822" t="s">
        <v>672</v>
      </c>
      <c r="I505" s="822" t="s">
        <v>2021</v>
      </c>
      <c r="J505" s="822" t="s">
        <v>1692</v>
      </c>
      <c r="K505" s="822" t="s">
        <v>1777</v>
      </c>
      <c r="L505" s="825">
        <v>386.73</v>
      </c>
      <c r="M505" s="825">
        <v>1546.92</v>
      </c>
      <c r="N505" s="822">
        <v>4</v>
      </c>
      <c r="O505" s="826">
        <v>1</v>
      </c>
      <c r="P505" s="825">
        <v>1546.92</v>
      </c>
      <c r="Q505" s="827">
        <v>1</v>
      </c>
      <c r="R505" s="822">
        <v>4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11</v>
      </c>
      <c r="B506" s="822" t="s">
        <v>1375</v>
      </c>
      <c r="C506" s="822" t="s">
        <v>1381</v>
      </c>
      <c r="D506" s="823" t="s">
        <v>2517</v>
      </c>
      <c r="E506" s="824" t="s">
        <v>1410</v>
      </c>
      <c r="F506" s="822" t="s">
        <v>1376</v>
      </c>
      <c r="G506" s="822" t="s">
        <v>1809</v>
      </c>
      <c r="H506" s="822" t="s">
        <v>329</v>
      </c>
      <c r="I506" s="822" t="s">
        <v>1810</v>
      </c>
      <c r="J506" s="822" t="s">
        <v>1811</v>
      </c>
      <c r="K506" s="822" t="s">
        <v>1812</v>
      </c>
      <c r="L506" s="825">
        <v>132.97999999999999</v>
      </c>
      <c r="M506" s="825">
        <v>1462.78</v>
      </c>
      <c r="N506" s="822">
        <v>11</v>
      </c>
      <c r="O506" s="826">
        <v>1</v>
      </c>
      <c r="P506" s="825">
        <v>1462.78</v>
      </c>
      <c r="Q506" s="827">
        <v>1</v>
      </c>
      <c r="R506" s="822">
        <v>11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11</v>
      </c>
      <c r="B507" s="822" t="s">
        <v>1375</v>
      </c>
      <c r="C507" s="822" t="s">
        <v>1381</v>
      </c>
      <c r="D507" s="823" t="s">
        <v>2517</v>
      </c>
      <c r="E507" s="824" t="s">
        <v>1410</v>
      </c>
      <c r="F507" s="822" t="s">
        <v>1376</v>
      </c>
      <c r="G507" s="822" t="s">
        <v>1483</v>
      </c>
      <c r="H507" s="822" t="s">
        <v>329</v>
      </c>
      <c r="I507" s="822" t="s">
        <v>1575</v>
      </c>
      <c r="J507" s="822" t="s">
        <v>1485</v>
      </c>
      <c r="K507" s="822" t="s">
        <v>1486</v>
      </c>
      <c r="L507" s="825">
        <v>482.19</v>
      </c>
      <c r="M507" s="825">
        <v>964.38</v>
      </c>
      <c r="N507" s="822">
        <v>2</v>
      </c>
      <c r="O507" s="826">
        <v>2</v>
      </c>
      <c r="P507" s="825">
        <v>964.38</v>
      </c>
      <c r="Q507" s="827">
        <v>1</v>
      </c>
      <c r="R507" s="822">
        <v>2</v>
      </c>
      <c r="S507" s="827">
        <v>1</v>
      </c>
      <c r="T507" s="826">
        <v>2</v>
      </c>
      <c r="U507" s="828">
        <v>1</v>
      </c>
    </row>
    <row r="508" spans="1:21" ht="14.45" customHeight="1" x14ac:dyDescent="0.2">
      <c r="A508" s="821">
        <v>11</v>
      </c>
      <c r="B508" s="822" t="s">
        <v>1375</v>
      </c>
      <c r="C508" s="822" t="s">
        <v>1381</v>
      </c>
      <c r="D508" s="823" t="s">
        <v>2517</v>
      </c>
      <c r="E508" s="824" t="s">
        <v>1410</v>
      </c>
      <c r="F508" s="822" t="s">
        <v>1376</v>
      </c>
      <c r="G508" s="822" t="s">
        <v>1483</v>
      </c>
      <c r="H508" s="822" t="s">
        <v>329</v>
      </c>
      <c r="I508" s="822" t="s">
        <v>1484</v>
      </c>
      <c r="J508" s="822" t="s">
        <v>1485</v>
      </c>
      <c r="K508" s="822" t="s">
        <v>1486</v>
      </c>
      <c r="L508" s="825">
        <v>482.19</v>
      </c>
      <c r="M508" s="825">
        <v>482.19</v>
      </c>
      <c r="N508" s="822">
        <v>1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11</v>
      </c>
      <c r="B509" s="822" t="s">
        <v>1375</v>
      </c>
      <c r="C509" s="822" t="s">
        <v>1381</v>
      </c>
      <c r="D509" s="823" t="s">
        <v>2517</v>
      </c>
      <c r="E509" s="824" t="s">
        <v>1410</v>
      </c>
      <c r="F509" s="822" t="s">
        <v>1376</v>
      </c>
      <c r="G509" s="822" t="s">
        <v>2091</v>
      </c>
      <c r="H509" s="822" t="s">
        <v>672</v>
      </c>
      <c r="I509" s="822" t="s">
        <v>2092</v>
      </c>
      <c r="J509" s="822" t="s">
        <v>2093</v>
      </c>
      <c r="K509" s="822" t="s">
        <v>2094</v>
      </c>
      <c r="L509" s="825">
        <v>397.63</v>
      </c>
      <c r="M509" s="825">
        <v>397.63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11</v>
      </c>
      <c r="B510" s="822" t="s">
        <v>1375</v>
      </c>
      <c r="C510" s="822" t="s">
        <v>1381</v>
      </c>
      <c r="D510" s="823" t="s">
        <v>2517</v>
      </c>
      <c r="E510" s="824" t="s">
        <v>1410</v>
      </c>
      <c r="F510" s="822" t="s">
        <v>1376</v>
      </c>
      <c r="G510" s="822" t="s">
        <v>2095</v>
      </c>
      <c r="H510" s="822" t="s">
        <v>329</v>
      </c>
      <c r="I510" s="822" t="s">
        <v>2096</v>
      </c>
      <c r="J510" s="822" t="s">
        <v>2097</v>
      </c>
      <c r="K510" s="822" t="s">
        <v>2098</v>
      </c>
      <c r="L510" s="825">
        <v>23.49</v>
      </c>
      <c r="M510" s="825">
        <v>46.98</v>
      </c>
      <c r="N510" s="822">
        <v>2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11</v>
      </c>
      <c r="B511" s="822" t="s">
        <v>1375</v>
      </c>
      <c r="C511" s="822" t="s">
        <v>1381</v>
      </c>
      <c r="D511" s="823" t="s">
        <v>2517</v>
      </c>
      <c r="E511" s="824" t="s">
        <v>1410</v>
      </c>
      <c r="F511" s="822" t="s">
        <v>1376</v>
      </c>
      <c r="G511" s="822" t="s">
        <v>1870</v>
      </c>
      <c r="H511" s="822" t="s">
        <v>329</v>
      </c>
      <c r="I511" s="822" t="s">
        <v>1871</v>
      </c>
      <c r="J511" s="822" t="s">
        <v>1872</v>
      </c>
      <c r="K511" s="822" t="s">
        <v>1873</v>
      </c>
      <c r="L511" s="825">
        <v>38.56</v>
      </c>
      <c r="M511" s="825">
        <v>77.12</v>
      </c>
      <c r="N511" s="822">
        <v>2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11</v>
      </c>
      <c r="B512" s="822" t="s">
        <v>1375</v>
      </c>
      <c r="C512" s="822" t="s">
        <v>1381</v>
      </c>
      <c r="D512" s="823" t="s">
        <v>2517</v>
      </c>
      <c r="E512" s="824" t="s">
        <v>1410</v>
      </c>
      <c r="F512" s="822" t="s">
        <v>1376</v>
      </c>
      <c r="G512" s="822" t="s">
        <v>1488</v>
      </c>
      <c r="H512" s="822" t="s">
        <v>672</v>
      </c>
      <c r="I512" s="822" t="s">
        <v>1973</v>
      </c>
      <c r="J512" s="822" t="s">
        <v>1490</v>
      </c>
      <c r="K512" s="822" t="s">
        <v>1974</v>
      </c>
      <c r="L512" s="825">
        <v>140.96</v>
      </c>
      <c r="M512" s="825">
        <v>281.92</v>
      </c>
      <c r="N512" s="822">
        <v>2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11</v>
      </c>
      <c r="B513" s="822" t="s">
        <v>1375</v>
      </c>
      <c r="C513" s="822" t="s">
        <v>1381</v>
      </c>
      <c r="D513" s="823" t="s">
        <v>2517</v>
      </c>
      <c r="E513" s="824" t="s">
        <v>1410</v>
      </c>
      <c r="F513" s="822" t="s">
        <v>1376</v>
      </c>
      <c r="G513" s="822" t="s">
        <v>1488</v>
      </c>
      <c r="H513" s="822" t="s">
        <v>672</v>
      </c>
      <c r="I513" s="822" t="s">
        <v>1813</v>
      </c>
      <c r="J513" s="822" t="s">
        <v>1490</v>
      </c>
      <c r="K513" s="822" t="s">
        <v>1814</v>
      </c>
      <c r="L513" s="825">
        <v>46.99</v>
      </c>
      <c r="M513" s="825">
        <v>46.99</v>
      </c>
      <c r="N513" s="822">
        <v>1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11</v>
      </c>
      <c r="B514" s="822" t="s">
        <v>1375</v>
      </c>
      <c r="C514" s="822" t="s">
        <v>1381</v>
      </c>
      <c r="D514" s="823" t="s">
        <v>2517</v>
      </c>
      <c r="E514" s="824" t="s">
        <v>1410</v>
      </c>
      <c r="F514" s="822" t="s">
        <v>1376</v>
      </c>
      <c r="G514" s="822" t="s">
        <v>1417</v>
      </c>
      <c r="H514" s="822" t="s">
        <v>672</v>
      </c>
      <c r="I514" s="822" t="s">
        <v>1184</v>
      </c>
      <c r="J514" s="822" t="s">
        <v>695</v>
      </c>
      <c r="K514" s="822" t="s">
        <v>1185</v>
      </c>
      <c r="L514" s="825">
        <v>736.33</v>
      </c>
      <c r="M514" s="825">
        <v>8835.9600000000009</v>
      </c>
      <c r="N514" s="822">
        <v>12</v>
      </c>
      <c r="O514" s="826">
        <v>6.5</v>
      </c>
      <c r="P514" s="825">
        <v>6626.97</v>
      </c>
      <c r="Q514" s="827">
        <v>0.75</v>
      </c>
      <c r="R514" s="822">
        <v>9</v>
      </c>
      <c r="S514" s="827">
        <v>0.75</v>
      </c>
      <c r="T514" s="826">
        <v>5</v>
      </c>
      <c r="U514" s="828">
        <v>0.76923076923076927</v>
      </c>
    </row>
    <row r="515" spans="1:21" ht="14.45" customHeight="1" x14ac:dyDescent="0.2">
      <c r="A515" s="821">
        <v>11</v>
      </c>
      <c r="B515" s="822" t="s">
        <v>1375</v>
      </c>
      <c r="C515" s="822" t="s">
        <v>1381</v>
      </c>
      <c r="D515" s="823" t="s">
        <v>2517</v>
      </c>
      <c r="E515" s="824" t="s">
        <v>1410</v>
      </c>
      <c r="F515" s="822" t="s">
        <v>1376</v>
      </c>
      <c r="G515" s="822" t="s">
        <v>1417</v>
      </c>
      <c r="H515" s="822" t="s">
        <v>672</v>
      </c>
      <c r="I515" s="822" t="s">
        <v>2099</v>
      </c>
      <c r="J515" s="822" t="s">
        <v>1446</v>
      </c>
      <c r="K515" s="822" t="s">
        <v>2100</v>
      </c>
      <c r="L515" s="825">
        <v>1847.49</v>
      </c>
      <c r="M515" s="825">
        <v>1847.49</v>
      </c>
      <c r="N515" s="822">
        <v>1</v>
      </c>
      <c r="O515" s="826">
        <v>0.5</v>
      </c>
      <c r="P515" s="825">
        <v>1847.49</v>
      </c>
      <c r="Q515" s="827">
        <v>1</v>
      </c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11</v>
      </c>
      <c r="B516" s="822" t="s">
        <v>1375</v>
      </c>
      <c r="C516" s="822" t="s">
        <v>1381</v>
      </c>
      <c r="D516" s="823" t="s">
        <v>2517</v>
      </c>
      <c r="E516" s="824" t="s">
        <v>1410</v>
      </c>
      <c r="F516" s="822" t="s">
        <v>1376</v>
      </c>
      <c r="G516" s="822" t="s">
        <v>1435</v>
      </c>
      <c r="H516" s="822" t="s">
        <v>329</v>
      </c>
      <c r="I516" s="822" t="s">
        <v>1436</v>
      </c>
      <c r="J516" s="822" t="s">
        <v>656</v>
      </c>
      <c r="K516" s="822" t="s">
        <v>1437</v>
      </c>
      <c r="L516" s="825">
        <v>35.25</v>
      </c>
      <c r="M516" s="825">
        <v>528.75</v>
      </c>
      <c r="N516" s="822">
        <v>15</v>
      </c>
      <c r="O516" s="826">
        <v>6</v>
      </c>
      <c r="P516" s="825">
        <v>70.5</v>
      </c>
      <c r="Q516" s="827">
        <v>0.13333333333333333</v>
      </c>
      <c r="R516" s="822">
        <v>2</v>
      </c>
      <c r="S516" s="827">
        <v>0.13333333333333333</v>
      </c>
      <c r="T516" s="826">
        <v>1</v>
      </c>
      <c r="U516" s="828">
        <v>0.16666666666666666</v>
      </c>
    </row>
    <row r="517" spans="1:21" ht="14.45" customHeight="1" x14ac:dyDescent="0.2">
      <c r="A517" s="821">
        <v>11</v>
      </c>
      <c r="B517" s="822" t="s">
        <v>1375</v>
      </c>
      <c r="C517" s="822" t="s">
        <v>1381</v>
      </c>
      <c r="D517" s="823" t="s">
        <v>2517</v>
      </c>
      <c r="E517" s="824" t="s">
        <v>1410</v>
      </c>
      <c r="F517" s="822" t="s">
        <v>1376</v>
      </c>
      <c r="G517" s="822" t="s">
        <v>1435</v>
      </c>
      <c r="H517" s="822" t="s">
        <v>329</v>
      </c>
      <c r="I517" s="822" t="s">
        <v>1496</v>
      </c>
      <c r="J517" s="822" t="s">
        <v>656</v>
      </c>
      <c r="K517" s="822" t="s">
        <v>1497</v>
      </c>
      <c r="L517" s="825">
        <v>35.25</v>
      </c>
      <c r="M517" s="825">
        <v>35.25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11</v>
      </c>
      <c r="B518" s="822" t="s">
        <v>1375</v>
      </c>
      <c r="C518" s="822" t="s">
        <v>1381</v>
      </c>
      <c r="D518" s="823" t="s">
        <v>2517</v>
      </c>
      <c r="E518" s="824" t="s">
        <v>1410</v>
      </c>
      <c r="F518" s="822" t="s">
        <v>1376</v>
      </c>
      <c r="G518" s="822" t="s">
        <v>2101</v>
      </c>
      <c r="H518" s="822" t="s">
        <v>329</v>
      </c>
      <c r="I518" s="822" t="s">
        <v>2102</v>
      </c>
      <c r="J518" s="822" t="s">
        <v>2103</v>
      </c>
      <c r="K518" s="822" t="s">
        <v>2104</v>
      </c>
      <c r="L518" s="825">
        <v>1437.73</v>
      </c>
      <c r="M518" s="825">
        <v>1437.73</v>
      </c>
      <c r="N518" s="822">
        <v>1</v>
      </c>
      <c r="O518" s="826">
        <v>1</v>
      </c>
      <c r="P518" s="825">
        <v>1437.73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11</v>
      </c>
      <c r="B519" s="822" t="s">
        <v>1375</v>
      </c>
      <c r="C519" s="822" t="s">
        <v>1381</v>
      </c>
      <c r="D519" s="823" t="s">
        <v>2517</v>
      </c>
      <c r="E519" s="824" t="s">
        <v>1410</v>
      </c>
      <c r="F519" s="822" t="s">
        <v>1376</v>
      </c>
      <c r="G519" s="822" t="s">
        <v>2101</v>
      </c>
      <c r="H519" s="822" t="s">
        <v>329</v>
      </c>
      <c r="I519" s="822" t="s">
        <v>2105</v>
      </c>
      <c r="J519" s="822" t="s">
        <v>2103</v>
      </c>
      <c r="K519" s="822" t="s">
        <v>2106</v>
      </c>
      <c r="L519" s="825">
        <v>4472.93</v>
      </c>
      <c r="M519" s="825">
        <v>8945.86</v>
      </c>
      <c r="N519" s="822">
        <v>2</v>
      </c>
      <c r="O519" s="826">
        <v>1.5</v>
      </c>
      <c r="P519" s="825">
        <v>8945.86</v>
      </c>
      <c r="Q519" s="827">
        <v>1</v>
      </c>
      <c r="R519" s="822">
        <v>2</v>
      </c>
      <c r="S519" s="827">
        <v>1</v>
      </c>
      <c r="T519" s="826">
        <v>1.5</v>
      </c>
      <c r="U519" s="828">
        <v>1</v>
      </c>
    </row>
    <row r="520" spans="1:21" ht="14.45" customHeight="1" x14ac:dyDescent="0.2">
      <c r="A520" s="821">
        <v>11</v>
      </c>
      <c r="B520" s="822" t="s">
        <v>1375</v>
      </c>
      <c r="C520" s="822" t="s">
        <v>1381</v>
      </c>
      <c r="D520" s="823" t="s">
        <v>2517</v>
      </c>
      <c r="E520" s="824" t="s">
        <v>1410</v>
      </c>
      <c r="F520" s="822" t="s">
        <v>1376</v>
      </c>
      <c r="G520" s="822" t="s">
        <v>2107</v>
      </c>
      <c r="H520" s="822" t="s">
        <v>672</v>
      </c>
      <c r="I520" s="822" t="s">
        <v>2108</v>
      </c>
      <c r="J520" s="822" t="s">
        <v>2109</v>
      </c>
      <c r="K520" s="822" t="s">
        <v>2110</v>
      </c>
      <c r="L520" s="825">
        <v>30.5</v>
      </c>
      <c r="M520" s="825">
        <v>30.5</v>
      </c>
      <c r="N520" s="822">
        <v>1</v>
      </c>
      <c r="O520" s="826">
        <v>0.5</v>
      </c>
      <c r="P520" s="825">
        <v>30.5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11</v>
      </c>
      <c r="B521" s="822" t="s">
        <v>1375</v>
      </c>
      <c r="C521" s="822" t="s">
        <v>1381</v>
      </c>
      <c r="D521" s="823" t="s">
        <v>2517</v>
      </c>
      <c r="E521" s="824" t="s">
        <v>1410</v>
      </c>
      <c r="F521" s="822" t="s">
        <v>1376</v>
      </c>
      <c r="G521" s="822" t="s">
        <v>2107</v>
      </c>
      <c r="H521" s="822" t="s">
        <v>672</v>
      </c>
      <c r="I521" s="822" t="s">
        <v>2111</v>
      </c>
      <c r="J521" s="822" t="s">
        <v>2112</v>
      </c>
      <c r="K521" s="822" t="s">
        <v>2113</v>
      </c>
      <c r="L521" s="825">
        <v>63.75</v>
      </c>
      <c r="M521" s="825">
        <v>63.75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11</v>
      </c>
      <c r="B522" s="822" t="s">
        <v>1375</v>
      </c>
      <c r="C522" s="822" t="s">
        <v>1381</v>
      </c>
      <c r="D522" s="823" t="s">
        <v>2517</v>
      </c>
      <c r="E522" s="824" t="s">
        <v>1410</v>
      </c>
      <c r="F522" s="822" t="s">
        <v>1376</v>
      </c>
      <c r="G522" s="822" t="s">
        <v>1418</v>
      </c>
      <c r="H522" s="822" t="s">
        <v>672</v>
      </c>
      <c r="I522" s="822" t="s">
        <v>1246</v>
      </c>
      <c r="J522" s="822" t="s">
        <v>760</v>
      </c>
      <c r="K522" s="822" t="s">
        <v>761</v>
      </c>
      <c r="L522" s="825">
        <v>0</v>
      </c>
      <c r="M522" s="825">
        <v>0</v>
      </c>
      <c r="N522" s="822">
        <v>35</v>
      </c>
      <c r="O522" s="826">
        <v>16</v>
      </c>
      <c r="P522" s="825">
        <v>0</v>
      </c>
      <c r="Q522" s="827"/>
      <c r="R522" s="822">
        <v>20</v>
      </c>
      <c r="S522" s="827">
        <v>0.5714285714285714</v>
      </c>
      <c r="T522" s="826">
        <v>9</v>
      </c>
      <c r="U522" s="828">
        <v>0.5625</v>
      </c>
    </row>
    <row r="523" spans="1:21" ht="14.45" customHeight="1" x14ac:dyDescent="0.2">
      <c r="A523" s="821">
        <v>11</v>
      </c>
      <c r="B523" s="822" t="s">
        <v>1375</v>
      </c>
      <c r="C523" s="822" t="s">
        <v>1381</v>
      </c>
      <c r="D523" s="823" t="s">
        <v>2517</v>
      </c>
      <c r="E523" s="824" t="s">
        <v>1410</v>
      </c>
      <c r="F523" s="822" t="s">
        <v>1376</v>
      </c>
      <c r="G523" s="822" t="s">
        <v>1503</v>
      </c>
      <c r="H523" s="822" t="s">
        <v>329</v>
      </c>
      <c r="I523" s="822" t="s">
        <v>2114</v>
      </c>
      <c r="J523" s="822" t="s">
        <v>1673</v>
      </c>
      <c r="K523" s="822" t="s">
        <v>2115</v>
      </c>
      <c r="L523" s="825">
        <v>24.05</v>
      </c>
      <c r="M523" s="825">
        <v>96.2</v>
      </c>
      <c r="N523" s="822">
        <v>4</v>
      </c>
      <c r="O523" s="826">
        <v>1</v>
      </c>
      <c r="P523" s="825">
        <v>96.2</v>
      </c>
      <c r="Q523" s="827">
        <v>1</v>
      </c>
      <c r="R523" s="822">
        <v>4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11</v>
      </c>
      <c r="B524" s="822" t="s">
        <v>1375</v>
      </c>
      <c r="C524" s="822" t="s">
        <v>1381</v>
      </c>
      <c r="D524" s="823" t="s">
        <v>2517</v>
      </c>
      <c r="E524" s="824" t="s">
        <v>1410</v>
      </c>
      <c r="F524" s="822" t="s">
        <v>1376</v>
      </c>
      <c r="G524" s="822" t="s">
        <v>1503</v>
      </c>
      <c r="H524" s="822" t="s">
        <v>329</v>
      </c>
      <c r="I524" s="822" t="s">
        <v>1707</v>
      </c>
      <c r="J524" s="822" t="s">
        <v>1673</v>
      </c>
      <c r="K524" s="822" t="s">
        <v>1674</v>
      </c>
      <c r="L524" s="825">
        <v>59.56</v>
      </c>
      <c r="M524" s="825">
        <v>536.04</v>
      </c>
      <c r="N524" s="822">
        <v>9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11</v>
      </c>
      <c r="B525" s="822" t="s">
        <v>1375</v>
      </c>
      <c r="C525" s="822" t="s">
        <v>1381</v>
      </c>
      <c r="D525" s="823" t="s">
        <v>2517</v>
      </c>
      <c r="E525" s="824" t="s">
        <v>1410</v>
      </c>
      <c r="F525" s="822" t="s">
        <v>1376</v>
      </c>
      <c r="G525" s="822" t="s">
        <v>1510</v>
      </c>
      <c r="H525" s="822" t="s">
        <v>329</v>
      </c>
      <c r="I525" s="822" t="s">
        <v>1511</v>
      </c>
      <c r="J525" s="822" t="s">
        <v>1512</v>
      </c>
      <c r="K525" s="822" t="s">
        <v>1513</v>
      </c>
      <c r="L525" s="825">
        <v>100.17</v>
      </c>
      <c r="M525" s="825">
        <v>400.68</v>
      </c>
      <c r="N525" s="822">
        <v>4</v>
      </c>
      <c r="O525" s="826">
        <v>1</v>
      </c>
      <c r="P525" s="825">
        <v>400.68</v>
      </c>
      <c r="Q525" s="827">
        <v>1</v>
      </c>
      <c r="R525" s="822">
        <v>4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11</v>
      </c>
      <c r="B526" s="822" t="s">
        <v>1375</v>
      </c>
      <c r="C526" s="822" t="s">
        <v>1381</v>
      </c>
      <c r="D526" s="823" t="s">
        <v>2517</v>
      </c>
      <c r="E526" s="824" t="s">
        <v>1410</v>
      </c>
      <c r="F526" s="822" t="s">
        <v>1376</v>
      </c>
      <c r="G526" s="822" t="s">
        <v>1610</v>
      </c>
      <c r="H526" s="822" t="s">
        <v>329</v>
      </c>
      <c r="I526" s="822" t="s">
        <v>1611</v>
      </c>
      <c r="J526" s="822" t="s">
        <v>1612</v>
      </c>
      <c r="K526" s="822" t="s">
        <v>1613</v>
      </c>
      <c r="L526" s="825">
        <v>387.73</v>
      </c>
      <c r="M526" s="825">
        <v>3101.84</v>
      </c>
      <c r="N526" s="822">
        <v>8</v>
      </c>
      <c r="O526" s="826">
        <v>1.5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11</v>
      </c>
      <c r="B527" s="822" t="s">
        <v>1375</v>
      </c>
      <c r="C527" s="822" t="s">
        <v>1381</v>
      </c>
      <c r="D527" s="823" t="s">
        <v>2517</v>
      </c>
      <c r="E527" s="824" t="s">
        <v>1410</v>
      </c>
      <c r="F527" s="822" t="s">
        <v>1376</v>
      </c>
      <c r="G527" s="822" t="s">
        <v>1516</v>
      </c>
      <c r="H527" s="822" t="s">
        <v>672</v>
      </c>
      <c r="I527" s="822" t="s">
        <v>1345</v>
      </c>
      <c r="J527" s="822" t="s">
        <v>824</v>
      </c>
      <c r="K527" s="822" t="s">
        <v>1346</v>
      </c>
      <c r="L527" s="825">
        <v>0</v>
      </c>
      <c r="M527" s="825">
        <v>0</v>
      </c>
      <c r="N527" s="822">
        <v>1</v>
      </c>
      <c r="O527" s="826">
        <v>1</v>
      </c>
      <c r="P527" s="825"/>
      <c r="Q527" s="827"/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11</v>
      </c>
      <c r="B528" s="822" t="s">
        <v>1375</v>
      </c>
      <c r="C528" s="822" t="s">
        <v>1381</v>
      </c>
      <c r="D528" s="823" t="s">
        <v>2517</v>
      </c>
      <c r="E528" s="824" t="s">
        <v>1410</v>
      </c>
      <c r="F528" s="822" t="s">
        <v>1376</v>
      </c>
      <c r="G528" s="822" t="s">
        <v>2116</v>
      </c>
      <c r="H528" s="822" t="s">
        <v>672</v>
      </c>
      <c r="I528" s="822" t="s">
        <v>2117</v>
      </c>
      <c r="J528" s="822" t="s">
        <v>2118</v>
      </c>
      <c r="K528" s="822" t="s">
        <v>2119</v>
      </c>
      <c r="L528" s="825">
        <v>1220.82</v>
      </c>
      <c r="M528" s="825">
        <v>1220.82</v>
      </c>
      <c r="N528" s="822">
        <v>1</v>
      </c>
      <c r="O528" s="826">
        <v>0.5</v>
      </c>
      <c r="P528" s="825">
        <v>1220.82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11</v>
      </c>
      <c r="B529" s="822" t="s">
        <v>1375</v>
      </c>
      <c r="C529" s="822" t="s">
        <v>1381</v>
      </c>
      <c r="D529" s="823" t="s">
        <v>2517</v>
      </c>
      <c r="E529" s="824" t="s">
        <v>1410</v>
      </c>
      <c r="F529" s="822" t="s">
        <v>1376</v>
      </c>
      <c r="G529" s="822" t="s">
        <v>1517</v>
      </c>
      <c r="H529" s="822" t="s">
        <v>329</v>
      </c>
      <c r="I529" s="822" t="s">
        <v>1889</v>
      </c>
      <c r="J529" s="822" t="s">
        <v>1519</v>
      </c>
      <c r="K529" s="822" t="s">
        <v>1890</v>
      </c>
      <c r="L529" s="825">
        <v>99.94</v>
      </c>
      <c r="M529" s="825">
        <v>99.94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11</v>
      </c>
      <c r="B530" s="822" t="s">
        <v>1375</v>
      </c>
      <c r="C530" s="822" t="s">
        <v>1381</v>
      </c>
      <c r="D530" s="823" t="s">
        <v>2517</v>
      </c>
      <c r="E530" s="824" t="s">
        <v>1410</v>
      </c>
      <c r="F530" s="822" t="s">
        <v>1376</v>
      </c>
      <c r="G530" s="822" t="s">
        <v>1517</v>
      </c>
      <c r="H530" s="822" t="s">
        <v>329</v>
      </c>
      <c r="I530" s="822" t="s">
        <v>2120</v>
      </c>
      <c r="J530" s="822" t="s">
        <v>1519</v>
      </c>
      <c r="K530" s="822" t="s">
        <v>2121</v>
      </c>
      <c r="L530" s="825">
        <v>66.63</v>
      </c>
      <c r="M530" s="825">
        <v>133.26</v>
      </c>
      <c r="N530" s="822">
        <v>2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11</v>
      </c>
      <c r="B531" s="822" t="s">
        <v>1375</v>
      </c>
      <c r="C531" s="822" t="s">
        <v>1381</v>
      </c>
      <c r="D531" s="823" t="s">
        <v>2517</v>
      </c>
      <c r="E531" s="824" t="s">
        <v>1410</v>
      </c>
      <c r="F531" s="822" t="s">
        <v>1376</v>
      </c>
      <c r="G531" s="822" t="s">
        <v>1423</v>
      </c>
      <c r="H531" s="822" t="s">
        <v>672</v>
      </c>
      <c r="I531" s="822" t="s">
        <v>1308</v>
      </c>
      <c r="J531" s="822" t="s">
        <v>959</v>
      </c>
      <c r="K531" s="822" t="s">
        <v>1309</v>
      </c>
      <c r="L531" s="825">
        <v>154.36000000000001</v>
      </c>
      <c r="M531" s="825">
        <v>3550.2800000000007</v>
      </c>
      <c r="N531" s="822">
        <v>23</v>
      </c>
      <c r="O531" s="826">
        <v>8</v>
      </c>
      <c r="P531" s="825">
        <v>2006.6800000000003</v>
      </c>
      <c r="Q531" s="827">
        <v>0.56521739130434778</v>
      </c>
      <c r="R531" s="822">
        <v>13</v>
      </c>
      <c r="S531" s="827">
        <v>0.56521739130434778</v>
      </c>
      <c r="T531" s="826">
        <v>5.5</v>
      </c>
      <c r="U531" s="828">
        <v>0.6875</v>
      </c>
    </row>
    <row r="532" spans="1:21" ht="14.45" customHeight="1" x14ac:dyDescent="0.2">
      <c r="A532" s="821">
        <v>11</v>
      </c>
      <c r="B532" s="822" t="s">
        <v>1375</v>
      </c>
      <c r="C532" s="822" t="s">
        <v>1381</v>
      </c>
      <c r="D532" s="823" t="s">
        <v>2517</v>
      </c>
      <c r="E532" s="824" t="s">
        <v>1410</v>
      </c>
      <c r="F532" s="822" t="s">
        <v>1376</v>
      </c>
      <c r="G532" s="822" t="s">
        <v>1423</v>
      </c>
      <c r="H532" s="822" t="s">
        <v>329</v>
      </c>
      <c r="I532" s="822" t="s">
        <v>1525</v>
      </c>
      <c r="J532" s="822" t="s">
        <v>959</v>
      </c>
      <c r="K532" s="822" t="s">
        <v>1526</v>
      </c>
      <c r="L532" s="825">
        <v>225.06</v>
      </c>
      <c r="M532" s="825">
        <v>900.24</v>
      </c>
      <c r="N532" s="822">
        <v>4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11</v>
      </c>
      <c r="B533" s="822" t="s">
        <v>1375</v>
      </c>
      <c r="C533" s="822" t="s">
        <v>1381</v>
      </c>
      <c r="D533" s="823" t="s">
        <v>2517</v>
      </c>
      <c r="E533" s="824" t="s">
        <v>1410</v>
      </c>
      <c r="F533" s="822" t="s">
        <v>1376</v>
      </c>
      <c r="G533" s="822" t="s">
        <v>1424</v>
      </c>
      <c r="H533" s="822" t="s">
        <v>329</v>
      </c>
      <c r="I533" s="822" t="s">
        <v>1621</v>
      </c>
      <c r="J533" s="822" t="s">
        <v>1426</v>
      </c>
      <c r="K533" s="822" t="s">
        <v>1622</v>
      </c>
      <c r="L533" s="825">
        <v>0</v>
      </c>
      <c r="M533" s="825">
        <v>0</v>
      </c>
      <c r="N533" s="822">
        <v>1</v>
      </c>
      <c r="O533" s="826">
        <v>0.5</v>
      </c>
      <c r="P533" s="825"/>
      <c r="Q533" s="827"/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11</v>
      </c>
      <c r="B534" s="822" t="s">
        <v>1375</v>
      </c>
      <c r="C534" s="822" t="s">
        <v>1381</v>
      </c>
      <c r="D534" s="823" t="s">
        <v>2517</v>
      </c>
      <c r="E534" s="824" t="s">
        <v>1410</v>
      </c>
      <c r="F534" s="822" t="s">
        <v>1376</v>
      </c>
      <c r="G534" s="822" t="s">
        <v>2122</v>
      </c>
      <c r="H534" s="822" t="s">
        <v>672</v>
      </c>
      <c r="I534" s="822" t="s">
        <v>2123</v>
      </c>
      <c r="J534" s="822" t="s">
        <v>2124</v>
      </c>
      <c r="K534" s="822" t="s">
        <v>2125</v>
      </c>
      <c r="L534" s="825">
        <v>233.96</v>
      </c>
      <c r="M534" s="825">
        <v>233.96</v>
      </c>
      <c r="N534" s="822">
        <v>1</v>
      </c>
      <c r="O534" s="826">
        <v>1</v>
      </c>
      <c r="P534" s="825">
        <v>233.96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11</v>
      </c>
      <c r="B535" s="822" t="s">
        <v>1375</v>
      </c>
      <c r="C535" s="822" t="s">
        <v>1381</v>
      </c>
      <c r="D535" s="823" t="s">
        <v>2517</v>
      </c>
      <c r="E535" s="824" t="s">
        <v>1410</v>
      </c>
      <c r="F535" s="822" t="s">
        <v>1377</v>
      </c>
      <c r="G535" s="822" t="s">
        <v>1527</v>
      </c>
      <c r="H535" s="822" t="s">
        <v>329</v>
      </c>
      <c r="I535" s="822" t="s">
        <v>2126</v>
      </c>
      <c r="J535" s="822" t="s">
        <v>1727</v>
      </c>
      <c r="K535" s="822"/>
      <c r="L535" s="825">
        <v>0</v>
      </c>
      <c r="M535" s="825">
        <v>0</v>
      </c>
      <c r="N535" s="822">
        <v>1</v>
      </c>
      <c r="O535" s="826">
        <v>1</v>
      </c>
      <c r="P535" s="825">
        <v>0</v>
      </c>
      <c r="Q535" s="827"/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11</v>
      </c>
      <c r="B536" s="822" t="s">
        <v>1375</v>
      </c>
      <c r="C536" s="822" t="s">
        <v>1381</v>
      </c>
      <c r="D536" s="823" t="s">
        <v>2517</v>
      </c>
      <c r="E536" s="824" t="s">
        <v>1410</v>
      </c>
      <c r="F536" s="822" t="s">
        <v>1378</v>
      </c>
      <c r="G536" s="822" t="s">
        <v>1527</v>
      </c>
      <c r="H536" s="822" t="s">
        <v>329</v>
      </c>
      <c r="I536" s="822" t="s">
        <v>2127</v>
      </c>
      <c r="J536" s="822" t="s">
        <v>2128</v>
      </c>
      <c r="K536" s="822" t="s">
        <v>1677</v>
      </c>
      <c r="L536" s="825">
        <v>0</v>
      </c>
      <c r="M536" s="825">
        <v>0</v>
      </c>
      <c r="N536" s="822">
        <v>1</v>
      </c>
      <c r="O536" s="826">
        <v>1</v>
      </c>
      <c r="P536" s="825"/>
      <c r="Q536" s="827"/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11</v>
      </c>
      <c r="B537" s="822" t="s">
        <v>1375</v>
      </c>
      <c r="C537" s="822" t="s">
        <v>1381</v>
      </c>
      <c r="D537" s="823" t="s">
        <v>2517</v>
      </c>
      <c r="E537" s="824" t="s">
        <v>1410</v>
      </c>
      <c r="F537" s="822" t="s">
        <v>1378</v>
      </c>
      <c r="G537" s="822" t="s">
        <v>1527</v>
      </c>
      <c r="H537" s="822" t="s">
        <v>329</v>
      </c>
      <c r="I537" s="822" t="s">
        <v>1531</v>
      </c>
      <c r="J537" s="822" t="s">
        <v>1532</v>
      </c>
      <c r="K537" s="822" t="s">
        <v>1533</v>
      </c>
      <c r="L537" s="825">
        <v>0</v>
      </c>
      <c r="M537" s="825">
        <v>0</v>
      </c>
      <c r="N537" s="822">
        <v>16</v>
      </c>
      <c r="O537" s="826">
        <v>12</v>
      </c>
      <c r="P537" s="825">
        <v>0</v>
      </c>
      <c r="Q537" s="827"/>
      <c r="R537" s="822">
        <v>1</v>
      </c>
      <c r="S537" s="827">
        <v>6.25E-2</v>
      </c>
      <c r="T537" s="826">
        <v>1</v>
      </c>
      <c r="U537" s="828">
        <v>8.3333333333333329E-2</v>
      </c>
    </row>
    <row r="538" spans="1:21" ht="14.45" customHeight="1" x14ac:dyDescent="0.2">
      <c r="A538" s="821">
        <v>11</v>
      </c>
      <c r="B538" s="822" t="s">
        <v>1375</v>
      </c>
      <c r="C538" s="822" t="s">
        <v>1381</v>
      </c>
      <c r="D538" s="823" t="s">
        <v>2517</v>
      </c>
      <c r="E538" s="824" t="s">
        <v>1410</v>
      </c>
      <c r="F538" s="822" t="s">
        <v>1378</v>
      </c>
      <c r="G538" s="822" t="s">
        <v>1527</v>
      </c>
      <c r="H538" s="822" t="s">
        <v>329</v>
      </c>
      <c r="I538" s="822" t="s">
        <v>2129</v>
      </c>
      <c r="J538" s="822" t="s">
        <v>2130</v>
      </c>
      <c r="K538" s="822"/>
      <c r="L538" s="825">
        <v>0</v>
      </c>
      <c r="M538" s="825">
        <v>0</v>
      </c>
      <c r="N538" s="822">
        <v>1</v>
      </c>
      <c r="O538" s="826">
        <v>1</v>
      </c>
      <c r="P538" s="825"/>
      <c r="Q538" s="827"/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11</v>
      </c>
      <c r="B539" s="822" t="s">
        <v>1375</v>
      </c>
      <c r="C539" s="822" t="s">
        <v>1381</v>
      </c>
      <c r="D539" s="823" t="s">
        <v>2517</v>
      </c>
      <c r="E539" s="824" t="s">
        <v>1410</v>
      </c>
      <c r="F539" s="822" t="s">
        <v>1378</v>
      </c>
      <c r="G539" s="822" t="s">
        <v>1534</v>
      </c>
      <c r="H539" s="822" t="s">
        <v>329</v>
      </c>
      <c r="I539" s="822" t="s">
        <v>1535</v>
      </c>
      <c r="J539" s="822" t="s">
        <v>1536</v>
      </c>
      <c r="K539" s="822" t="s">
        <v>1537</v>
      </c>
      <c r="L539" s="825">
        <v>1549.49</v>
      </c>
      <c r="M539" s="825">
        <v>35638.270000000019</v>
      </c>
      <c r="N539" s="822">
        <v>23</v>
      </c>
      <c r="O539" s="826">
        <v>22</v>
      </c>
      <c r="P539" s="825">
        <v>32539.290000000015</v>
      </c>
      <c r="Q539" s="827">
        <v>0.91304347826086951</v>
      </c>
      <c r="R539" s="822">
        <v>21</v>
      </c>
      <c r="S539" s="827">
        <v>0.91304347826086951</v>
      </c>
      <c r="T539" s="826">
        <v>20</v>
      </c>
      <c r="U539" s="828">
        <v>0.90909090909090906</v>
      </c>
    </row>
    <row r="540" spans="1:21" ht="14.45" customHeight="1" x14ac:dyDescent="0.2">
      <c r="A540" s="821">
        <v>11</v>
      </c>
      <c r="B540" s="822" t="s">
        <v>1375</v>
      </c>
      <c r="C540" s="822" t="s">
        <v>1381</v>
      </c>
      <c r="D540" s="823" t="s">
        <v>2517</v>
      </c>
      <c r="E540" s="824" t="s">
        <v>1410</v>
      </c>
      <c r="F540" s="822" t="s">
        <v>1378</v>
      </c>
      <c r="G540" s="822" t="s">
        <v>1534</v>
      </c>
      <c r="H540" s="822" t="s">
        <v>329</v>
      </c>
      <c r="I540" s="822" t="s">
        <v>1538</v>
      </c>
      <c r="J540" s="822" t="s">
        <v>1539</v>
      </c>
      <c r="K540" s="822" t="s">
        <v>1540</v>
      </c>
      <c r="L540" s="825">
        <v>1383</v>
      </c>
      <c r="M540" s="825">
        <v>15213</v>
      </c>
      <c r="N540" s="822">
        <v>11</v>
      </c>
      <c r="O540" s="826">
        <v>9</v>
      </c>
      <c r="P540" s="825">
        <v>13830</v>
      </c>
      <c r="Q540" s="827">
        <v>0.90909090909090906</v>
      </c>
      <c r="R540" s="822">
        <v>10</v>
      </c>
      <c r="S540" s="827">
        <v>0.90909090909090906</v>
      </c>
      <c r="T540" s="826">
        <v>8</v>
      </c>
      <c r="U540" s="828">
        <v>0.88888888888888884</v>
      </c>
    </row>
    <row r="541" spans="1:21" ht="14.45" customHeight="1" x14ac:dyDescent="0.2">
      <c r="A541" s="821">
        <v>11</v>
      </c>
      <c r="B541" s="822" t="s">
        <v>1375</v>
      </c>
      <c r="C541" s="822" t="s">
        <v>1381</v>
      </c>
      <c r="D541" s="823" t="s">
        <v>2517</v>
      </c>
      <c r="E541" s="824" t="s">
        <v>1410</v>
      </c>
      <c r="F541" s="822" t="s">
        <v>1378</v>
      </c>
      <c r="G541" s="822" t="s">
        <v>1534</v>
      </c>
      <c r="H541" s="822" t="s">
        <v>329</v>
      </c>
      <c r="I541" s="822" t="s">
        <v>2131</v>
      </c>
      <c r="J541" s="822" t="s">
        <v>2132</v>
      </c>
      <c r="K541" s="822" t="s">
        <v>2133</v>
      </c>
      <c r="L541" s="825">
        <v>1407</v>
      </c>
      <c r="M541" s="825">
        <v>2814</v>
      </c>
      <c r="N541" s="822">
        <v>2</v>
      </c>
      <c r="O541" s="826">
        <v>1</v>
      </c>
      <c r="P541" s="825">
        <v>2814</v>
      </c>
      <c r="Q541" s="827">
        <v>1</v>
      </c>
      <c r="R541" s="822">
        <v>2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11</v>
      </c>
      <c r="B542" s="822" t="s">
        <v>1375</v>
      </c>
      <c r="C542" s="822" t="s">
        <v>1381</v>
      </c>
      <c r="D542" s="823" t="s">
        <v>2517</v>
      </c>
      <c r="E542" s="824" t="s">
        <v>1410</v>
      </c>
      <c r="F542" s="822" t="s">
        <v>1378</v>
      </c>
      <c r="G542" s="822" t="s">
        <v>1728</v>
      </c>
      <c r="H542" s="822" t="s">
        <v>329</v>
      </c>
      <c r="I542" s="822" t="s">
        <v>2134</v>
      </c>
      <c r="J542" s="822" t="s">
        <v>2135</v>
      </c>
      <c r="K542" s="822" t="s">
        <v>2136</v>
      </c>
      <c r="L542" s="825">
        <v>276</v>
      </c>
      <c r="M542" s="825">
        <v>552</v>
      </c>
      <c r="N542" s="822">
        <v>2</v>
      </c>
      <c r="O542" s="826">
        <v>1</v>
      </c>
      <c r="P542" s="825">
        <v>552</v>
      </c>
      <c r="Q542" s="827">
        <v>1</v>
      </c>
      <c r="R542" s="822">
        <v>2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11</v>
      </c>
      <c r="B543" s="822" t="s">
        <v>1375</v>
      </c>
      <c r="C543" s="822" t="s">
        <v>1381</v>
      </c>
      <c r="D543" s="823" t="s">
        <v>2517</v>
      </c>
      <c r="E543" s="824" t="s">
        <v>1410</v>
      </c>
      <c r="F543" s="822" t="s">
        <v>1378</v>
      </c>
      <c r="G543" s="822" t="s">
        <v>1728</v>
      </c>
      <c r="H543" s="822" t="s">
        <v>329</v>
      </c>
      <c r="I543" s="822" t="s">
        <v>2137</v>
      </c>
      <c r="J543" s="822" t="s">
        <v>2138</v>
      </c>
      <c r="K543" s="822" t="s">
        <v>2139</v>
      </c>
      <c r="L543" s="825">
        <v>91.73</v>
      </c>
      <c r="M543" s="825">
        <v>458.65000000000003</v>
      </c>
      <c r="N543" s="822">
        <v>5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11</v>
      </c>
      <c r="B544" s="822" t="s">
        <v>1375</v>
      </c>
      <c r="C544" s="822" t="s">
        <v>1381</v>
      </c>
      <c r="D544" s="823" t="s">
        <v>2517</v>
      </c>
      <c r="E544" s="824" t="s">
        <v>1410</v>
      </c>
      <c r="F544" s="822" t="s">
        <v>1378</v>
      </c>
      <c r="G544" s="822" t="s">
        <v>1428</v>
      </c>
      <c r="H544" s="822" t="s">
        <v>329</v>
      </c>
      <c r="I544" s="822" t="s">
        <v>1429</v>
      </c>
      <c r="J544" s="822" t="s">
        <v>1430</v>
      </c>
      <c r="K544" s="822" t="s">
        <v>1431</v>
      </c>
      <c r="L544" s="825">
        <v>562.03</v>
      </c>
      <c r="M544" s="825">
        <v>562.03</v>
      </c>
      <c r="N544" s="822">
        <v>1</v>
      </c>
      <c r="O544" s="826">
        <v>1</v>
      </c>
      <c r="P544" s="825">
        <v>562.03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11</v>
      </c>
      <c r="B545" s="822" t="s">
        <v>1375</v>
      </c>
      <c r="C545" s="822" t="s">
        <v>1381</v>
      </c>
      <c r="D545" s="823" t="s">
        <v>2517</v>
      </c>
      <c r="E545" s="824" t="s">
        <v>1410</v>
      </c>
      <c r="F545" s="822" t="s">
        <v>1378</v>
      </c>
      <c r="G545" s="822" t="s">
        <v>1428</v>
      </c>
      <c r="H545" s="822" t="s">
        <v>329</v>
      </c>
      <c r="I545" s="822" t="s">
        <v>1432</v>
      </c>
      <c r="J545" s="822" t="s">
        <v>1433</v>
      </c>
      <c r="K545" s="822" t="s">
        <v>1434</v>
      </c>
      <c r="L545" s="825">
        <v>971.25</v>
      </c>
      <c r="M545" s="825">
        <v>971.25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11</v>
      </c>
      <c r="B546" s="822" t="s">
        <v>1375</v>
      </c>
      <c r="C546" s="822" t="s">
        <v>1381</v>
      </c>
      <c r="D546" s="823" t="s">
        <v>2517</v>
      </c>
      <c r="E546" s="824" t="s">
        <v>1410</v>
      </c>
      <c r="F546" s="822" t="s">
        <v>1378</v>
      </c>
      <c r="G546" s="822" t="s">
        <v>1428</v>
      </c>
      <c r="H546" s="822" t="s">
        <v>329</v>
      </c>
      <c r="I546" s="822" t="s">
        <v>1626</v>
      </c>
      <c r="J546" s="822" t="s">
        <v>1627</v>
      </c>
      <c r="K546" s="822" t="s">
        <v>1628</v>
      </c>
      <c r="L546" s="825">
        <v>349.6</v>
      </c>
      <c r="M546" s="825">
        <v>349.6</v>
      </c>
      <c r="N546" s="822">
        <v>1</v>
      </c>
      <c r="O546" s="826">
        <v>1</v>
      </c>
      <c r="P546" s="825">
        <v>349.6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11</v>
      </c>
      <c r="B547" s="822" t="s">
        <v>1375</v>
      </c>
      <c r="C547" s="822" t="s">
        <v>1381</v>
      </c>
      <c r="D547" s="823" t="s">
        <v>2517</v>
      </c>
      <c r="E547" s="824" t="s">
        <v>1410</v>
      </c>
      <c r="F547" s="822" t="s">
        <v>1378</v>
      </c>
      <c r="G547" s="822" t="s">
        <v>1428</v>
      </c>
      <c r="H547" s="822" t="s">
        <v>329</v>
      </c>
      <c r="I547" s="822" t="s">
        <v>1949</v>
      </c>
      <c r="J547" s="822" t="s">
        <v>1950</v>
      </c>
      <c r="K547" s="822" t="s">
        <v>1951</v>
      </c>
      <c r="L547" s="825">
        <v>349.6</v>
      </c>
      <c r="M547" s="825">
        <v>349.6</v>
      </c>
      <c r="N547" s="822">
        <v>1</v>
      </c>
      <c r="O547" s="826">
        <v>1</v>
      </c>
      <c r="P547" s="825">
        <v>349.6</v>
      </c>
      <c r="Q547" s="827">
        <v>1</v>
      </c>
      <c r="R547" s="822">
        <v>1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11</v>
      </c>
      <c r="B548" s="822" t="s">
        <v>1375</v>
      </c>
      <c r="C548" s="822" t="s">
        <v>1381</v>
      </c>
      <c r="D548" s="823" t="s">
        <v>2517</v>
      </c>
      <c r="E548" s="824" t="s">
        <v>1410</v>
      </c>
      <c r="F548" s="822" t="s">
        <v>1378</v>
      </c>
      <c r="G548" s="822" t="s">
        <v>1428</v>
      </c>
      <c r="H548" s="822" t="s">
        <v>329</v>
      </c>
      <c r="I548" s="822" t="s">
        <v>1894</v>
      </c>
      <c r="J548" s="822" t="s">
        <v>1895</v>
      </c>
      <c r="K548" s="822" t="s">
        <v>1896</v>
      </c>
      <c r="L548" s="825">
        <v>600.29999999999995</v>
      </c>
      <c r="M548" s="825">
        <v>600.29999999999995</v>
      </c>
      <c r="N548" s="822">
        <v>1</v>
      </c>
      <c r="O548" s="826">
        <v>1</v>
      </c>
      <c r="P548" s="825">
        <v>600.29999999999995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11</v>
      </c>
      <c r="B549" s="822" t="s">
        <v>1375</v>
      </c>
      <c r="C549" s="822" t="s">
        <v>1381</v>
      </c>
      <c r="D549" s="823" t="s">
        <v>2517</v>
      </c>
      <c r="E549" s="824" t="s">
        <v>1410</v>
      </c>
      <c r="F549" s="822" t="s">
        <v>1378</v>
      </c>
      <c r="G549" s="822" t="s">
        <v>1428</v>
      </c>
      <c r="H549" s="822" t="s">
        <v>329</v>
      </c>
      <c r="I549" s="822" t="s">
        <v>2140</v>
      </c>
      <c r="J549" s="822" t="s">
        <v>2141</v>
      </c>
      <c r="K549" s="822" t="s">
        <v>1745</v>
      </c>
      <c r="L549" s="825">
        <v>600</v>
      </c>
      <c r="M549" s="825">
        <v>600</v>
      </c>
      <c r="N549" s="822">
        <v>1</v>
      </c>
      <c r="O549" s="826">
        <v>1</v>
      </c>
      <c r="P549" s="825">
        <v>600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11</v>
      </c>
      <c r="B550" s="822" t="s">
        <v>1375</v>
      </c>
      <c r="C550" s="822" t="s">
        <v>1381</v>
      </c>
      <c r="D550" s="823" t="s">
        <v>2517</v>
      </c>
      <c r="E550" s="824" t="s">
        <v>1410</v>
      </c>
      <c r="F550" s="822" t="s">
        <v>1378</v>
      </c>
      <c r="G550" s="822" t="s">
        <v>1428</v>
      </c>
      <c r="H550" s="822" t="s">
        <v>329</v>
      </c>
      <c r="I550" s="822" t="s">
        <v>1638</v>
      </c>
      <c r="J550" s="822" t="s">
        <v>1639</v>
      </c>
      <c r="K550" s="822"/>
      <c r="L550" s="825">
        <v>180.55</v>
      </c>
      <c r="M550" s="825">
        <v>541.65000000000009</v>
      </c>
      <c r="N550" s="822">
        <v>3</v>
      </c>
      <c r="O550" s="826">
        <v>3</v>
      </c>
      <c r="P550" s="825">
        <v>361.1</v>
      </c>
      <c r="Q550" s="827">
        <v>0.66666666666666663</v>
      </c>
      <c r="R550" s="822">
        <v>2</v>
      </c>
      <c r="S550" s="827">
        <v>0.66666666666666663</v>
      </c>
      <c r="T550" s="826">
        <v>2</v>
      </c>
      <c r="U550" s="828">
        <v>0.66666666666666663</v>
      </c>
    </row>
    <row r="551" spans="1:21" ht="14.45" customHeight="1" x14ac:dyDescent="0.2">
      <c r="A551" s="821">
        <v>11</v>
      </c>
      <c r="B551" s="822" t="s">
        <v>1375</v>
      </c>
      <c r="C551" s="822" t="s">
        <v>1381</v>
      </c>
      <c r="D551" s="823" t="s">
        <v>2517</v>
      </c>
      <c r="E551" s="824" t="s">
        <v>1410</v>
      </c>
      <c r="F551" s="822" t="s">
        <v>1378</v>
      </c>
      <c r="G551" s="822" t="s">
        <v>1428</v>
      </c>
      <c r="H551" s="822" t="s">
        <v>329</v>
      </c>
      <c r="I551" s="822" t="s">
        <v>2142</v>
      </c>
      <c r="J551" s="822" t="s">
        <v>2143</v>
      </c>
      <c r="K551" s="822" t="s">
        <v>2144</v>
      </c>
      <c r="L551" s="825">
        <v>80.36</v>
      </c>
      <c r="M551" s="825">
        <v>80.36</v>
      </c>
      <c r="N551" s="822">
        <v>1</v>
      </c>
      <c r="O551" s="826">
        <v>1</v>
      </c>
      <c r="P551" s="825">
        <v>80.36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11</v>
      </c>
      <c r="B552" s="822" t="s">
        <v>1375</v>
      </c>
      <c r="C552" s="822" t="s">
        <v>1381</v>
      </c>
      <c r="D552" s="823" t="s">
        <v>2517</v>
      </c>
      <c r="E552" s="824" t="s">
        <v>1410</v>
      </c>
      <c r="F552" s="822" t="s">
        <v>1378</v>
      </c>
      <c r="G552" s="822" t="s">
        <v>1428</v>
      </c>
      <c r="H552" s="822" t="s">
        <v>329</v>
      </c>
      <c r="I552" s="822" t="s">
        <v>1897</v>
      </c>
      <c r="J552" s="822" t="s">
        <v>1898</v>
      </c>
      <c r="K552" s="822" t="s">
        <v>1899</v>
      </c>
      <c r="L552" s="825">
        <v>180.55</v>
      </c>
      <c r="M552" s="825">
        <v>180.55</v>
      </c>
      <c r="N552" s="822">
        <v>1</v>
      </c>
      <c r="O552" s="826">
        <v>1</v>
      </c>
      <c r="P552" s="825">
        <v>180.55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11</v>
      </c>
      <c r="B553" s="822" t="s">
        <v>1375</v>
      </c>
      <c r="C553" s="822" t="s">
        <v>1381</v>
      </c>
      <c r="D553" s="823" t="s">
        <v>2517</v>
      </c>
      <c r="E553" s="824" t="s">
        <v>1410</v>
      </c>
      <c r="F553" s="822" t="s">
        <v>1378</v>
      </c>
      <c r="G553" s="822" t="s">
        <v>1428</v>
      </c>
      <c r="H553" s="822" t="s">
        <v>329</v>
      </c>
      <c r="I553" s="822" t="s">
        <v>2052</v>
      </c>
      <c r="J553" s="822" t="s">
        <v>2053</v>
      </c>
      <c r="K553" s="822" t="s">
        <v>2054</v>
      </c>
      <c r="L553" s="825">
        <v>1000.5</v>
      </c>
      <c r="M553" s="825">
        <v>1000.5</v>
      </c>
      <c r="N553" s="822">
        <v>1</v>
      </c>
      <c r="O553" s="826">
        <v>1</v>
      </c>
      <c r="P553" s="825">
        <v>1000.5</v>
      </c>
      <c r="Q553" s="827">
        <v>1</v>
      </c>
      <c r="R553" s="822">
        <v>1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11</v>
      </c>
      <c r="B554" s="822" t="s">
        <v>1375</v>
      </c>
      <c r="C554" s="822" t="s">
        <v>1381</v>
      </c>
      <c r="D554" s="823" t="s">
        <v>2517</v>
      </c>
      <c r="E554" s="824" t="s">
        <v>1410</v>
      </c>
      <c r="F554" s="822" t="s">
        <v>1378</v>
      </c>
      <c r="G554" s="822" t="s">
        <v>1428</v>
      </c>
      <c r="H554" s="822" t="s">
        <v>329</v>
      </c>
      <c r="I554" s="822" t="s">
        <v>2145</v>
      </c>
      <c r="J554" s="822" t="s">
        <v>2146</v>
      </c>
      <c r="K554" s="822" t="s">
        <v>2147</v>
      </c>
      <c r="L554" s="825">
        <v>349.6</v>
      </c>
      <c r="M554" s="825">
        <v>349.6</v>
      </c>
      <c r="N554" s="822">
        <v>1</v>
      </c>
      <c r="O554" s="826">
        <v>1</v>
      </c>
      <c r="P554" s="825">
        <v>349.6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11</v>
      </c>
      <c r="B555" s="822" t="s">
        <v>1375</v>
      </c>
      <c r="C555" s="822" t="s">
        <v>1381</v>
      </c>
      <c r="D555" s="823" t="s">
        <v>2517</v>
      </c>
      <c r="E555" s="824" t="s">
        <v>1410</v>
      </c>
      <c r="F555" s="822" t="s">
        <v>1378</v>
      </c>
      <c r="G555" s="822" t="s">
        <v>1428</v>
      </c>
      <c r="H555" s="822" t="s">
        <v>329</v>
      </c>
      <c r="I555" s="822" t="s">
        <v>2148</v>
      </c>
      <c r="J555" s="822" t="s">
        <v>2149</v>
      </c>
      <c r="K555" s="822" t="s">
        <v>2150</v>
      </c>
      <c r="L555" s="825">
        <v>500.25</v>
      </c>
      <c r="M555" s="825">
        <v>500.25</v>
      </c>
      <c r="N555" s="822">
        <v>1</v>
      </c>
      <c r="O555" s="826">
        <v>1</v>
      </c>
      <c r="P555" s="825">
        <v>500.25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11</v>
      </c>
      <c r="B556" s="822" t="s">
        <v>1375</v>
      </c>
      <c r="C556" s="822" t="s">
        <v>1381</v>
      </c>
      <c r="D556" s="823" t="s">
        <v>2517</v>
      </c>
      <c r="E556" s="824" t="s">
        <v>1410</v>
      </c>
      <c r="F556" s="822" t="s">
        <v>1378</v>
      </c>
      <c r="G556" s="822" t="s">
        <v>1428</v>
      </c>
      <c r="H556" s="822" t="s">
        <v>329</v>
      </c>
      <c r="I556" s="822" t="s">
        <v>1652</v>
      </c>
      <c r="J556" s="822" t="s">
        <v>1653</v>
      </c>
      <c r="K556" s="822" t="s">
        <v>1654</v>
      </c>
      <c r="L556" s="825">
        <v>249.36</v>
      </c>
      <c r="M556" s="825">
        <v>249.36</v>
      </c>
      <c r="N556" s="822">
        <v>1</v>
      </c>
      <c r="O556" s="826">
        <v>1</v>
      </c>
      <c r="P556" s="825">
        <v>249.36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11</v>
      </c>
      <c r="B557" s="822" t="s">
        <v>1375</v>
      </c>
      <c r="C557" s="822" t="s">
        <v>1381</v>
      </c>
      <c r="D557" s="823" t="s">
        <v>2517</v>
      </c>
      <c r="E557" s="824" t="s">
        <v>1410</v>
      </c>
      <c r="F557" s="822" t="s">
        <v>1378</v>
      </c>
      <c r="G557" s="822" t="s">
        <v>1438</v>
      </c>
      <c r="H557" s="822" t="s">
        <v>329</v>
      </c>
      <c r="I557" s="822" t="s">
        <v>1439</v>
      </c>
      <c r="J557" s="822" t="s">
        <v>1440</v>
      </c>
      <c r="K557" s="822" t="s">
        <v>1441</v>
      </c>
      <c r="L557" s="825">
        <v>249.55</v>
      </c>
      <c r="M557" s="825">
        <v>5989.2</v>
      </c>
      <c r="N557" s="822">
        <v>24</v>
      </c>
      <c r="O557" s="826">
        <v>12</v>
      </c>
      <c r="P557" s="825">
        <v>3493.7</v>
      </c>
      <c r="Q557" s="827">
        <v>0.58333333333333337</v>
      </c>
      <c r="R557" s="822">
        <v>14</v>
      </c>
      <c r="S557" s="827">
        <v>0.58333333333333337</v>
      </c>
      <c r="T557" s="826">
        <v>7</v>
      </c>
      <c r="U557" s="828">
        <v>0.58333333333333337</v>
      </c>
    </row>
    <row r="558" spans="1:21" ht="14.45" customHeight="1" x14ac:dyDescent="0.2">
      <c r="A558" s="821">
        <v>11</v>
      </c>
      <c r="B558" s="822" t="s">
        <v>1375</v>
      </c>
      <c r="C558" s="822" t="s">
        <v>1381</v>
      </c>
      <c r="D558" s="823" t="s">
        <v>2517</v>
      </c>
      <c r="E558" s="824" t="s">
        <v>1410</v>
      </c>
      <c r="F558" s="822" t="s">
        <v>1378</v>
      </c>
      <c r="G558" s="822" t="s">
        <v>1438</v>
      </c>
      <c r="H558" s="822" t="s">
        <v>329</v>
      </c>
      <c r="I558" s="822" t="s">
        <v>1547</v>
      </c>
      <c r="J558" s="822" t="s">
        <v>1548</v>
      </c>
      <c r="K558" s="822" t="s">
        <v>1549</v>
      </c>
      <c r="L558" s="825">
        <v>400.2</v>
      </c>
      <c r="M558" s="825">
        <v>2801.3999999999996</v>
      </c>
      <c r="N558" s="822">
        <v>7</v>
      </c>
      <c r="O558" s="826">
        <v>6</v>
      </c>
      <c r="P558" s="825">
        <v>1600.8</v>
      </c>
      <c r="Q558" s="827">
        <v>0.57142857142857151</v>
      </c>
      <c r="R558" s="822">
        <v>4</v>
      </c>
      <c r="S558" s="827">
        <v>0.5714285714285714</v>
      </c>
      <c r="T558" s="826">
        <v>4</v>
      </c>
      <c r="U558" s="828">
        <v>0.66666666666666663</v>
      </c>
    </row>
    <row r="559" spans="1:21" ht="14.45" customHeight="1" x14ac:dyDescent="0.2">
      <c r="A559" s="821">
        <v>11</v>
      </c>
      <c r="B559" s="822" t="s">
        <v>1375</v>
      </c>
      <c r="C559" s="822" t="s">
        <v>1381</v>
      </c>
      <c r="D559" s="823" t="s">
        <v>2517</v>
      </c>
      <c r="E559" s="824" t="s">
        <v>1410</v>
      </c>
      <c r="F559" s="822" t="s">
        <v>1378</v>
      </c>
      <c r="G559" s="822" t="s">
        <v>1438</v>
      </c>
      <c r="H559" s="822" t="s">
        <v>329</v>
      </c>
      <c r="I559" s="822" t="s">
        <v>2151</v>
      </c>
      <c r="J559" s="822" t="s">
        <v>2152</v>
      </c>
      <c r="K559" s="822" t="s">
        <v>2153</v>
      </c>
      <c r="L559" s="825">
        <v>12000.25</v>
      </c>
      <c r="M559" s="825">
        <v>12000.25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11</v>
      </c>
      <c r="B560" s="822" t="s">
        <v>1375</v>
      </c>
      <c r="C560" s="822" t="s">
        <v>1381</v>
      </c>
      <c r="D560" s="823" t="s">
        <v>2517</v>
      </c>
      <c r="E560" s="824" t="s">
        <v>1410</v>
      </c>
      <c r="F560" s="822" t="s">
        <v>1378</v>
      </c>
      <c r="G560" s="822" t="s">
        <v>1438</v>
      </c>
      <c r="H560" s="822" t="s">
        <v>329</v>
      </c>
      <c r="I560" s="822" t="s">
        <v>2154</v>
      </c>
      <c r="J560" s="822" t="s">
        <v>2155</v>
      </c>
      <c r="K560" s="822" t="s">
        <v>2156</v>
      </c>
      <c r="L560" s="825">
        <v>2740.01</v>
      </c>
      <c r="M560" s="825">
        <v>2740.01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11</v>
      </c>
      <c r="B561" s="822" t="s">
        <v>1375</v>
      </c>
      <c r="C561" s="822" t="s">
        <v>1381</v>
      </c>
      <c r="D561" s="823" t="s">
        <v>2517</v>
      </c>
      <c r="E561" s="824" t="s">
        <v>1412</v>
      </c>
      <c r="F561" s="822" t="s">
        <v>1376</v>
      </c>
      <c r="G561" s="822" t="s">
        <v>1455</v>
      </c>
      <c r="H561" s="822" t="s">
        <v>329</v>
      </c>
      <c r="I561" s="822" t="s">
        <v>1456</v>
      </c>
      <c r="J561" s="822" t="s">
        <v>1457</v>
      </c>
      <c r="K561" s="822" t="s">
        <v>1458</v>
      </c>
      <c r="L561" s="825">
        <v>159.71</v>
      </c>
      <c r="M561" s="825">
        <v>7666.08</v>
      </c>
      <c r="N561" s="822">
        <v>48</v>
      </c>
      <c r="O561" s="826">
        <v>12.5</v>
      </c>
      <c r="P561" s="825">
        <v>4791.3</v>
      </c>
      <c r="Q561" s="827">
        <v>0.625</v>
      </c>
      <c r="R561" s="822">
        <v>30</v>
      </c>
      <c r="S561" s="827">
        <v>0.625</v>
      </c>
      <c r="T561" s="826">
        <v>6.5</v>
      </c>
      <c r="U561" s="828">
        <v>0.52</v>
      </c>
    </row>
    <row r="562" spans="1:21" ht="14.45" customHeight="1" x14ac:dyDescent="0.2">
      <c r="A562" s="821">
        <v>11</v>
      </c>
      <c r="B562" s="822" t="s">
        <v>1375</v>
      </c>
      <c r="C562" s="822" t="s">
        <v>1381</v>
      </c>
      <c r="D562" s="823" t="s">
        <v>2517</v>
      </c>
      <c r="E562" s="824" t="s">
        <v>1412</v>
      </c>
      <c r="F562" s="822" t="s">
        <v>1376</v>
      </c>
      <c r="G562" s="822" t="s">
        <v>1680</v>
      </c>
      <c r="H562" s="822" t="s">
        <v>329</v>
      </c>
      <c r="I562" s="822" t="s">
        <v>2157</v>
      </c>
      <c r="J562" s="822" t="s">
        <v>2004</v>
      </c>
      <c r="K562" s="822" t="s">
        <v>1232</v>
      </c>
      <c r="L562" s="825">
        <v>78.33</v>
      </c>
      <c r="M562" s="825">
        <v>156.66</v>
      </c>
      <c r="N562" s="822">
        <v>2</v>
      </c>
      <c r="O562" s="826">
        <v>0.5</v>
      </c>
      <c r="P562" s="825">
        <v>156.66</v>
      </c>
      <c r="Q562" s="827">
        <v>1</v>
      </c>
      <c r="R562" s="822">
        <v>2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11</v>
      </c>
      <c r="B563" s="822" t="s">
        <v>1375</v>
      </c>
      <c r="C563" s="822" t="s">
        <v>1381</v>
      </c>
      <c r="D563" s="823" t="s">
        <v>2517</v>
      </c>
      <c r="E563" s="824" t="s">
        <v>1412</v>
      </c>
      <c r="F563" s="822" t="s">
        <v>1376</v>
      </c>
      <c r="G563" s="822" t="s">
        <v>1800</v>
      </c>
      <c r="H563" s="822" t="s">
        <v>329</v>
      </c>
      <c r="I563" s="822" t="s">
        <v>1801</v>
      </c>
      <c r="J563" s="822" t="s">
        <v>1802</v>
      </c>
      <c r="K563" s="822" t="s">
        <v>1803</v>
      </c>
      <c r="L563" s="825">
        <v>52.78</v>
      </c>
      <c r="M563" s="825">
        <v>52.78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11</v>
      </c>
      <c r="B564" s="822" t="s">
        <v>1375</v>
      </c>
      <c r="C564" s="822" t="s">
        <v>1381</v>
      </c>
      <c r="D564" s="823" t="s">
        <v>2517</v>
      </c>
      <c r="E564" s="824" t="s">
        <v>1412</v>
      </c>
      <c r="F564" s="822" t="s">
        <v>1376</v>
      </c>
      <c r="G564" s="822" t="s">
        <v>2006</v>
      </c>
      <c r="H564" s="822" t="s">
        <v>329</v>
      </c>
      <c r="I564" s="822" t="s">
        <v>2007</v>
      </c>
      <c r="J564" s="822" t="s">
        <v>2008</v>
      </c>
      <c r="K564" s="822" t="s">
        <v>2009</v>
      </c>
      <c r="L564" s="825">
        <v>0</v>
      </c>
      <c r="M564" s="825">
        <v>0</v>
      </c>
      <c r="N564" s="822">
        <v>2</v>
      </c>
      <c r="O564" s="826">
        <v>1</v>
      </c>
      <c r="P564" s="825">
        <v>0</v>
      </c>
      <c r="Q564" s="827"/>
      <c r="R564" s="822">
        <v>2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11</v>
      </c>
      <c r="B565" s="822" t="s">
        <v>1375</v>
      </c>
      <c r="C565" s="822" t="s">
        <v>1381</v>
      </c>
      <c r="D565" s="823" t="s">
        <v>2517</v>
      </c>
      <c r="E565" s="824" t="s">
        <v>1412</v>
      </c>
      <c r="F565" s="822" t="s">
        <v>1376</v>
      </c>
      <c r="G565" s="822" t="s">
        <v>1459</v>
      </c>
      <c r="H565" s="822" t="s">
        <v>329</v>
      </c>
      <c r="I565" s="822" t="s">
        <v>1460</v>
      </c>
      <c r="J565" s="822" t="s">
        <v>682</v>
      </c>
      <c r="K565" s="822" t="s">
        <v>683</v>
      </c>
      <c r="L565" s="825">
        <v>52.87</v>
      </c>
      <c r="M565" s="825">
        <v>211.48</v>
      </c>
      <c r="N565" s="822">
        <v>4</v>
      </c>
      <c r="O565" s="826">
        <v>3.5</v>
      </c>
      <c r="P565" s="825">
        <v>52.87</v>
      </c>
      <c r="Q565" s="827">
        <v>0.25</v>
      </c>
      <c r="R565" s="822">
        <v>1</v>
      </c>
      <c r="S565" s="827">
        <v>0.25</v>
      </c>
      <c r="T565" s="826">
        <v>0.5</v>
      </c>
      <c r="U565" s="828">
        <v>0.14285714285714285</v>
      </c>
    </row>
    <row r="566" spans="1:21" ht="14.45" customHeight="1" x14ac:dyDescent="0.2">
      <c r="A566" s="821">
        <v>11</v>
      </c>
      <c r="B566" s="822" t="s">
        <v>1375</v>
      </c>
      <c r="C566" s="822" t="s">
        <v>1381</v>
      </c>
      <c r="D566" s="823" t="s">
        <v>2517</v>
      </c>
      <c r="E566" s="824" t="s">
        <v>1412</v>
      </c>
      <c r="F566" s="822" t="s">
        <v>1376</v>
      </c>
      <c r="G566" s="822" t="s">
        <v>2071</v>
      </c>
      <c r="H566" s="822" t="s">
        <v>329</v>
      </c>
      <c r="I566" s="822" t="s">
        <v>2158</v>
      </c>
      <c r="J566" s="822" t="s">
        <v>2159</v>
      </c>
      <c r="K566" s="822" t="s">
        <v>2160</v>
      </c>
      <c r="L566" s="825">
        <v>46.75</v>
      </c>
      <c r="M566" s="825">
        <v>233.75</v>
      </c>
      <c r="N566" s="822">
        <v>5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11</v>
      </c>
      <c r="B567" s="822" t="s">
        <v>1375</v>
      </c>
      <c r="C567" s="822" t="s">
        <v>1381</v>
      </c>
      <c r="D567" s="823" t="s">
        <v>2517</v>
      </c>
      <c r="E567" s="824" t="s">
        <v>1412</v>
      </c>
      <c r="F567" s="822" t="s">
        <v>1376</v>
      </c>
      <c r="G567" s="822" t="s">
        <v>1682</v>
      </c>
      <c r="H567" s="822" t="s">
        <v>329</v>
      </c>
      <c r="I567" s="822" t="s">
        <v>2161</v>
      </c>
      <c r="J567" s="822" t="s">
        <v>1684</v>
      </c>
      <c r="K567" s="822" t="s">
        <v>1967</v>
      </c>
      <c r="L567" s="825">
        <v>106.47</v>
      </c>
      <c r="M567" s="825">
        <v>3194.0999999999995</v>
      </c>
      <c r="N567" s="822">
        <v>30</v>
      </c>
      <c r="O567" s="826">
        <v>5</v>
      </c>
      <c r="P567" s="825">
        <v>1597.0499999999997</v>
      </c>
      <c r="Q567" s="827">
        <v>0.5</v>
      </c>
      <c r="R567" s="822">
        <v>15</v>
      </c>
      <c r="S567" s="827">
        <v>0.5</v>
      </c>
      <c r="T567" s="826">
        <v>2.5</v>
      </c>
      <c r="U567" s="828">
        <v>0.5</v>
      </c>
    </row>
    <row r="568" spans="1:21" ht="14.45" customHeight="1" x14ac:dyDescent="0.2">
      <c r="A568" s="821">
        <v>11</v>
      </c>
      <c r="B568" s="822" t="s">
        <v>1375</v>
      </c>
      <c r="C568" s="822" t="s">
        <v>1381</v>
      </c>
      <c r="D568" s="823" t="s">
        <v>2517</v>
      </c>
      <c r="E568" s="824" t="s">
        <v>1412</v>
      </c>
      <c r="F568" s="822" t="s">
        <v>1376</v>
      </c>
      <c r="G568" s="822" t="s">
        <v>1682</v>
      </c>
      <c r="H568" s="822" t="s">
        <v>329</v>
      </c>
      <c r="I568" s="822" t="s">
        <v>1966</v>
      </c>
      <c r="J568" s="822" t="s">
        <v>1684</v>
      </c>
      <c r="K568" s="822" t="s">
        <v>1967</v>
      </c>
      <c r="L568" s="825">
        <v>106.47</v>
      </c>
      <c r="M568" s="825">
        <v>1277.6399999999999</v>
      </c>
      <c r="N568" s="822">
        <v>12</v>
      </c>
      <c r="O568" s="826">
        <v>2.5</v>
      </c>
      <c r="P568" s="825">
        <v>1277.6399999999999</v>
      </c>
      <c r="Q568" s="827">
        <v>1</v>
      </c>
      <c r="R568" s="822">
        <v>12</v>
      </c>
      <c r="S568" s="827">
        <v>1</v>
      </c>
      <c r="T568" s="826">
        <v>2.5</v>
      </c>
      <c r="U568" s="828">
        <v>1</v>
      </c>
    </row>
    <row r="569" spans="1:21" ht="14.45" customHeight="1" x14ac:dyDescent="0.2">
      <c r="A569" s="821">
        <v>11</v>
      </c>
      <c r="B569" s="822" t="s">
        <v>1375</v>
      </c>
      <c r="C569" s="822" t="s">
        <v>1381</v>
      </c>
      <c r="D569" s="823" t="s">
        <v>2517</v>
      </c>
      <c r="E569" s="824" t="s">
        <v>1412</v>
      </c>
      <c r="F569" s="822" t="s">
        <v>1376</v>
      </c>
      <c r="G569" s="822" t="s">
        <v>1682</v>
      </c>
      <c r="H569" s="822" t="s">
        <v>329</v>
      </c>
      <c r="I569" s="822" t="s">
        <v>2162</v>
      </c>
      <c r="J569" s="822" t="s">
        <v>1684</v>
      </c>
      <c r="K569" s="822" t="s">
        <v>2163</v>
      </c>
      <c r="L569" s="825">
        <v>159.71</v>
      </c>
      <c r="M569" s="825">
        <v>1437.3899999999999</v>
      </c>
      <c r="N569" s="822">
        <v>9</v>
      </c>
      <c r="O569" s="826">
        <v>2</v>
      </c>
      <c r="P569" s="825">
        <v>479.13</v>
      </c>
      <c r="Q569" s="827">
        <v>0.33333333333333337</v>
      </c>
      <c r="R569" s="822">
        <v>3</v>
      </c>
      <c r="S569" s="827">
        <v>0.33333333333333331</v>
      </c>
      <c r="T569" s="826">
        <v>0.5</v>
      </c>
      <c r="U569" s="828">
        <v>0.25</v>
      </c>
    </row>
    <row r="570" spans="1:21" ht="14.45" customHeight="1" x14ac:dyDescent="0.2">
      <c r="A570" s="821">
        <v>11</v>
      </c>
      <c r="B570" s="822" t="s">
        <v>1375</v>
      </c>
      <c r="C570" s="822" t="s">
        <v>1381</v>
      </c>
      <c r="D570" s="823" t="s">
        <v>2517</v>
      </c>
      <c r="E570" s="824" t="s">
        <v>1412</v>
      </c>
      <c r="F570" s="822" t="s">
        <v>1376</v>
      </c>
      <c r="G570" s="822" t="s">
        <v>1682</v>
      </c>
      <c r="H570" s="822" t="s">
        <v>329</v>
      </c>
      <c r="I570" s="822" t="s">
        <v>1683</v>
      </c>
      <c r="J570" s="822" t="s">
        <v>1684</v>
      </c>
      <c r="K570" s="822" t="s">
        <v>1685</v>
      </c>
      <c r="L570" s="825">
        <v>479.14</v>
      </c>
      <c r="M570" s="825">
        <v>1916.56</v>
      </c>
      <c r="N570" s="822">
        <v>4</v>
      </c>
      <c r="O570" s="826">
        <v>2</v>
      </c>
      <c r="P570" s="825">
        <v>1916.56</v>
      </c>
      <c r="Q570" s="827">
        <v>1</v>
      </c>
      <c r="R570" s="822">
        <v>4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11</v>
      </c>
      <c r="B571" s="822" t="s">
        <v>1375</v>
      </c>
      <c r="C571" s="822" t="s">
        <v>1381</v>
      </c>
      <c r="D571" s="823" t="s">
        <v>2517</v>
      </c>
      <c r="E571" s="824" t="s">
        <v>1412</v>
      </c>
      <c r="F571" s="822" t="s">
        <v>1376</v>
      </c>
      <c r="G571" s="822" t="s">
        <v>1688</v>
      </c>
      <c r="H571" s="822" t="s">
        <v>329</v>
      </c>
      <c r="I571" s="822" t="s">
        <v>2164</v>
      </c>
      <c r="J571" s="822" t="s">
        <v>809</v>
      </c>
      <c r="K571" s="822" t="s">
        <v>2165</v>
      </c>
      <c r="L571" s="825">
        <v>0</v>
      </c>
      <c r="M571" s="825">
        <v>0</v>
      </c>
      <c r="N571" s="822">
        <v>6</v>
      </c>
      <c r="O571" s="826">
        <v>2</v>
      </c>
      <c r="P571" s="825">
        <v>0</v>
      </c>
      <c r="Q571" s="827"/>
      <c r="R571" s="822">
        <v>6</v>
      </c>
      <c r="S571" s="827">
        <v>1</v>
      </c>
      <c r="T571" s="826">
        <v>2</v>
      </c>
      <c r="U571" s="828">
        <v>1</v>
      </c>
    </row>
    <row r="572" spans="1:21" ht="14.45" customHeight="1" x14ac:dyDescent="0.2">
      <c r="A572" s="821">
        <v>11</v>
      </c>
      <c r="B572" s="822" t="s">
        <v>1375</v>
      </c>
      <c r="C572" s="822" t="s">
        <v>1381</v>
      </c>
      <c r="D572" s="823" t="s">
        <v>2517</v>
      </c>
      <c r="E572" s="824" t="s">
        <v>1412</v>
      </c>
      <c r="F572" s="822" t="s">
        <v>1376</v>
      </c>
      <c r="G572" s="822" t="s">
        <v>1471</v>
      </c>
      <c r="H572" s="822" t="s">
        <v>329</v>
      </c>
      <c r="I572" s="822" t="s">
        <v>1472</v>
      </c>
      <c r="J572" s="822" t="s">
        <v>1473</v>
      </c>
      <c r="K572" s="822" t="s">
        <v>1474</v>
      </c>
      <c r="L572" s="825">
        <v>159.71</v>
      </c>
      <c r="M572" s="825">
        <v>4152.46</v>
      </c>
      <c r="N572" s="822">
        <v>26</v>
      </c>
      <c r="O572" s="826">
        <v>8.5</v>
      </c>
      <c r="P572" s="825">
        <v>1117.97</v>
      </c>
      <c r="Q572" s="827">
        <v>0.26923076923076922</v>
      </c>
      <c r="R572" s="822">
        <v>7</v>
      </c>
      <c r="S572" s="827">
        <v>0.26923076923076922</v>
      </c>
      <c r="T572" s="826">
        <v>1.5</v>
      </c>
      <c r="U572" s="828">
        <v>0.17647058823529413</v>
      </c>
    </row>
    <row r="573" spans="1:21" ht="14.45" customHeight="1" x14ac:dyDescent="0.2">
      <c r="A573" s="821">
        <v>11</v>
      </c>
      <c r="B573" s="822" t="s">
        <v>1375</v>
      </c>
      <c r="C573" s="822" t="s">
        <v>1381</v>
      </c>
      <c r="D573" s="823" t="s">
        <v>2517</v>
      </c>
      <c r="E573" s="824" t="s">
        <v>1412</v>
      </c>
      <c r="F573" s="822" t="s">
        <v>1376</v>
      </c>
      <c r="G573" s="822" t="s">
        <v>1809</v>
      </c>
      <c r="H573" s="822" t="s">
        <v>329</v>
      </c>
      <c r="I573" s="822" t="s">
        <v>1810</v>
      </c>
      <c r="J573" s="822" t="s">
        <v>1811</v>
      </c>
      <c r="K573" s="822" t="s">
        <v>1812</v>
      </c>
      <c r="L573" s="825">
        <v>132.97999999999999</v>
      </c>
      <c r="M573" s="825">
        <v>265.95999999999998</v>
      </c>
      <c r="N573" s="822">
        <v>2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11</v>
      </c>
      <c r="B574" s="822" t="s">
        <v>1375</v>
      </c>
      <c r="C574" s="822" t="s">
        <v>1381</v>
      </c>
      <c r="D574" s="823" t="s">
        <v>2517</v>
      </c>
      <c r="E574" s="824" t="s">
        <v>1412</v>
      </c>
      <c r="F574" s="822" t="s">
        <v>1376</v>
      </c>
      <c r="G574" s="822" t="s">
        <v>1483</v>
      </c>
      <c r="H574" s="822" t="s">
        <v>329</v>
      </c>
      <c r="I574" s="822" t="s">
        <v>1575</v>
      </c>
      <c r="J574" s="822" t="s">
        <v>1485</v>
      </c>
      <c r="K574" s="822" t="s">
        <v>1486</v>
      </c>
      <c r="L574" s="825">
        <v>482.19</v>
      </c>
      <c r="M574" s="825">
        <v>4339.71</v>
      </c>
      <c r="N574" s="822">
        <v>9</v>
      </c>
      <c r="O574" s="826">
        <v>5.5</v>
      </c>
      <c r="P574" s="825">
        <v>2410.9499999999998</v>
      </c>
      <c r="Q574" s="827">
        <v>0.55555555555555547</v>
      </c>
      <c r="R574" s="822">
        <v>5</v>
      </c>
      <c r="S574" s="827">
        <v>0.55555555555555558</v>
      </c>
      <c r="T574" s="826">
        <v>3</v>
      </c>
      <c r="U574" s="828">
        <v>0.54545454545454541</v>
      </c>
    </row>
    <row r="575" spans="1:21" ht="14.45" customHeight="1" x14ac:dyDescent="0.2">
      <c r="A575" s="821">
        <v>11</v>
      </c>
      <c r="B575" s="822" t="s">
        <v>1375</v>
      </c>
      <c r="C575" s="822" t="s">
        <v>1381</v>
      </c>
      <c r="D575" s="823" t="s">
        <v>2517</v>
      </c>
      <c r="E575" s="824" t="s">
        <v>1412</v>
      </c>
      <c r="F575" s="822" t="s">
        <v>1376</v>
      </c>
      <c r="G575" s="822" t="s">
        <v>1483</v>
      </c>
      <c r="H575" s="822" t="s">
        <v>329</v>
      </c>
      <c r="I575" s="822" t="s">
        <v>1484</v>
      </c>
      <c r="J575" s="822" t="s">
        <v>1485</v>
      </c>
      <c r="K575" s="822" t="s">
        <v>1486</v>
      </c>
      <c r="L575" s="825">
        <v>482.19</v>
      </c>
      <c r="M575" s="825">
        <v>964.38</v>
      </c>
      <c r="N575" s="822">
        <v>2</v>
      </c>
      <c r="O575" s="826">
        <v>1.5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11</v>
      </c>
      <c r="B576" s="822" t="s">
        <v>1375</v>
      </c>
      <c r="C576" s="822" t="s">
        <v>1381</v>
      </c>
      <c r="D576" s="823" t="s">
        <v>2517</v>
      </c>
      <c r="E576" s="824" t="s">
        <v>1412</v>
      </c>
      <c r="F576" s="822" t="s">
        <v>1376</v>
      </c>
      <c r="G576" s="822" t="s">
        <v>1417</v>
      </c>
      <c r="H576" s="822" t="s">
        <v>672</v>
      </c>
      <c r="I576" s="822" t="s">
        <v>1184</v>
      </c>
      <c r="J576" s="822" t="s">
        <v>695</v>
      </c>
      <c r="K576" s="822" t="s">
        <v>1185</v>
      </c>
      <c r="L576" s="825">
        <v>736.33</v>
      </c>
      <c r="M576" s="825">
        <v>7363.3</v>
      </c>
      <c r="N576" s="822">
        <v>10</v>
      </c>
      <c r="O576" s="826">
        <v>5</v>
      </c>
      <c r="P576" s="825">
        <v>7363.3</v>
      </c>
      <c r="Q576" s="827">
        <v>1</v>
      </c>
      <c r="R576" s="822">
        <v>10</v>
      </c>
      <c r="S576" s="827">
        <v>1</v>
      </c>
      <c r="T576" s="826">
        <v>5</v>
      </c>
      <c r="U576" s="828">
        <v>1</v>
      </c>
    </row>
    <row r="577" spans="1:21" ht="14.45" customHeight="1" x14ac:dyDescent="0.2">
      <c r="A577" s="821">
        <v>11</v>
      </c>
      <c r="B577" s="822" t="s">
        <v>1375</v>
      </c>
      <c r="C577" s="822" t="s">
        <v>1381</v>
      </c>
      <c r="D577" s="823" t="s">
        <v>2517</v>
      </c>
      <c r="E577" s="824" t="s">
        <v>1412</v>
      </c>
      <c r="F577" s="822" t="s">
        <v>1376</v>
      </c>
      <c r="G577" s="822" t="s">
        <v>1417</v>
      </c>
      <c r="H577" s="822" t="s">
        <v>672</v>
      </c>
      <c r="I577" s="822" t="s">
        <v>1188</v>
      </c>
      <c r="J577" s="822" t="s">
        <v>695</v>
      </c>
      <c r="K577" s="822" t="s">
        <v>1189</v>
      </c>
      <c r="L577" s="825">
        <v>490.89</v>
      </c>
      <c r="M577" s="825">
        <v>3436.23</v>
      </c>
      <c r="N577" s="822">
        <v>7</v>
      </c>
      <c r="O577" s="826">
        <v>1.5</v>
      </c>
      <c r="P577" s="825">
        <v>2945.34</v>
      </c>
      <c r="Q577" s="827">
        <v>0.85714285714285721</v>
      </c>
      <c r="R577" s="822">
        <v>6</v>
      </c>
      <c r="S577" s="827">
        <v>0.8571428571428571</v>
      </c>
      <c r="T577" s="826">
        <v>1</v>
      </c>
      <c r="U577" s="828">
        <v>0.66666666666666663</v>
      </c>
    </row>
    <row r="578" spans="1:21" ht="14.45" customHeight="1" x14ac:dyDescent="0.2">
      <c r="A578" s="821">
        <v>11</v>
      </c>
      <c r="B578" s="822" t="s">
        <v>1375</v>
      </c>
      <c r="C578" s="822" t="s">
        <v>1381</v>
      </c>
      <c r="D578" s="823" t="s">
        <v>2517</v>
      </c>
      <c r="E578" s="824" t="s">
        <v>1412</v>
      </c>
      <c r="F578" s="822" t="s">
        <v>1376</v>
      </c>
      <c r="G578" s="822" t="s">
        <v>1435</v>
      </c>
      <c r="H578" s="822" t="s">
        <v>329</v>
      </c>
      <c r="I578" s="822" t="s">
        <v>1436</v>
      </c>
      <c r="J578" s="822" t="s">
        <v>656</v>
      </c>
      <c r="K578" s="822" t="s">
        <v>1437</v>
      </c>
      <c r="L578" s="825">
        <v>35.25</v>
      </c>
      <c r="M578" s="825">
        <v>282</v>
      </c>
      <c r="N578" s="822">
        <v>8</v>
      </c>
      <c r="O578" s="826">
        <v>4</v>
      </c>
      <c r="P578" s="825">
        <v>70.5</v>
      </c>
      <c r="Q578" s="827">
        <v>0.25</v>
      </c>
      <c r="R578" s="822">
        <v>2</v>
      </c>
      <c r="S578" s="827">
        <v>0.25</v>
      </c>
      <c r="T578" s="826">
        <v>1</v>
      </c>
      <c r="U578" s="828">
        <v>0.25</v>
      </c>
    </row>
    <row r="579" spans="1:21" ht="14.45" customHeight="1" x14ac:dyDescent="0.2">
      <c r="A579" s="821">
        <v>11</v>
      </c>
      <c r="B579" s="822" t="s">
        <v>1375</v>
      </c>
      <c r="C579" s="822" t="s">
        <v>1381</v>
      </c>
      <c r="D579" s="823" t="s">
        <v>2517</v>
      </c>
      <c r="E579" s="824" t="s">
        <v>1412</v>
      </c>
      <c r="F579" s="822" t="s">
        <v>1376</v>
      </c>
      <c r="G579" s="822" t="s">
        <v>1435</v>
      </c>
      <c r="H579" s="822" t="s">
        <v>329</v>
      </c>
      <c r="I579" s="822" t="s">
        <v>1704</v>
      </c>
      <c r="J579" s="822" t="s">
        <v>1705</v>
      </c>
      <c r="K579" s="822" t="s">
        <v>1706</v>
      </c>
      <c r="L579" s="825">
        <v>35.25</v>
      </c>
      <c r="M579" s="825">
        <v>35.25</v>
      </c>
      <c r="N579" s="822">
        <v>1</v>
      </c>
      <c r="O579" s="826">
        <v>1</v>
      </c>
      <c r="P579" s="825">
        <v>35.25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11</v>
      </c>
      <c r="B580" s="822" t="s">
        <v>1375</v>
      </c>
      <c r="C580" s="822" t="s">
        <v>1381</v>
      </c>
      <c r="D580" s="823" t="s">
        <v>2517</v>
      </c>
      <c r="E580" s="824" t="s">
        <v>1412</v>
      </c>
      <c r="F580" s="822" t="s">
        <v>1376</v>
      </c>
      <c r="G580" s="822" t="s">
        <v>1418</v>
      </c>
      <c r="H580" s="822" t="s">
        <v>672</v>
      </c>
      <c r="I580" s="822" t="s">
        <v>1246</v>
      </c>
      <c r="J580" s="822" t="s">
        <v>760</v>
      </c>
      <c r="K580" s="822" t="s">
        <v>761</v>
      </c>
      <c r="L580" s="825">
        <v>0</v>
      </c>
      <c r="M580" s="825">
        <v>0</v>
      </c>
      <c r="N580" s="822">
        <v>23</v>
      </c>
      <c r="O580" s="826">
        <v>9</v>
      </c>
      <c r="P580" s="825">
        <v>0</v>
      </c>
      <c r="Q580" s="827"/>
      <c r="R580" s="822">
        <v>14</v>
      </c>
      <c r="S580" s="827">
        <v>0.60869565217391308</v>
      </c>
      <c r="T580" s="826">
        <v>6.5</v>
      </c>
      <c r="U580" s="828">
        <v>0.72222222222222221</v>
      </c>
    </row>
    <row r="581" spans="1:21" ht="14.45" customHeight="1" x14ac:dyDescent="0.2">
      <c r="A581" s="821">
        <v>11</v>
      </c>
      <c r="B581" s="822" t="s">
        <v>1375</v>
      </c>
      <c r="C581" s="822" t="s">
        <v>1381</v>
      </c>
      <c r="D581" s="823" t="s">
        <v>2517</v>
      </c>
      <c r="E581" s="824" t="s">
        <v>1412</v>
      </c>
      <c r="F581" s="822" t="s">
        <v>1376</v>
      </c>
      <c r="G581" s="822" t="s">
        <v>1503</v>
      </c>
      <c r="H581" s="822" t="s">
        <v>329</v>
      </c>
      <c r="I581" s="822" t="s">
        <v>1707</v>
      </c>
      <c r="J581" s="822" t="s">
        <v>1673</v>
      </c>
      <c r="K581" s="822" t="s">
        <v>1674</v>
      </c>
      <c r="L581" s="825">
        <v>59.56</v>
      </c>
      <c r="M581" s="825">
        <v>238.24</v>
      </c>
      <c r="N581" s="822">
        <v>4</v>
      </c>
      <c r="O581" s="826">
        <v>2</v>
      </c>
      <c r="P581" s="825">
        <v>59.56</v>
      </c>
      <c r="Q581" s="827">
        <v>0.25</v>
      </c>
      <c r="R581" s="822">
        <v>1</v>
      </c>
      <c r="S581" s="827">
        <v>0.25</v>
      </c>
      <c r="T581" s="826">
        <v>1</v>
      </c>
      <c r="U581" s="828">
        <v>0.5</v>
      </c>
    </row>
    <row r="582" spans="1:21" ht="14.45" customHeight="1" x14ac:dyDescent="0.2">
      <c r="A582" s="821">
        <v>11</v>
      </c>
      <c r="B582" s="822" t="s">
        <v>1375</v>
      </c>
      <c r="C582" s="822" t="s">
        <v>1381</v>
      </c>
      <c r="D582" s="823" t="s">
        <v>2517</v>
      </c>
      <c r="E582" s="824" t="s">
        <v>1412</v>
      </c>
      <c r="F582" s="822" t="s">
        <v>1376</v>
      </c>
      <c r="G582" s="822" t="s">
        <v>1610</v>
      </c>
      <c r="H582" s="822" t="s">
        <v>329</v>
      </c>
      <c r="I582" s="822" t="s">
        <v>1712</v>
      </c>
      <c r="J582" s="822" t="s">
        <v>1713</v>
      </c>
      <c r="K582" s="822" t="s">
        <v>1714</v>
      </c>
      <c r="L582" s="825">
        <v>311.02</v>
      </c>
      <c r="M582" s="825">
        <v>622.04</v>
      </c>
      <c r="N582" s="822">
        <v>2</v>
      </c>
      <c r="O582" s="826">
        <v>1</v>
      </c>
      <c r="P582" s="825">
        <v>311.02</v>
      </c>
      <c r="Q582" s="827">
        <v>0.5</v>
      </c>
      <c r="R582" s="822">
        <v>1</v>
      </c>
      <c r="S582" s="827">
        <v>0.5</v>
      </c>
      <c r="T582" s="826">
        <v>0.5</v>
      </c>
      <c r="U582" s="828">
        <v>0.5</v>
      </c>
    </row>
    <row r="583" spans="1:21" ht="14.45" customHeight="1" x14ac:dyDescent="0.2">
      <c r="A583" s="821">
        <v>11</v>
      </c>
      <c r="B583" s="822" t="s">
        <v>1375</v>
      </c>
      <c r="C583" s="822" t="s">
        <v>1381</v>
      </c>
      <c r="D583" s="823" t="s">
        <v>2517</v>
      </c>
      <c r="E583" s="824" t="s">
        <v>1412</v>
      </c>
      <c r="F583" s="822" t="s">
        <v>1376</v>
      </c>
      <c r="G583" s="822" t="s">
        <v>1610</v>
      </c>
      <c r="H583" s="822" t="s">
        <v>329</v>
      </c>
      <c r="I583" s="822" t="s">
        <v>2166</v>
      </c>
      <c r="J583" s="822" t="s">
        <v>1885</v>
      </c>
      <c r="K583" s="822" t="s">
        <v>2167</v>
      </c>
      <c r="L583" s="825">
        <v>0</v>
      </c>
      <c r="M583" s="825">
        <v>0</v>
      </c>
      <c r="N583" s="822">
        <v>6</v>
      </c>
      <c r="O583" s="826">
        <v>3</v>
      </c>
      <c r="P583" s="825">
        <v>0</v>
      </c>
      <c r="Q583" s="827"/>
      <c r="R583" s="822">
        <v>4</v>
      </c>
      <c r="S583" s="827">
        <v>0.66666666666666663</v>
      </c>
      <c r="T583" s="826">
        <v>2</v>
      </c>
      <c r="U583" s="828">
        <v>0.66666666666666663</v>
      </c>
    </row>
    <row r="584" spans="1:21" ht="14.45" customHeight="1" x14ac:dyDescent="0.2">
      <c r="A584" s="821">
        <v>11</v>
      </c>
      <c r="B584" s="822" t="s">
        <v>1375</v>
      </c>
      <c r="C584" s="822" t="s">
        <v>1381</v>
      </c>
      <c r="D584" s="823" t="s">
        <v>2517</v>
      </c>
      <c r="E584" s="824" t="s">
        <v>1412</v>
      </c>
      <c r="F584" s="822" t="s">
        <v>1376</v>
      </c>
      <c r="G584" s="822" t="s">
        <v>1610</v>
      </c>
      <c r="H584" s="822" t="s">
        <v>329</v>
      </c>
      <c r="I584" s="822" t="s">
        <v>1611</v>
      </c>
      <c r="J584" s="822" t="s">
        <v>1612</v>
      </c>
      <c r="K584" s="822" t="s">
        <v>1613</v>
      </c>
      <c r="L584" s="825">
        <v>387.73</v>
      </c>
      <c r="M584" s="825">
        <v>387.73</v>
      </c>
      <c r="N584" s="822">
        <v>1</v>
      </c>
      <c r="O584" s="826">
        <v>1</v>
      </c>
      <c r="P584" s="825">
        <v>387.73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11</v>
      </c>
      <c r="B585" s="822" t="s">
        <v>1375</v>
      </c>
      <c r="C585" s="822" t="s">
        <v>1381</v>
      </c>
      <c r="D585" s="823" t="s">
        <v>2517</v>
      </c>
      <c r="E585" s="824" t="s">
        <v>1412</v>
      </c>
      <c r="F585" s="822" t="s">
        <v>1376</v>
      </c>
      <c r="G585" s="822" t="s">
        <v>1610</v>
      </c>
      <c r="H585" s="822" t="s">
        <v>329</v>
      </c>
      <c r="I585" s="822" t="s">
        <v>1887</v>
      </c>
      <c r="J585" s="822" t="s">
        <v>1713</v>
      </c>
      <c r="K585" s="822" t="s">
        <v>1888</v>
      </c>
      <c r="L585" s="825">
        <v>477.11</v>
      </c>
      <c r="M585" s="825">
        <v>477.11</v>
      </c>
      <c r="N585" s="822">
        <v>1</v>
      </c>
      <c r="O585" s="826">
        <v>1</v>
      </c>
      <c r="P585" s="825">
        <v>477.11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11</v>
      </c>
      <c r="B586" s="822" t="s">
        <v>1375</v>
      </c>
      <c r="C586" s="822" t="s">
        <v>1381</v>
      </c>
      <c r="D586" s="823" t="s">
        <v>2517</v>
      </c>
      <c r="E586" s="824" t="s">
        <v>1412</v>
      </c>
      <c r="F586" s="822" t="s">
        <v>1376</v>
      </c>
      <c r="G586" s="822" t="s">
        <v>1614</v>
      </c>
      <c r="H586" s="822" t="s">
        <v>329</v>
      </c>
      <c r="I586" s="822" t="s">
        <v>1786</v>
      </c>
      <c r="J586" s="822" t="s">
        <v>749</v>
      </c>
      <c r="K586" s="822" t="s">
        <v>751</v>
      </c>
      <c r="L586" s="825">
        <v>0</v>
      </c>
      <c r="M586" s="825">
        <v>0</v>
      </c>
      <c r="N586" s="822">
        <v>1</v>
      </c>
      <c r="O586" s="826">
        <v>1</v>
      </c>
      <c r="P586" s="825">
        <v>0</v>
      </c>
      <c r="Q586" s="827"/>
      <c r="R586" s="822">
        <v>1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11</v>
      </c>
      <c r="B587" s="822" t="s">
        <v>1375</v>
      </c>
      <c r="C587" s="822" t="s">
        <v>1381</v>
      </c>
      <c r="D587" s="823" t="s">
        <v>2517</v>
      </c>
      <c r="E587" s="824" t="s">
        <v>1412</v>
      </c>
      <c r="F587" s="822" t="s">
        <v>1376</v>
      </c>
      <c r="G587" s="822" t="s">
        <v>1423</v>
      </c>
      <c r="H587" s="822" t="s">
        <v>672</v>
      </c>
      <c r="I587" s="822" t="s">
        <v>1308</v>
      </c>
      <c r="J587" s="822" t="s">
        <v>959</v>
      </c>
      <c r="K587" s="822" t="s">
        <v>1309</v>
      </c>
      <c r="L587" s="825">
        <v>154.36000000000001</v>
      </c>
      <c r="M587" s="825">
        <v>1543.6000000000001</v>
      </c>
      <c r="N587" s="822">
        <v>10</v>
      </c>
      <c r="O587" s="826">
        <v>6</v>
      </c>
      <c r="P587" s="825">
        <v>926.16000000000008</v>
      </c>
      <c r="Q587" s="827">
        <v>0.6</v>
      </c>
      <c r="R587" s="822">
        <v>6</v>
      </c>
      <c r="S587" s="827">
        <v>0.6</v>
      </c>
      <c r="T587" s="826">
        <v>4.5</v>
      </c>
      <c r="U587" s="828">
        <v>0.75</v>
      </c>
    </row>
    <row r="588" spans="1:21" ht="14.45" customHeight="1" x14ac:dyDescent="0.2">
      <c r="A588" s="821">
        <v>11</v>
      </c>
      <c r="B588" s="822" t="s">
        <v>1375</v>
      </c>
      <c r="C588" s="822" t="s">
        <v>1381</v>
      </c>
      <c r="D588" s="823" t="s">
        <v>2517</v>
      </c>
      <c r="E588" s="824" t="s">
        <v>1412</v>
      </c>
      <c r="F588" s="822" t="s">
        <v>1378</v>
      </c>
      <c r="G588" s="822" t="s">
        <v>1527</v>
      </c>
      <c r="H588" s="822" t="s">
        <v>329</v>
      </c>
      <c r="I588" s="822" t="s">
        <v>1531</v>
      </c>
      <c r="J588" s="822" t="s">
        <v>1532</v>
      </c>
      <c r="K588" s="822" t="s">
        <v>1533</v>
      </c>
      <c r="L588" s="825">
        <v>0</v>
      </c>
      <c r="M588" s="825">
        <v>0</v>
      </c>
      <c r="N588" s="822">
        <v>3</v>
      </c>
      <c r="O588" s="826">
        <v>2</v>
      </c>
      <c r="P588" s="825">
        <v>0</v>
      </c>
      <c r="Q588" s="827"/>
      <c r="R588" s="822">
        <v>1</v>
      </c>
      <c r="S588" s="827">
        <v>0.33333333333333331</v>
      </c>
      <c r="T588" s="826">
        <v>1</v>
      </c>
      <c r="U588" s="828">
        <v>0.5</v>
      </c>
    </row>
    <row r="589" spans="1:21" ht="14.45" customHeight="1" x14ac:dyDescent="0.2">
      <c r="A589" s="821">
        <v>11</v>
      </c>
      <c r="B589" s="822" t="s">
        <v>1375</v>
      </c>
      <c r="C589" s="822" t="s">
        <v>1381</v>
      </c>
      <c r="D589" s="823" t="s">
        <v>2517</v>
      </c>
      <c r="E589" s="824" t="s">
        <v>1412</v>
      </c>
      <c r="F589" s="822" t="s">
        <v>1378</v>
      </c>
      <c r="G589" s="822" t="s">
        <v>1534</v>
      </c>
      <c r="H589" s="822" t="s">
        <v>329</v>
      </c>
      <c r="I589" s="822" t="s">
        <v>1623</v>
      </c>
      <c r="J589" s="822" t="s">
        <v>1624</v>
      </c>
      <c r="K589" s="822" t="s">
        <v>1625</v>
      </c>
      <c r="L589" s="825">
        <v>1535.8</v>
      </c>
      <c r="M589" s="825">
        <v>81397.400000000009</v>
      </c>
      <c r="N589" s="822">
        <v>53</v>
      </c>
      <c r="O589" s="826">
        <v>39</v>
      </c>
      <c r="P589" s="825">
        <v>72182.600000000006</v>
      </c>
      <c r="Q589" s="827">
        <v>0.8867924528301887</v>
      </c>
      <c r="R589" s="822">
        <v>47</v>
      </c>
      <c r="S589" s="827">
        <v>0.8867924528301887</v>
      </c>
      <c r="T589" s="826">
        <v>34</v>
      </c>
      <c r="U589" s="828">
        <v>0.87179487179487181</v>
      </c>
    </row>
    <row r="590" spans="1:21" ht="14.45" customHeight="1" x14ac:dyDescent="0.2">
      <c r="A590" s="821">
        <v>11</v>
      </c>
      <c r="B590" s="822" t="s">
        <v>1375</v>
      </c>
      <c r="C590" s="822" t="s">
        <v>1381</v>
      </c>
      <c r="D590" s="823" t="s">
        <v>2517</v>
      </c>
      <c r="E590" s="824" t="s">
        <v>1412</v>
      </c>
      <c r="F590" s="822" t="s">
        <v>1378</v>
      </c>
      <c r="G590" s="822" t="s">
        <v>1428</v>
      </c>
      <c r="H590" s="822" t="s">
        <v>329</v>
      </c>
      <c r="I590" s="822" t="s">
        <v>1429</v>
      </c>
      <c r="J590" s="822" t="s">
        <v>1430</v>
      </c>
      <c r="K590" s="822" t="s">
        <v>1431</v>
      </c>
      <c r="L590" s="825">
        <v>562.03</v>
      </c>
      <c r="M590" s="825">
        <v>562.03</v>
      </c>
      <c r="N590" s="822">
        <v>1</v>
      </c>
      <c r="O590" s="826">
        <v>1</v>
      </c>
      <c r="P590" s="825">
        <v>562.03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11</v>
      </c>
      <c r="B591" s="822" t="s">
        <v>1375</v>
      </c>
      <c r="C591" s="822" t="s">
        <v>1381</v>
      </c>
      <c r="D591" s="823" t="s">
        <v>2517</v>
      </c>
      <c r="E591" s="824" t="s">
        <v>1412</v>
      </c>
      <c r="F591" s="822" t="s">
        <v>1378</v>
      </c>
      <c r="G591" s="822" t="s">
        <v>1428</v>
      </c>
      <c r="H591" s="822" t="s">
        <v>329</v>
      </c>
      <c r="I591" s="822" t="s">
        <v>1432</v>
      </c>
      <c r="J591" s="822" t="s">
        <v>1433</v>
      </c>
      <c r="K591" s="822" t="s">
        <v>1434</v>
      </c>
      <c r="L591" s="825">
        <v>971.25</v>
      </c>
      <c r="M591" s="825">
        <v>3885</v>
      </c>
      <c r="N591" s="822">
        <v>4</v>
      </c>
      <c r="O591" s="826">
        <v>4</v>
      </c>
      <c r="P591" s="825">
        <v>3885</v>
      </c>
      <c r="Q591" s="827">
        <v>1</v>
      </c>
      <c r="R591" s="822">
        <v>4</v>
      </c>
      <c r="S591" s="827">
        <v>1</v>
      </c>
      <c r="T591" s="826">
        <v>4</v>
      </c>
      <c r="U591" s="828">
        <v>1</v>
      </c>
    </row>
    <row r="592" spans="1:21" ht="14.45" customHeight="1" x14ac:dyDescent="0.2">
      <c r="A592" s="821">
        <v>11</v>
      </c>
      <c r="B592" s="822" t="s">
        <v>1375</v>
      </c>
      <c r="C592" s="822" t="s">
        <v>1381</v>
      </c>
      <c r="D592" s="823" t="s">
        <v>2517</v>
      </c>
      <c r="E592" s="824" t="s">
        <v>1412</v>
      </c>
      <c r="F592" s="822" t="s">
        <v>1378</v>
      </c>
      <c r="G592" s="822" t="s">
        <v>1428</v>
      </c>
      <c r="H592" s="822" t="s">
        <v>329</v>
      </c>
      <c r="I592" s="822" t="s">
        <v>1442</v>
      </c>
      <c r="J592" s="822" t="s">
        <v>1443</v>
      </c>
      <c r="K592" s="822" t="s">
        <v>1444</v>
      </c>
      <c r="L592" s="825">
        <v>748.12</v>
      </c>
      <c r="M592" s="825">
        <v>748.12</v>
      </c>
      <c r="N592" s="822">
        <v>1</v>
      </c>
      <c r="O592" s="826">
        <v>1</v>
      </c>
      <c r="P592" s="825">
        <v>748.12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11</v>
      </c>
      <c r="B593" s="822" t="s">
        <v>1375</v>
      </c>
      <c r="C593" s="822" t="s">
        <v>1381</v>
      </c>
      <c r="D593" s="823" t="s">
        <v>2517</v>
      </c>
      <c r="E593" s="824" t="s">
        <v>1412</v>
      </c>
      <c r="F593" s="822" t="s">
        <v>1378</v>
      </c>
      <c r="G593" s="822" t="s">
        <v>1428</v>
      </c>
      <c r="H593" s="822" t="s">
        <v>329</v>
      </c>
      <c r="I593" s="822" t="s">
        <v>1541</v>
      </c>
      <c r="J593" s="822" t="s">
        <v>1542</v>
      </c>
      <c r="K593" s="822" t="s">
        <v>1543</v>
      </c>
      <c r="L593" s="825">
        <v>600.29999999999995</v>
      </c>
      <c r="M593" s="825">
        <v>600.29999999999995</v>
      </c>
      <c r="N593" s="822">
        <v>1</v>
      </c>
      <c r="O593" s="826">
        <v>1</v>
      </c>
      <c r="P593" s="825">
        <v>600.29999999999995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11</v>
      </c>
      <c r="B594" s="822" t="s">
        <v>1375</v>
      </c>
      <c r="C594" s="822" t="s">
        <v>1381</v>
      </c>
      <c r="D594" s="823" t="s">
        <v>2517</v>
      </c>
      <c r="E594" s="824" t="s">
        <v>1412</v>
      </c>
      <c r="F594" s="822" t="s">
        <v>1378</v>
      </c>
      <c r="G594" s="822" t="s">
        <v>1428</v>
      </c>
      <c r="H594" s="822" t="s">
        <v>329</v>
      </c>
      <c r="I594" s="822" t="s">
        <v>1792</v>
      </c>
      <c r="J594" s="822" t="s">
        <v>1793</v>
      </c>
      <c r="K594" s="822"/>
      <c r="L594" s="825">
        <v>180.55</v>
      </c>
      <c r="M594" s="825">
        <v>180.55</v>
      </c>
      <c r="N594" s="822">
        <v>1</v>
      </c>
      <c r="O594" s="826">
        <v>1</v>
      </c>
      <c r="P594" s="825">
        <v>180.55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11</v>
      </c>
      <c r="B595" s="822" t="s">
        <v>1375</v>
      </c>
      <c r="C595" s="822" t="s">
        <v>1381</v>
      </c>
      <c r="D595" s="823" t="s">
        <v>2517</v>
      </c>
      <c r="E595" s="824" t="s">
        <v>1412</v>
      </c>
      <c r="F595" s="822" t="s">
        <v>1378</v>
      </c>
      <c r="G595" s="822" t="s">
        <v>1428</v>
      </c>
      <c r="H595" s="822" t="s">
        <v>329</v>
      </c>
      <c r="I595" s="822" t="s">
        <v>2168</v>
      </c>
      <c r="J595" s="822" t="s">
        <v>2169</v>
      </c>
      <c r="K595" s="822" t="s">
        <v>2170</v>
      </c>
      <c r="L595" s="825">
        <v>249.55</v>
      </c>
      <c r="M595" s="825">
        <v>499.1</v>
      </c>
      <c r="N595" s="822">
        <v>2</v>
      </c>
      <c r="O595" s="826">
        <v>2</v>
      </c>
      <c r="P595" s="825">
        <v>249.55</v>
      </c>
      <c r="Q595" s="827">
        <v>0.5</v>
      </c>
      <c r="R595" s="822">
        <v>1</v>
      </c>
      <c r="S595" s="827">
        <v>0.5</v>
      </c>
      <c r="T595" s="826">
        <v>1</v>
      </c>
      <c r="U595" s="828">
        <v>0.5</v>
      </c>
    </row>
    <row r="596" spans="1:21" ht="14.45" customHeight="1" x14ac:dyDescent="0.2">
      <c r="A596" s="821">
        <v>11</v>
      </c>
      <c r="B596" s="822" t="s">
        <v>1375</v>
      </c>
      <c r="C596" s="822" t="s">
        <v>1381</v>
      </c>
      <c r="D596" s="823" t="s">
        <v>2517</v>
      </c>
      <c r="E596" s="824" t="s">
        <v>1412</v>
      </c>
      <c r="F596" s="822" t="s">
        <v>1378</v>
      </c>
      <c r="G596" s="822" t="s">
        <v>1428</v>
      </c>
      <c r="H596" s="822" t="s">
        <v>329</v>
      </c>
      <c r="I596" s="822" t="s">
        <v>2001</v>
      </c>
      <c r="J596" s="822" t="s">
        <v>1644</v>
      </c>
      <c r="K596" s="822" t="s">
        <v>2002</v>
      </c>
      <c r="L596" s="825">
        <v>348.3</v>
      </c>
      <c r="M596" s="825">
        <v>696.6</v>
      </c>
      <c r="N596" s="822">
        <v>2</v>
      </c>
      <c r="O596" s="826">
        <v>2</v>
      </c>
      <c r="P596" s="825">
        <v>696.6</v>
      </c>
      <c r="Q596" s="827">
        <v>1</v>
      </c>
      <c r="R596" s="822">
        <v>2</v>
      </c>
      <c r="S596" s="827">
        <v>1</v>
      </c>
      <c r="T596" s="826">
        <v>2</v>
      </c>
      <c r="U596" s="828">
        <v>1</v>
      </c>
    </row>
    <row r="597" spans="1:21" ht="14.45" customHeight="1" x14ac:dyDescent="0.2">
      <c r="A597" s="821">
        <v>11</v>
      </c>
      <c r="B597" s="822" t="s">
        <v>1375</v>
      </c>
      <c r="C597" s="822" t="s">
        <v>1381</v>
      </c>
      <c r="D597" s="823" t="s">
        <v>2517</v>
      </c>
      <c r="E597" s="824" t="s">
        <v>1412</v>
      </c>
      <c r="F597" s="822" t="s">
        <v>1378</v>
      </c>
      <c r="G597" s="822" t="s">
        <v>1428</v>
      </c>
      <c r="H597" s="822" t="s">
        <v>329</v>
      </c>
      <c r="I597" s="822" t="s">
        <v>2171</v>
      </c>
      <c r="J597" s="822" t="s">
        <v>2172</v>
      </c>
      <c r="K597" s="822" t="s">
        <v>2173</v>
      </c>
      <c r="L597" s="825">
        <v>1599.65</v>
      </c>
      <c r="M597" s="825">
        <v>1599.65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11</v>
      </c>
      <c r="B598" s="822" t="s">
        <v>1375</v>
      </c>
      <c r="C598" s="822" t="s">
        <v>1381</v>
      </c>
      <c r="D598" s="823" t="s">
        <v>2517</v>
      </c>
      <c r="E598" s="824" t="s">
        <v>1412</v>
      </c>
      <c r="F598" s="822" t="s">
        <v>1378</v>
      </c>
      <c r="G598" s="822" t="s">
        <v>1438</v>
      </c>
      <c r="H598" s="822" t="s">
        <v>329</v>
      </c>
      <c r="I598" s="822" t="s">
        <v>1439</v>
      </c>
      <c r="J598" s="822" t="s">
        <v>1440</v>
      </c>
      <c r="K598" s="822" t="s">
        <v>1441</v>
      </c>
      <c r="L598" s="825">
        <v>249.55</v>
      </c>
      <c r="M598" s="825">
        <v>1247.75</v>
      </c>
      <c r="N598" s="822">
        <v>5</v>
      </c>
      <c r="O598" s="826">
        <v>3</v>
      </c>
      <c r="P598" s="825">
        <v>748.65000000000009</v>
      </c>
      <c r="Q598" s="827">
        <v>0.60000000000000009</v>
      </c>
      <c r="R598" s="822">
        <v>3</v>
      </c>
      <c r="S598" s="827">
        <v>0.6</v>
      </c>
      <c r="T598" s="826">
        <v>2</v>
      </c>
      <c r="U598" s="828">
        <v>0.66666666666666663</v>
      </c>
    </row>
    <row r="599" spans="1:21" ht="14.45" customHeight="1" x14ac:dyDescent="0.2">
      <c r="A599" s="821">
        <v>11</v>
      </c>
      <c r="B599" s="822" t="s">
        <v>1375</v>
      </c>
      <c r="C599" s="822" t="s">
        <v>1381</v>
      </c>
      <c r="D599" s="823" t="s">
        <v>2517</v>
      </c>
      <c r="E599" s="824" t="s">
        <v>1412</v>
      </c>
      <c r="F599" s="822" t="s">
        <v>1378</v>
      </c>
      <c r="G599" s="822" t="s">
        <v>1438</v>
      </c>
      <c r="H599" s="822" t="s">
        <v>329</v>
      </c>
      <c r="I599" s="822" t="s">
        <v>1547</v>
      </c>
      <c r="J599" s="822" t="s">
        <v>1548</v>
      </c>
      <c r="K599" s="822" t="s">
        <v>1549</v>
      </c>
      <c r="L599" s="825">
        <v>400.2</v>
      </c>
      <c r="M599" s="825">
        <v>6803.3999999999978</v>
      </c>
      <c r="N599" s="822">
        <v>17</v>
      </c>
      <c r="O599" s="826">
        <v>15</v>
      </c>
      <c r="P599" s="825">
        <v>6002.9999999999982</v>
      </c>
      <c r="Q599" s="827">
        <v>0.88235294117647056</v>
      </c>
      <c r="R599" s="822">
        <v>15</v>
      </c>
      <c r="S599" s="827">
        <v>0.88235294117647056</v>
      </c>
      <c r="T599" s="826">
        <v>14</v>
      </c>
      <c r="U599" s="828">
        <v>0.93333333333333335</v>
      </c>
    </row>
    <row r="600" spans="1:21" ht="14.45" customHeight="1" x14ac:dyDescent="0.2">
      <c r="A600" s="821">
        <v>11</v>
      </c>
      <c r="B600" s="822" t="s">
        <v>1375</v>
      </c>
      <c r="C600" s="822" t="s">
        <v>1381</v>
      </c>
      <c r="D600" s="823" t="s">
        <v>2517</v>
      </c>
      <c r="E600" s="824" t="s">
        <v>1412</v>
      </c>
      <c r="F600" s="822" t="s">
        <v>1378</v>
      </c>
      <c r="G600" s="822" t="s">
        <v>1438</v>
      </c>
      <c r="H600" s="822" t="s">
        <v>329</v>
      </c>
      <c r="I600" s="822" t="s">
        <v>2174</v>
      </c>
      <c r="J600" s="822" t="s">
        <v>2175</v>
      </c>
      <c r="K600" s="822" t="s">
        <v>2176</v>
      </c>
      <c r="L600" s="825">
        <v>900</v>
      </c>
      <c r="M600" s="825">
        <v>900</v>
      </c>
      <c r="N600" s="822">
        <v>1</v>
      </c>
      <c r="O600" s="826">
        <v>1</v>
      </c>
      <c r="P600" s="825">
        <v>900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11</v>
      </c>
      <c r="B601" s="822" t="s">
        <v>1375</v>
      </c>
      <c r="C601" s="822" t="s">
        <v>1381</v>
      </c>
      <c r="D601" s="823" t="s">
        <v>2517</v>
      </c>
      <c r="E601" s="824" t="s">
        <v>1414</v>
      </c>
      <c r="F601" s="822" t="s">
        <v>1376</v>
      </c>
      <c r="G601" s="822" t="s">
        <v>1455</v>
      </c>
      <c r="H601" s="822" t="s">
        <v>329</v>
      </c>
      <c r="I601" s="822" t="s">
        <v>1456</v>
      </c>
      <c r="J601" s="822" t="s">
        <v>1457</v>
      </c>
      <c r="K601" s="822" t="s">
        <v>1458</v>
      </c>
      <c r="L601" s="825">
        <v>159.71</v>
      </c>
      <c r="M601" s="825">
        <v>479.13</v>
      </c>
      <c r="N601" s="822">
        <v>3</v>
      </c>
      <c r="O601" s="826">
        <v>1</v>
      </c>
      <c r="P601" s="825">
        <v>479.13</v>
      </c>
      <c r="Q601" s="827">
        <v>1</v>
      </c>
      <c r="R601" s="822">
        <v>3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11</v>
      </c>
      <c r="B602" s="822" t="s">
        <v>1375</v>
      </c>
      <c r="C602" s="822" t="s">
        <v>1381</v>
      </c>
      <c r="D602" s="823" t="s">
        <v>2517</v>
      </c>
      <c r="E602" s="824" t="s">
        <v>1414</v>
      </c>
      <c r="F602" s="822" t="s">
        <v>1376</v>
      </c>
      <c r="G602" s="822" t="s">
        <v>1556</v>
      </c>
      <c r="H602" s="822" t="s">
        <v>329</v>
      </c>
      <c r="I602" s="822" t="s">
        <v>2177</v>
      </c>
      <c r="J602" s="822" t="s">
        <v>2178</v>
      </c>
      <c r="K602" s="822" t="s">
        <v>2179</v>
      </c>
      <c r="L602" s="825">
        <v>508.75</v>
      </c>
      <c r="M602" s="825">
        <v>1017.5</v>
      </c>
      <c r="N602" s="822">
        <v>2</v>
      </c>
      <c r="O602" s="826">
        <v>1</v>
      </c>
      <c r="P602" s="825">
        <v>1017.5</v>
      </c>
      <c r="Q602" s="827">
        <v>1</v>
      </c>
      <c r="R602" s="822">
        <v>2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11</v>
      </c>
      <c r="B603" s="822" t="s">
        <v>1375</v>
      </c>
      <c r="C603" s="822" t="s">
        <v>1381</v>
      </c>
      <c r="D603" s="823" t="s">
        <v>2517</v>
      </c>
      <c r="E603" s="824" t="s">
        <v>1414</v>
      </c>
      <c r="F603" s="822" t="s">
        <v>1376</v>
      </c>
      <c r="G603" s="822" t="s">
        <v>2180</v>
      </c>
      <c r="H603" s="822" t="s">
        <v>672</v>
      </c>
      <c r="I603" s="822" t="s">
        <v>1285</v>
      </c>
      <c r="J603" s="822" t="s">
        <v>822</v>
      </c>
      <c r="K603" s="822" t="s">
        <v>1286</v>
      </c>
      <c r="L603" s="825">
        <v>176.32</v>
      </c>
      <c r="M603" s="825">
        <v>176.32</v>
      </c>
      <c r="N603" s="822">
        <v>1</v>
      </c>
      <c r="O603" s="826">
        <v>1</v>
      </c>
      <c r="P603" s="825">
        <v>176.32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11</v>
      </c>
      <c r="B604" s="822" t="s">
        <v>1375</v>
      </c>
      <c r="C604" s="822" t="s">
        <v>1381</v>
      </c>
      <c r="D604" s="823" t="s">
        <v>2517</v>
      </c>
      <c r="E604" s="824" t="s">
        <v>1414</v>
      </c>
      <c r="F604" s="822" t="s">
        <v>1376</v>
      </c>
      <c r="G604" s="822" t="s">
        <v>1459</v>
      </c>
      <c r="H604" s="822" t="s">
        <v>329</v>
      </c>
      <c r="I604" s="822" t="s">
        <v>1460</v>
      </c>
      <c r="J604" s="822" t="s">
        <v>682</v>
      </c>
      <c r="K604" s="822" t="s">
        <v>683</v>
      </c>
      <c r="L604" s="825">
        <v>52.87</v>
      </c>
      <c r="M604" s="825">
        <v>158.60999999999999</v>
      </c>
      <c r="N604" s="822">
        <v>3</v>
      </c>
      <c r="O604" s="826">
        <v>1</v>
      </c>
      <c r="P604" s="825">
        <v>158.60999999999999</v>
      </c>
      <c r="Q604" s="827">
        <v>1</v>
      </c>
      <c r="R604" s="822">
        <v>3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11</v>
      </c>
      <c r="B605" s="822" t="s">
        <v>1375</v>
      </c>
      <c r="C605" s="822" t="s">
        <v>1381</v>
      </c>
      <c r="D605" s="823" t="s">
        <v>2517</v>
      </c>
      <c r="E605" s="824" t="s">
        <v>1414</v>
      </c>
      <c r="F605" s="822" t="s">
        <v>1376</v>
      </c>
      <c r="G605" s="822" t="s">
        <v>1471</v>
      </c>
      <c r="H605" s="822" t="s">
        <v>329</v>
      </c>
      <c r="I605" s="822" t="s">
        <v>1472</v>
      </c>
      <c r="J605" s="822" t="s">
        <v>1473</v>
      </c>
      <c r="K605" s="822" t="s">
        <v>1474</v>
      </c>
      <c r="L605" s="825">
        <v>159.71</v>
      </c>
      <c r="M605" s="825">
        <v>479.13</v>
      </c>
      <c r="N605" s="822">
        <v>3</v>
      </c>
      <c r="O605" s="826">
        <v>1</v>
      </c>
      <c r="P605" s="825">
        <v>479.13</v>
      </c>
      <c r="Q605" s="827">
        <v>1</v>
      </c>
      <c r="R605" s="822">
        <v>3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11</v>
      </c>
      <c r="B606" s="822" t="s">
        <v>1375</v>
      </c>
      <c r="C606" s="822" t="s">
        <v>1381</v>
      </c>
      <c r="D606" s="823" t="s">
        <v>2517</v>
      </c>
      <c r="E606" s="824" t="s">
        <v>1414</v>
      </c>
      <c r="F606" s="822" t="s">
        <v>1376</v>
      </c>
      <c r="G606" s="822" t="s">
        <v>1471</v>
      </c>
      <c r="H606" s="822" t="s">
        <v>329</v>
      </c>
      <c r="I606" s="822" t="s">
        <v>1566</v>
      </c>
      <c r="J606" s="822" t="s">
        <v>1473</v>
      </c>
      <c r="K606" s="822" t="s">
        <v>1567</v>
      </c>
      <c r="L606" s="825">
        <v>159.71</v>
      </c>
      <c r="M606" s="825">
        <v>479.13</v>
      </c>
      <c r="N606" s="822">
        <v>3</v>
      </c>
      <c r="O606" s="826">
        <v>1</v>
      </c>
      <c r="P606" s="825">
        <v>479.13</v>
      </c>
      <c r="Q606" s="827">
        <v>1</v>
      </c>
      <c r="R606" s="822">
        <v>3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11</v>
      </c>
      <c r="B607" s="822" t="s">
        <v>1375</v>
      </c>
      <c r="C607" s="822" t="s">
        <v>1381</v>
      </c>
      <c r="D607" s="823" t="s">
        <v>2517</v>
      </c>
      <c r="E607" s="824" t="s">
        <v>1414</v>
      </c>
      <c r="F607" s="822" t="s">
        <v>1376</v>
      </c>
      <c r="G607" s="822" t="s">
        <v>1483</v>
      </c>
      <c r="H607" s="822" t="s">
        <v>329</v>
      </c>
      <c r="I607" s="822" t="s">
        <v>1484</v>
      </c>
      <c r="J607" s="822" t="s">
        <v>1485</v>
      </c>
      <c r="K607" s="822" t="s">
        <v>1486</v>
      </c>
      <c r="L607" s="825">
        <v>482.19</v>
      </c>
      <c r="M607" s="825">
        <v>4821.8999999999996</v>
      </c>
      <c r="N607" s="822">
        <v>10</v>
      </c>
      <c r="O607" s="826">
        <v>10</v>
      </c>
      <c r="P607" s="825">
        <v>4339.71</v>
      </c>
      <c r="Q607" s="827">
        <v>0.9</v>
      </c>
      <c r="R607" s="822">
        <v>9</v>
      </c>
      <c r="S607" s="827">
        <v>0.9</v>
      </c>
      <c r="T607" s="826">
        <v>9</v>
      </c>
      <c r="U607" s="828">
        <v>0.9</v>
      </c>
    </row>
    <row r="608" spans="1:21" ht="14.45" customHeight="1" x14ac:dyDescent="0.2">
      <c r="A608" s="821">
        <v>11</v>
      </c>
      <c r="B608" s="822" t="s">
        <v>1375</v>
      </c>
      <c r="C608" s="822" t="s">
        <v>1381</v>
      </c>
      <c r="D608" s="823" t="s">
        <v>2517</v>
      </c>
      <c r="E608" s="824" t="s">
        <v>1414</v>
      </c>
      <c r="F608" s="822" t="s">
        <v>1376</v>
      </c>
      <c r="G608" s="822" t="s">
        <v>1774</v>
      </c>
      <c r="H608" s="822" t="s">
        <v>329</v>
      </c>
      <c r="I608" s="822" t="s">
        <v>1778</v>
      </c>
      <c r="J608" s="822" t="s">
        <v>1776</v>
      </c>
      <c r="K608" s="822" t="s">
        <v>1693</v>
      </c>
      <c r="L608" s="825">
        <v>0</v>
      </c>
      <c r="M608" s="825">
        <v>0</v>
      </c>
      <c r="N608" s="822">
        <v>1</v>
      </c>
      <c r="O608" s="826">
        <v>1</v>
      </c>
      <c r="P608" s="825">
        <v>0</v>
      </c>
      <c r="Q608" s="827"/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11</v>
      </c>
      <c r="B609" s="822" t="s">
        <v>1375</v>
      </c>
      <c r="C609" s="822" t="s">
        <v>1381</v>
      </c>
      <c r="D609" s="823" t="s">
        <v>2517</v>
      </c>
      <c r="E609" s="824" t="s">
        <v>1414</v>
      </c>
      <c r="F609" s="822" t="s">
        <v>1376</v>
      </c>
      <c r="G609" s="822" t="s">
        <v>1417</v>
      </c>
      <c r="H609" s="822" t="s">
        <v>672</v>
      </c>
      <c r="I609" s="822" t="s">
        <v>1184</v>
      </c>
      <c r="J609" s="822" t="s">
        <v>695</v>
      </c>
      <c r="K609" s="822" t="s">
        <v>1185</v>
      </c>
      <c r="L609" s="825">
        <v>736.33</v>
      </c>
      <c r="M609" s="825">
        <v>24298.890000000003</v>
      </c>
      <c r="N609" s="822">
        <v>33</v>
      </c>
      <c r="O609" s="826">
        <v>13</v>
      </c>
      <c r="P609" s="825">
        <v>21353.570000000003</v>
      </c>
      <c r="Q609" s="827">
        <v>0.87878787878787878</v>
      </c>
      <c r="R609" s="822">
        <v>29</v>
      </c>
      <c r="S609" s="827">
        <v>0.87878787878787878</v>
      </c>
      <c r="T609" s="826">
        <v>11</v>
      </c>
      <c r="U609" s="828">
        <v>0.84615384615384615</v>
      </c>
    </row>
    <row r="610" spans="1:21" ht="14.45" customHeight="1" x14ac:dyDescent="0.2">
      <c r="A610" s="821">
        <v>11</v>
      </c>
      <c r="B610" s="822" t="s">
        <v>1375</v>
      </c>
      <c r="C610" s="822" t="s">
        <v>1381</v>
      </c>
      <c r="D610" s="823" t="s">
        <v>2517</v>
      </c>
      <c r="E610" s="824" t="s">
        <v>1414</v>
      </c>
      <c r="F610" s="822" t="s">
        <v>1376</v>
      </c>
      <c r="G610" s="822" t="s">
        <v>1417</v>
      </c>
      <c r="H610" s="822" t="s">
        <v>672</v>
      </c>
      <c r="I610" s="822" t="s">
        <v>1180</v>
      </c>
      <c r="J610" s="822" t="s">
        <v>695</v>
      </c>
      <c r="K610" s="822" t="s">
        <v>1181</v>
      </c>
      <c r="L610" s="825">
        <v>923.74</v>
      </c>
      <c r="M610" s="825">
        <v>3694.96</v>
      </c>
      <c r="N610" s="822">
        <v>4</v>
      </c>
      <c r="O610" s="826">
        <v>1</v>
      </c>
      <c r="P610" s="825">
        <v>3694.96</v>
      </c>
      <c r="Q610" s="827">
        <v>1</v>
      </c>
      <c r="R610" s="822">
        <v>4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11</v>
      </c>
      <c r="B611" s="822" t="s">
        <v>1375</v>
      </c>
      <c r="C611" s="822" t="s">
        <v>1381</v>
      </c>
      <c r="D611" s="823" t="s">
        <v>2517</v>
      </c>
      <c r="E611" s="824" t="s">
        <v>1414</v>
      </c>
      <c r="F611" s="822" t="s">
        <v>1376</v>
      </c>
      <c r="G611" s="822" t="s">
        <v>1435</v>
      </c>
      <c r="H611" s="822" t="s">
        <v>329</v>
      </c>
      <c r="I611" s="822" t="s">
        <v>1436</v>
      </c>
      <c r="J611" s="822" t="s">
        <v>656</v>
      </c>
      <c r="K611" s="822" t="s">
        <v>1437</v>
      </c>
      <c r="L611" s="825">
        <v>35.25</v>
      </c>
      <c r="M611" s="825">
        <v>70.5</v>
      </c>
      <c r="N611" s="822">
        <v>2</v>
      </c>
      <c r="O611" s="826">
        <v>1</v>
      </c>
      <c r="P611" s="825">
        <v>70.5</v>
      </c>
      <c r="Q611" s="827">
        <v>1</v>
      </c>
      <c r="R611" s="822">
        <v>2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11</v>
      </c>
      <c r="B612" s="822" t="s">
        <v>1375</v>
      </c>
      <c r="C612" s="822" t="s">
        <v>1381</v>
      </c>
      <c r="D612" s="823" t="s">
        <v>2517</v>
      </c>
      <c r="E612" s="824" t="s">
        <v>1414</v>
      </c>
      <c r="F612" s="822" t="s">
        <v>1376</v>
      </c>
      <c r="G612" s="822" t="s">
        <v>1517</v>
      </c>
      <c r="H612" s="822" t="s">
        <v>329</v>
      </c>
      <c r="I612" s="822" t="s">
        <v>1521</v>
      </c>
      <c r="J612" s="822" t="s">
        <v>818</v>
      </c>
      <c r="K612" s="822" t="s">
        <v>1522</v>
      </c>
      <c r="L612" s="825">
        <v>50.32</v>
      </c>
      <c r="M612" s="825">
        <v>50.32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11</v>
      </c>
      <c r="B613" s="822" t="s">
        <v>1375</v>
      </c>
      <c r="C613" s="822" t="s">
        <v>1381</v>
      </c>
      <c r="D613" s="823" t="s">
        <v>2517</v>
      </c>
      <c r="E613" s="824" t="s">
        <v>1414</v>
      </c>
      <c r="F613" s="822" t="s">
        <v>1376</v>
      </c>
      <c r="G613" s="822" t="s">
        <v>1423</v>
      </c>
      <c r="H613" s="822" t="s">
        <v>329</v>
      </c>
      <c r="I613" s="822" t="s">
        <v>1525</v>
      </c>
      <c r="J613" s="822" t="s">
        <v>959</v>
      </c>
      <c r="K613" s="822" t="s">
        <v>1526</v>
      </c>
      <c r="L613" s="825">
        <v>225.06</v>
      </c>
      <c r="M613" s="825">
        <v>675.18000000000006</v>
      </c>
      <c r="N613" s="822">
        <v>3</v>
      </c>
      <c r="O613" s="826">
        <v>1</v>
      </c>
      <c r="P613" s="825">
        <v>675.18000000000006</v>
      </c>
      <c r="Q613" s="827">
        <v>1</v>
      </c>
      <c r="R613" s="822">
        <v>3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11</v>
      </c>
      <c r="B614" s="822" t="s">
        <v>1375</v>
      </c>
      <c r="C614" s="822" t="s">
        <v>1381</v>
      </c>
      <c r="D614" s="823" t="s">
        <v>2517</v>
      </c>
      <c r="E614" s="824" t="s">
        <v>1414</v>
      </c>
      <c r="F614" s="822" t="s">
        <v>1378</v>
      </c>
      <c r="G614" s="822" t="s">
        <v>1527</v>
      </c>
      <c r="H614" s="822" t="s">
        <v>329</v>
      </c>
      <c r="I614" s="822" t="s">
        <v>2043</v>
      </c>
      <c r="J614" s="822" t="s">
        <v>2044</v>
      </c>
      <c r="K614" s="822" t="s">
        <v>2045</v>
      </c>
      <c r="L614" s="825">
        <v>0</v>
      </c>
      <c r="M614" s="825">
        <v>0</v>
      </c>
      <c r="N614" s="822">
        <v>1</v>
      </c>
      <c r="O614" s="826">
        <v>1</v>
      </c>
      <c r="P614" s="825"/>
      <c r="Q614" s="827"/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11</v>
      </c>
      <c r="B615" s="822" t="s">
        <v>1375</v>
      </c>
      <c r="C615" s="822" t="s">
        <v>1381</v>
      </c>
      <c r="D615" s="823" t="s">
        <v>2517</v>
      </c>
      <c r="E615" s="824" t="s">
        <v>1414</v>
      </c>
      <c r="F615" s="822" t="s">
        <v>1378</v>
      </c>
      <c r="G615" s="822" t="s">
        <v>1527</v>
      </c>
      <c r="H615" s="822" t="s">
        <v>329</v>
      </c>
      <c r="I615" s="822" t="s">
        <v>2127</v>
      </c>
      <c r="J615" s="822" t="s">
        <v>2128</v>
      </c>
      <c r="K615" s="822" t="s">
        <v>1677</v>
      </c>
      <c r="L615" s="825">
        <v>0</v>
      </c>
      <c r="M615" s="825">
        <v>0</v>
      </c>
      <c r="N615" s="822">
        <v>2</v>
      </c>
      <c r="O615" s="826">
        <v>2</v>
      </c>
      <c r="P615" s="825"/>
      <c r="Q615" s="827"/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11</v>
      </c>
      <c r="B616" s="822" t="s">
        <v>1375</v>
      </c>
      <c r="C616" s="822" t="s">
        <v>1381</v>
      </c>
      <c r="D616" s="823" t="s">
        <v>2517</v>
      </c>
      <c r="E616" s="824" t="s">
        <v>1414</v>
      </c>
      <c r="F616" s="822" t="s">
        <v>1378</v>
      </c>
      <c r="G616" s="822" t="s">
        <v>1527</v>
      </c>
      <c r="H616" s="822" t="s">
        <v>329</v>
      </c>
      <c r="I616" s="822" t="s">
        <v>1531</v>
      </c>
      <c r="J616" s="822" t="s">
        <v>1532</v>
      </c>
      <c r="K616" s="822" t="s">
        <v>1533</v>
      </c>
      <c r="L616" s="825">
        <v>0</v>
      </c>
      <c r="M616" s="825">
        <v>0</v>
      </c>
      <c r="N616" s="822">
        <v>215</v>
      </c>
      <c r="O616" s="826">
        <v>117</v>
      </c>
      <c r="P616" s="825"/>
      <c r="Q616" s="827"/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11</v>
      </c>
      <c r="B617" s="822" t="s">
        <v>1375</v>
      </c>
      <c r="C617" s="822" t="s">
        <v>1381</v>
      </c>
      <c r="D617" s="823" t="s">
        <v>2517</v>
      </c>
      <c r="E617" s="824" t="s">
        <v>1414</v>
      </c>
      <c r="F617" s="822" t="s">
        <v>1378</v>
      </c>
      <c r="G617" s="822" t="s">
        <v>1527</v>
      </c>
      <c r="H617" s="822" t="s">
        <v>329</v>
      </c>
      <c r="I617" s="822" t="s">
        <v>1827</v>
      </c>
      <c r="J617" s="822" t="s">
        <v>1828</v>
      </c>
      <c r="K617" s="822" t="s">
        <v>1829</v>
      </c>
      <c r="L617" s="825">
        <v>400.2</v>
      </c>
      <c r="M617" s="825">
        <v>800.4</v>
      </c>
      <c r="N617" s="822">
        <v>2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11</v>
      </c>
      <c r="B618" s="822" t="s">
        <v>1375</v>
      </c>
      <c r="C618" s="822" t="s">
        <v>1381</v>
      </c>
      <c r="D618" s="823" t="s">
        <v>2517</v>
      </c>
      <c r="E618" s="824" t="s">
        <v>1414</v>
      </c>
      <c r="F618" s="822" t="s">
        <v>1378</v>
      </c>
      <c r="G618" s="822" t="s">
        <v>1527</v>
      </c>
      <c r="H618" s="822" t="s">
        <v>329</v>
      </c>
      <c r="I618" s="822" t="s">
        <v>2181</v>
      </c>
      <c r="J618" s="822" t="s">
        <v>2182</v>
      </c>
      <c r="K618" s="822" t="s">
        <v>2183</v>
      </c>
      <c r="L618" s="825">
        <v>0</v>
      </c>
      <c r="M618" s="825">
        <v>0</v>
      </c>
      <c r="N618" s="822">
        <v>1</v>
      </c>
      <c r="O618" s="826">
        <v>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11</v>
      </c>
      <c r="B619" s="822" t="s">
        <v>1375</v>
      </c>
      <c r="C619" s="822" t="s">
        <v>1381</v>
      </c>
      <c r="D619" s="823" t="s">
        <v>2517</v>
      </c>
      <c r="E619" s="824" t="s">
        <v>1414</v>
      </c>
      <c r="F619" s="822" t="s">
        <v>1378</v>
      </c>
      <c r="G619" s="822" t="s">
        <v>1534</v>
      </c>
      <c r="H619" s="822" t="s">
        <v>329</v>
      </c>
      <c r="I619" s="822" t="s">
        <v>1535</v>
      </c>
      <c r="J619" s="822" t="s">
        <v>1536</v>
      </c>
      <c r="K619" s="822" t="s">
        <v>1537</v>
      </c>
      <c r="L619" s="825">
        <v>1549.49</v>
      </c>
      <c r="M619" s="825">
        <v>7747.45</v>
      </c>
      <c r="N619" s="822">
        <v>5</v>
      </c>
      <c r="O619" s="826">
        <v>4</v>
      </c>
      <c r="P619" s="825">
        <v>7747.45</v>
      </c>
      <c r="Q619" s="827">
        <v>1</v>
      </c>
      <c r="R619" s="822">
        <v>5</v>
      </c>
      <c r="S619" s="827">
        <v>1</v>
      </c>
      <c r="T619" s="826">
        <v>4</v>
      </c>
      <c r="U619" s="828">
        <v>1</v>
      </c>
    </row>
    <row r="620" spans="1:21" ht="14.45" customHeight="1" x14ac:dyDescent="0.2">
      <c r="A620" s="821">
        <v>11</v>
      </c>
      <c r="B620" s="822" t="s">
        <v>1375</v>
      </c>
      <c r="C620" s="822" t="s">
        <v>1381</v>
      </c>
      <c r="D620" s="823" t="s">
        <v>2517</v>
      </c>
      <c r="E620" s="824" t="s">
        <v>1414</v>
      </c>
      <c r="F620" s="822" t="s">
        <v>1378</v>
      </c>
      <c r="G620" s="822" t="s">
        <v>1534</v>
      </c>
      <c r="H620" s="822" t="s">
        <v>329</v>
      </c>
      <c r="I620" s="822" t="s">
        <v>1538</v>
      </c>
      <c r="J620" s="822" t="s">
        <v>1539</v>
      </c>
      <c r="K620" s="822" t="s">
        <v>1540</v>
      </c>
      <c r="L620" s="825">
        <v>1383</v>
      </c>
      <c r="M620" s="825">
        <v>2766</v>
      </c>
      <c r="N620" s="822">
        <v>2</v>
      </c>
      <c r="O620" s="826">
        <v>2</v>
      </c>
      <c r="P620" s="825">
        <v>2766</v>
      </c>
      <c r="Q620" s="827">
        <v>1</v>
      </c>
      <c r="R620" s="822">
        <v>2</v>
      </c>
      <c r="S620" s="827">
        <v>1</v>
      </c>
      <c r="T620" s="826">
        <v>2</v>
      </c>
      <c r="U620" s="828">
        <v>1</v>
      </c>
    </row>
    <row r="621" spans="1:21" ht="14.45" customHeight="1" x14ac:dyDescent="0.2">
      <c r="A621" s="821">
        <v>11</v>
      </c>
      <c r="B621" s="822" t="s">
        <v>1375</v>
      </c>
      <c r="C621" s="822" t="s">
        <v>1381</v>
      </c>
      <c r="D621" s="823" t="s">
        <v>2517</v>
      </c>
      <c r="E621" s="824" t="s">
        <v>1414</v>
      </c>
      <c r="F621" s="822" t="s">
        <v>1378</v>
      </c>
      <c r="G621" s="822" t="s">
        <v>1428</v>
      </c>
      <c r="H621" s="822" t="s">
        <v>329</v>
      </c>
      <c r="I621" s="822" t="s">
        <v>2184</v>
      </c>
      <c r="J621" s="822" t="s">
        <v>2185</v>
      </c>
      <c r="K621" s="822" t="s">
        <v>2186</v>
      </c>
      <c r="L621" s="825">
        <v>270.25</v>
      </c>
      <c r="M621" s="825">
        <v>270.25</v>
      </c>
      <c r="N621" s="822">
        <v>1</v>
      </c>
      <c r="O621" s="826">
        <v>1</v>
      </c>
      <c r="P621" s="825">
        <v>270.25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11</v>
      </c>
      <c r="B622" s="822" t="s">
        <v>1375</v>
      </c>
      <c r="C622" s="822" t="s">
        <v>1381</v>
      </c>
      <c r="D622" s="823" t="s">
        <v>2517</v>
      </c>
      <c r="E622" s="824" t="s">
        <v>1414</v>
      </c>
      <c r="F622" s="822" t="s">
        <v>1378</v>
      </c>
      <c r="G622" s="822" t="s">
        <v>1438</v>
      </c>
      <c r="H622" s="822" t="s">
        <v>329</v>
      </c>
      <c r="I622" s="822" t="s">
        <v>1439</v>
      </c>
      <c r="J622" s="822" t="s">
        <v>1440</v>
      </c>
      <c r="K622" s="822" t="s">
        <v>1441</v>
      </c>
      <c r="L622" s="825">
        <v>249.55</v>
      </c>
      <c r="M622" s="825">
        <v>8484.7000000000007</v>
      </c>
      <c r="N622" s="822">
        <v>34</v>
      </c>
      <c r="O622" s="826">
        <v>17</v>
      </c>
      <c r="P622" s="825">
        <v>5989.2000000000007</v>
      </c>
      <c r="Q622" s="827">
        <v>0.70588235294117652</v>
      </c>
      <c r="R622" s="822">
        <v>24</v>
      </c>
      <c r="S622" s="827">
        <v>0.70588235294117652</v>
      </c>
      <c r="T622" s="826">
        <v>12</v>
      </c>
      <c r="U622" s="828">
        <v>0.70588235294117652</v>
      </c>
    </row>
    <row r="623" spans="1:21" ht="14.45" customHeight="1" x14ac:dyDescent="0.2">
      <c r="A623" s="821">
        <v>11</v>
      </c>
      <c r="B623" s="822" t="s">
        <v>1375</v>
      </c>
      <c r="C623" s="822" t="s">
        <v>1381</v>
      </c>
      <c r="D623" s="823" t="s">
        <v>2517</v>
      </c>
      <c r="E623" s="824" t="s">
        <v>1414</v>
      </c>
      <c r="F623" s="822" t="s">
        <v>1378</v>
      </c>
      <c r="G623" s="822" t="s">
        <v>1438</v>
      </c>
      <c r="H623" s="822" t="s">
        <v>329</v>
      </c>
      <c r="I623" s="822" t="s">
        <v>1547</v>
      </c>
      <c r="J623" s="822" t="s">
        <v>1548</v>
      </c>
      <c r="K623" s="822" t="s">
        <v>1549</v>
      </c>
      <c r="L623" s="825">
        <v>400.2</v>
      </c>
      <c r="M623" s="825">
        <v>2401.1999999999998</v>
      </c>
      <c r="N623" s="822">
        <v>6</v>
      </c>
      <c r="O623" s="826">
        <v>5</v>
      </c>
      <c r="P623" s="825">
        <v>2001</v>
      </c>
      <c r="Q623" s="827">
        <v>0.83333333333333337</v>
      </c>
      <c r="R623" s="822">
        <v>5</v>
      </c>
      <c r="S623" s="827">
        <v>0.83333333333333337</v>
      </c>
      <c r="T623" s="826">
        <v>4</v>
      </c>
      <c r="U623" s="828">
        <v>0.8</v>
      </c>
    </row>
    <row r="624" spans="1:21" ht="14.45" customHeight="1" x14ac:dyDescent="0.2">
      <c r="A624" s="821">
        <v>11</v>
      </c>
      <c r="B624" s="822" t="s">
        <v>1375</v>
      </c>
      <c r="C624" s="822" t="s">
        <v>1381</v>
      </c>
      <c r="D624" s="823" t="s">
        <v>2517</v>
      </c>
      <c r="E624" s="824" t="s">
        <v>1415</v>
      </c>
      <c r="F624" s="822" t="s">
        <v>1376</v>
      </c>
      <c r="G624" s="822" t="s">
        <v>2187</v>
      </c>
      <c r="H624" s="822" t="s">
        <v>672</v>
      </c>
      <c r="I624" s="822" t="s">
        <v>2188</v>
      </c>
      <c r="J624" s="822" t="s">
        <v>2189</v>
      </c>
      <c r="K624" s="822" t="s">
        <v>2190</v>
      </c>
      <c r="L624" s="825">
        <v>93.27</v>
      </c>
      <c r="M624" s="825">
        <v>93.27</v>
      </c>
      <c r="N624" s="822">
        <v>1</v>
      </c>
      <c r="O624" s="826">
        <v>1</v>
      </c>
      <c r="P624" s="825">
        <v>93.27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11</v>
      </c>
      <c r="B625" s="822" t="s">
        <v>1375</v>
      </c>
      <c r="C625" s="822" t="s">
        <v>1381</v>
      </c>
      <c r="D625" s="823" t="s">
        <v>2517</v>
      </c>
      <c r="E625" s="824" t="s">
        <v>1415</v>
      </c>
      <c r="F625" s="822" t="s">
        <v>1376</v>
      </c>
      <c r="G625" s="822" t="s">
        <v>1455</v>
      </c>
      <c r="H625" s="822" t="s">
        <v>329</v>
      </c>
      <c r="I625" s="822" t="s">
        <v>1456</v>
      </c>
      <c r="J625" s="822" t="s">
        <v>1457</v>
      </c>
      <c r="K625" s="822" t="s">
        <v>1458</v>
      </c>
      <c r="L625" s="825">
        <v>159.71</v>
      </c>
      <c r="M625" s="825">
        <v>479.13</v>
      </c>
      <c r="N625" s="822">
        <v>3</v>
      </c>
      <c r="O625" s="826">
        <v>2</v>
      </c>
      <c r="P625" s="825">
        <v>159.71</v>
      </c>
      <c r="Q625" s="827">
        <v>0.33333333333333337</v>
      </c>
      <c r="R625" s="822">
        <v>1</v>
      </c>
      <c r="S625" s="827">
        <v>0.33333333333333331</v>
      </c>
      <c r="T625" s="826">
        <v>1</v>
      </c>
      <c r="U625" s="828">
        <v>0.5</v>
      </c>
    </row>
    <row r="626" spans="1:21" ht="14.45" customHeight="1" x14ac:dyDescent="0.2">
      <c r="A626" s="821">
        <v>11</v>
      </c>
      <c r="B626" s="822" t="s">
        <v>1375</v>
      </c>
      <c r="C626" s="822" t="s">
        <v>1381</v>
      </c>
      <c r="D626" s="823" t="s">
        <v>2517</v>
      </c>
      <c r="E626" s="824" t="s">
        <v>1415</v>
      </c>
      <c r="F626" s="822" t="s">
        <v>1376</v>
      </c>
      <c r="G626" s="822" t="s">
        <v>1746</v>
      </c>
      <c r="H626" s="822" t="s">
        <v>672</v>
      </c>
      <c r="I626" s="822" t="s">
        <v>1866</v>
      </c>
      <c r="J626" s="822" t="s">
        <v>1748</v>
      </c>
      <c r="K626" s="822" t="s">
        <v>1232</v>
      </c>
      <c r="L626" s="825">
        <v>168.41</v>
      </c>
      <c r="M626" s="825">
        <v>168.41</v>
      </c>
      <c r="N626" s="822">
        <v>1</v>
      </c>
      <c r="O626" s="826">
        <v>0.5</v>
      </c>
      <c r="P626" s="825">
        <v>168.41</v>
      </c>
      <c r="Q626" s="827">
        <v>1</v>
      </c>
      <c r="R626" s="822">
        <v>1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11</v>
      </c>
      <c r="B627" s="822" t="s">
        <v>1375</v>
      </c>
      <c r="C627" s="822" t="s">
        <v>1381</v>
      </c>
      <c r="D627" s="823" t="s">
        <v>2517</v>
      </c>
      <c r="E627" s="824" t="s">
        <v>1415</v>
      </c>
      <c r="F627" s="822" t="s">
        <v>1376</v>
      </c>
      <c r="G627" s="822" t="s">
        <v>1746</v>
      </c>
      <c r="H627" s="822" t="s">
        <v>329</v>
      </c>
      <c r="I627" s="822" t="s">
        <v>1747</v>
      </c>
      <c r="J627" s="822" t="s">
        <v>1748</v>
      </c>
      <c r="K627" s="822" t="s">
        <v>1701</v>
      </c>
      <c r="L627" s="825">
        <v>235.78</v>
      </c>
      <c r="M627" s="825">
        <v>235.78</v>
      </c>
      <c r="N627" s="822">
        <v>1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11</v>
      </c>
      <c r="B628" s="822" t="s">
        <v>1375</v>
      </c>
      <c r="C628" s="822" t="s">
        <v>1381</v>
      </c>
      <c r="D628" s="823" t="s">
        <v>2517</v>
      </c>
      <c r="E628" s="824" t="s">
        <v>1415</v>
      </c>
      <c r="F628" s="822" t="s">
        <v>1376</v>
      </c>
      <c r="G628" s="822" t="s">
        <v>1459</v>
      </c>
      <c r="H628" s="822" t="s">
        <v>329</v>
      </c>
      <c r="I628" s="822" t="s">
        <v>1460</v>
      </c>
      <c r="J628" s="822" t="s">
        <v>682</v>
      </c>
      <c r="K628" s="822" t="s">
        <v>683</v>
      </c>
      <c r="L628" s="825">
        <v>52.87</v>
      </c>
      <c r="M628" s="825">
        <v>317.21999999999997</v>
      </c>
      <c r="N628" s="822">
        <v>6</v>
      </c>
      <c r="O628" s="826">
        <v>3</v>
      </c>
      <c r="P628" s="825">
        <v>211.48</v>
      </c>
      <c r="Q628" s="827">
        <v>0.66666666666666674</v>
      </c>
      <c r="R628" s="822">
        <v>4</v>
      </c>
      <c r="S628" s="827">
        <v>0.66666666666666663</v>
      </c>
      <c r="T628" s="826">
        <v>2</v>
      </c>
      <c r="U628" s="828">
        <v>0.66666666666666663</v>
      </c>
    </row>
    <row r="629" spans="1:21" ht="14.45" customHeight="1" x14ac:dyDescent="0.2">
      <c r="A629" s="821">
        <v>11</v>
      </c>
      <c r="B629" s="822" t="s">
        <v>1375</v>
      </c>
      <c r="C629" s="822" t="s">
        <v>1381</v>
      </c>
      <c r="D629" s="823" t="s">
        <v>2517</v>
      </c>
      <c r="E629" s="824" t="s">
        <v>1415</v>
      </c>
      <c r="F629" s="822" t="s">
        <v>1376</v>
      </c>
      <c r="G629" s="822" t="s">
        <v>1688</v>
      </c>
      <c r="H629" s="822" t="s">
        <v>329</v>
      </c>
      <c r="I629" s="822" t="s">
        <v>1990</v>
      </c>
      <c r="J629" s="822" t="s">
        <v>1991</v>
      </c>
      <c r="K629" s="822" t="s">
        <v>1992</v>
      </c>
      <c r="L629" s="825">
        <v>49.04</v>
      </c>
      <c r="M629" s="825">
        <v>98.08</v>
      </c>
      <c r="N629" s="822">
        <v>2</v>
      </c>
      <c r="O629" s="826">
        <v>1.5</v>
      </c>
      <c r="P629" s="825">
        <v>49.04</v>
      </c>
      <c r="Q629" s="827">
        <v>0.5</v>
      </c>
      <c r="R629" s="822">
        <v>1</v>
      </c>
      <c r="S629" s="827">
        <v>0.5</v>
      </c>
      <c r="T629" s="826">
        <v>1</v>
      </c>
      <c r="U629" s="828">
        <v>0.66666666666666663</v>
      </c>
    </row>
    <row r="630" spans="1:21" ht="14.45" customHeight="1" x14ac:dyDescent="0.2">
      <c r="A630" s="821">
        <v>11</v>
      </c>
      <c r="B630" s="822" t="s">
        <v>1375</v>
      </c>
      <c r="C630" s="822" t="s">
        <v>1381</v>
      </c>
      <c r="D630" s="823" t="s">
        <v>2517</v>
      </c>
      <c r="E630" s="824" t="s">
        <v>1415</v>
      </c>
      <c r="F630" s="822" t="s">
        <v>1376</v>
      </c>
      <c r="G630" s="822" t="s">
        <v>1471</v>
      </c>
      <c r="H630" s="822" t="s">
        <v>329</v>
      </c>
      <c r="I630" s="822" t="s">
        <v>1472</v>
      </c>
      <c r="J630" s="822" t="s">
        <v>1473</v>
      </c>
      <c r="K630" s="822" t="s">
        <v>1474</v>
      </c>
      <c r="L630" s="825">
        <v>159.71</v>
      </c>
      <c r="M630" s="825">
        <v>479.13</v>
      </c>
      <c r="N630" s="822">
        <v>3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11</v>
      </c>
      <c r="B631" s="822" t="s">
        <v>1375</v>
      </c>
      <c r="C631" s="822" t="s">
        <v>1381</v>
      </c>
      <c r="D631" s="823" t="s">
        <v>2517</v>
      </c>
      <c r="E631" s="824" t="s">
        <v>1415</v>
      </c>
      <c r="F631" s="822" t="s">
        <v>1376</v>
      </c>
      <c r="G631" s="822" t="s">
        <v>1568</v>
      </c>
      <c r="H631" s="822" t="s">
        <v>329</v>
      </c>
      <c r="I631" s="822" t="s">
        <v>1569</v>
      </c>
      <c r="J631" s="822" t="s">
        <v>1570</v>
      </c>
      <c r="K631" s="822" t="s">
        <v>1571</v>
      </c>
      <c r="L631" s="825">
        <v>91.78</v>
      </c>
      <c r="M631" s="825">
        <v>367.12</v>
      </c>
      <c r="N631" s="822">
        <v>4</v>
      </c>
      <c r="O631" s="826">
        <v>2.5</v>
      </c>
      <c r="P631" s="825">
        <v>183.56</v>
      </c>
      <c r="Q631" s="827">
        <v>0.5</v>
      </c>
      <c r="R631" s="822">
        <v>2</v>
      </c>
      <c r="S631" s="827">
        <v>0.5</v>
      </c>
      <c r="T631" s="826">
        <v>1.5</v>
      </c>
      <c r="U631" s="828">
        <v>0.6</v>
      </c>
    </row>
    <row r="632" spans="1:21" ht="14.45" customHeight="1" x14ac:dyDescent="0.2">
      <c r="A632" s="821">
        <v>11</v>
      </c>
      <c r="B632" s="822" t="s">
        <v>1375</v>
      </c>
      <c r="C632" s="822" t="s">
        <v>1381</v>
      </c>
      <c r="D632" s="823" t="s">
        <v>2517</v>
      </c>
      <c r="E632" s="824" t="s">
        <v>1415</v>
      </c>
      <c r="F632" s="822" t="s">
        <v>1376</v>
      </c>
      <c r="G632" s="822" t="s">
        <v>1483</v>
      </c>
      <c r="H632" s="822" t="s">
        <v>329</v>
      </c>
      <c r="I632" s="822" t="s">
        <v>1575</v>
      </c>
      <c r="J632" s="822" t="s">
        <v>1485</v>
      </c>
      <c r="K632" s="822" t="s">
        <v>1486</v>
      </c>
      <c r="L632" s="825">
        <v>482.19</v>
      </c>
      <c r="M632" s="825">
        <v>1928.76</v>
      </c>
      <c r="N632" s="822">
        <v>4</v>
      </c>
      <c r="O632" s="826">
        <v>2</v>
      </c>
      <c r="P632" s="825">
        <v>1446.57</v>
      </c>
      <c r="Q632" s="827">
        <v>0.75</v>
      </c>
      <c r="R632" s="822">
        <v>3</v>
      </c>
      <c r="S632" s="827">
        <v>0.75</v>
      </c>
      <c r="T632" s="826">
        <v>1</v>
      </c>
      <c r="U632" s="828">
        <v>0.5</v>
      </c>
    </row>
    <row r="633" spans="1:21" ht="14.45" customHeight="1" x14ac:dyDescent="0.2">
      <c r="A633" s="821">
        <v>11</v>
      </c>
      <c r="B633" s="822" t="s">
        <v>1375</v>
      </c>
      <c r="C633" s="822" t="s">
        <v>1381</v>
      </c>
      <c r="D633" s="823" t="s">
        <v>2517</v>
      </c>
      <c r="E633" s="824" t="s">
        <v>1415</v>
      </c>
      <c r="F633" s="822" t="s">
        <v>1376</v>
      </c>
      <c r="G633" s="822" t="s">
        <v>1774</v>
      </c>
      <c r="H633" s="822" t="s">
        <v>329</v>
      </c>
      <c r="I633" s="822" t="s">
        <v>1775</v>
      </c>
      <c r="J633" s="822" t="s">
        <v>1776</v>
      </c>
      <c r="K633" s="822" t="s">
        <v>1777</v>
      </c>
      <c r="L633" s="825">
        <v>0</v>
      </c>
      <c r="M633" s="825">
        <v>0</v>
      </c>
      <c r="N633" s="822">
        <v>1</v>
      </c>
      <c r="O633" s="826">
        <v>1</v>
      </c>
      <c r="P633" s="825">
        <v>0</v>
      </c>
      <c r="Q633" s="827"/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11</v>
      </c>
      <c r="B634" s="822" t="s">
        <v>1375</v>
      </c>
      <c r="C634" s="822" t="s">
        <v>1381</v>
      </c>
      <c r="D634" s="823" t="s">
        <v>2517</v>
      </c>
      <c r="E634" s="824" t="s">
        <v>1415</v>
      </c>
      <c r="F634" s="822" t="s">
        <v>1376</v>
      </c>
      <c r="G634" s="822" t="s">
        <v>1417</v>
      </c>
      <c r="H634" s="822" t="s">
        <v>672</v>
      </c>
      <c r="I634" s="822" t="s">
        <v>2191</v>
      </c>
      <c r="J634" s="822" t="s">
        <v>1446</v>
      </c>
      <c r="K634" s="822" t="s">
        <v>2192</v>
      </c>
      <c r="L634" s="825">
        <v>1385.62</v>
      </c>
      <c r="M634" s="825">
        <v>1385.62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11</v>
      </c>
      <c r="B635" s="822" t="s">
        <v>1375</v>
      </c>
      <c r="C635" s="822" t="s">
        <v>1381</v>
      </c>
      <c r="D635" s="823" t="s">
        <v>2517</v>
      </c>
      <c r="E635" s="824" t="s">
        <v>1415</v>
      </c>
      <c r="F635" s="822" t="s">
        <v>1376</v>
      </c>
      <c r="G635" s="822" t="s">
        <v>1417</v>
      </c>
      <c r="H635" s="822" t="s">
        <v>672</v>
      </c>
      <c r="I635" s="822" t="s">
        <v>1184</v>
      </c>
      <c r="J635" s="822" t="s">
        <v>695</v>
      </c>
      <c r="K635" s="822" t="s">
        <v>1185</v>
      </c>
      <c r="L635" s="825">
        <v>736.33</v>
      </c>
      <c r="M635" s="825">
        <v>5890.64</v>
      </c>
      <c r="N635" s="822">
        <v>8</v>
      </c>
      <c r="O635" s="826">
        <v>4.5</v>
      </c>
      <c r="P635" s="825">
        <v>5154.3100000000004</v>
      </c>
      <c r="Q635" s="827">
        <v>0.875</v>
      </c>
      <c r="R635" s="822">
        <v>7</v>
      </c>
      <c r="S635" s="827">
        <v>0.875</v>
      </c>
      <c r="T635" s="826">
        <v>4</v>
      </c>
      <c r="U635" s="828">
        <v>0.88888888888888884</v>
      </c>
    </row>
    <row r="636" spans="1:21" ht="14.45" customHeight="1" x14ac:dyDescent="0.2">
      <c r="A636" s="821">
        <v>11</v>
      </c>
      <c r="B636" s="822" t="s">
        <v>1375</v>
      </c>
      <c r="C636" s="822" t="s">
        <v>1381</v>
      </c>
      <c r="D636" s="823" t="s">
        <v>2517</v>
      </c>
      <c r="E636" s="824" t="s">
        <v>1415</v>
      </c>
      <c r="F636" s="822" t="s">
        <v>1376</v>
      </c>
      <c r="G636" s="822" t="s">
        <v>1417</v>
      </c>
      <c r="H636" s="822" t="s">
        <v>672</v>
      </c>
      <c r="I636" s="822" t="s">
        <v>1188</v>
      </c>
      <c r="J636" s="822" t="s">
        <v>695</v>
      </c>
      <c r="K636" s="822" t="s">
        <v>1189</v>
      </c>
      <c r="L636" s="825">
        <v>490.89</v>
      </c>
      <c r="M636" s="825">
        <v>490.89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11</v>
      </c>
      <c r="B637" s="822" t="s">
        <v>1375</v>
      </c>
      <c r="C637" s="822" t="s">
        <v>1381</v>
      </c>
      <c r="D637" s="823" t="s">
        <v>2517</v>
      </c>
      <c r="E637" s="824" t="s">
        <v>1415</v>
      </c>
      <c r="F637" s="822" t="s">
        <v>1376</v>
      </c>
      <c r="G637" s="822" t="s">
        <v>1418</v>
      </c>
      <c r="H637" s="822" t="s">
        <v>672</v>
      </c>
      <c r="I637" s="822" t="s">
        <v>1246</v>
      </c>
      <c r="J637" s="822" t="s">
        <v>760</v>
      </c>
      <c r="K637" s="822" t="s">
        <v>761</v>
      </c>
      <c r="L637" s="825">
        <v>0</v>
      </c>
      <c r="M637" s="825">
        <v>0</v>
      </c>
      <c r="N637" s="822">
        <v>4</v>
      </c>
      <c r="O637" s="826">
        <v>3</v>
      </c>
      <c r="P637" s="825">
        <v>0</v>
      </c>
      <c r="Q637" s="827"/>
      <c r="R637" s="822">
        <v>3</v>
      </c>
      <c r="S637" s="827">
        <v>0.75</v>
      </c>
      <c r="T637" s="826">
        <v>2</v>
      </c>
      <c r="U637" s="828">
        <v>0.66666666666666663</v>
      </c>
    </row>
    <row r="638" spans="1:21" ht="14.45" customHeight="1" x14ac:dyDescent="0.2">
      <c r="A638" s="821">
        <v>11</v>
      </c>
      <c r="B638" s="822" t="s">
        <v>1375</v>
      </c>
      <c r="C638" s="822" t="s">
        <v>1381</v>
      </c>
      <c r="D638" s="823" t="s">
        <v>2517</v>
      </c>
      <c r="E638" s="824" t="s">
        <v>1415</v>
      </c>
      <c r="F638" s="822" t="s">
        <v>1376</v>
      </c>
      <c r="G638" s="822" t="s">
        <v>1503</v>
      </c>
      <c r="H638" s="822" t="s">
        <v>329</v>
      </c>
      <c r="I638" s="822" t="s">
        <v>1504</v>
      </c>
      <c r="J638" s="822" t="s">
        <v>856</v>
      </c>
      <c r="K638" s="822" t="s">
        <v>1505</v>
      </c>
      <c r="L638" s="825">
        <v>42.54</v>
      </c>
      <c r="M638" s="825">
        <v>85.08</v>
      </c>
      <c r="N638" s="822">
        <v>2</v>
      </c>
      <c r="O638" s="826">
        <v>0.5</v>
      </c>
      <c r="P638" s="825">
        <v>85.08</v>
      </c>
      <c r="Q638" s="827">
        <v>1</v>
      </c>
      <c r="R638" s="822">
        <v>2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11</v>
      </c>
      <c r="B639" s="822" t="s">
        <v>1375</v>
      </c>
      <c r="C639" s="822" t="s">
        <v>1381</v>
      </c>
      <c r="D639" s="823" t="s">
        <v>2517</v>
      </c>
      <c r="E639" s="824" t="s">
        <v>1415</v>
      </c>
      <c r="F639" s="822" t="s">
        <v>1376</v>
      </c>
      <c r="G639" s="822" t="s">
        <v>1503</v>
      </c>
      <c r="H639" s="822" t="s">
        <v>329</v>
      </c>
      <c r="I639" s="822" t="s">
        <v>1707</v>
      </c>
      <c r="J639" s="822" t="s">
        <v>1673</v>
      </c>
      <c r="K639" s="822" t="s">
        <v>1674</v>
      </c>
      <c r="L639" s="825">
        <v>59.56</v>
      </c>
      <c r="M639" s="825">
        <v>119.12</v>
      </c>
      <c r="N639" s="822">
        <v>2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11</v>
      </c>
      <c r="B640" s="822" t="s">
        <v>1375</v>
      </c>
      <c r="C640" s="822" t="s">
        <v>1381</v>
      </c>
      <c r="D640" s="823" t="s">
        <v>2517</v>
      </c>
      <c r="E640" s="824" t="s">
        <v>1415</v>
      </c>
      <c r="F640" s="822" t="s">
        <v>1376</v>
      </c>
      <c r="G640" s="822" t="s">
        <v>1610</v>
      </c>
      <c r="H640" s="822" t="s">
        <v>329</v>
      </c>
      <c r="I640" s="822" t="s">
        <v>2193</v>
      </c>
      <c r="J640" s="822" t="s">
        <v>2194</v>
      </c>
      <c r="K640" s="822" t="s">
        <v>2195</v>
      </c>
      <c r="L640" s="825">
        <v>0</v>
      </c>
      <c r="M640" s="825">
        <v>0</v>
      </c>
      <c r="N640" s="822">
        <v>1</v>
      </c>
      <c r="O640" s="826">
        <v>0.5</v>
      </c>
      <c r="P640" s="825"/>
      <c r="Q640" s="827"/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11</v>
      </c>
      <c r="B641" s="822" t="s">
        <v>1375</v>
      </c>
      <c r="C641" s="822" t="s">
        <v>1381</v>
      </c>
      <c r="D641" s="823" t="s">
        <v>2517</v>
      </c>
      <c r="E641" s="824" t="s">
        <v>1415</v>
      </c>
      <c r="F641" s="822" t="s">
        <v>1376</v>
      </c>
      <c r="G641" s="822" t="s">
        <v>1517</v>
      </c>
      <c r="H641" s="822" t="s">
        <v>329</v>
      </c>
      <c r="I641" s="822" t="s">
        <v>1523</v>
      </c>
      <c r="J641" s="822" t="s">
        <v>818</v>
      </c>
      <c r="K641" s="822" t="s">
        <v>1524</v>
      </c>
      <c r="L641" s="825">
        <v>33.549999999999997</v>
      </c>
      <c r="M641" s="825">
        <v>33.549999999999997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11</v>
      </c>
      <c r="B642" s="822" t="s">
        <v>1375</v>
      </c>
      <c r="C642" s="822" t="s">
        <v>1381</v>
      </c>
      <c r="D642" s="823" t="s">
        <v>2517</v>
      </c>
      <c r="E642" s="824" t="s">
        <v>1415</v>
      </c>
      <c r="F642" s="822" t="s">
        <v>1376</v>
      </c>
      <c r="G642" s="822" t="s">
        <v>1423</v>
      </c>
      <c r="H642" s="822" t="s">
        <v>672</v>
      </c>
      <c r="I642" s="822" t="s">
        <v>1308</v>
      </c>
      <c r="J642" s="822" t="s">
        <v>959</v>
      </c>
      <c r="K642" s="822" t="s">
        <v>1309</v>
      </c>
      <c r="L642" s="825">
        <v>154.36000000000001</v>
      </c>
      <c r="M642" s="825">
        <v>617.44000000000005</v>
      </c>
      <c r="N642" s="822">
        <v>4</v>
      </c>
      <c r="O642" s="826">
        <v>3.5</v>
      </c>
      <c r="P642" s="825">
        <v>617.44000000000005</v>
      </c>
      <c r="Q642" s="827">
        <v>1</v>
      </c>
      <c r="R642" s="822">
        <v>4</v>
      </c>
      <c r="S642" s="827">
        <v>1</v>
      </c>
      <c r="T642" s="826">
        <v>3.5</v>
      </c>
      <c r="U642" s="828">
        <v>1</v>
      </c>
    </row>
    <row r="643" spans="1:21" ht="14.45" customHeight="1" x14ac:dyDescent="0.2">
      <c r="A643" s="821">
        <v>11</v>
      </c>
      <c r="B643" s="822" t="s">
        <v>1375</v>
      </c>
      <c r="C643" s="822" t="s">
        <v>1381</v>
      </c>
      <c r="D643" s="823" t="s">
        <v>2517</v>
      </c>
      <c r="E643" s="824" t="s">
        <v>1415</v>
      </c>
      <c r="F643" s="822" t="s">
        <v>1378</v>
      </c>
      <c r="G643" s="822" t="s">
        <v>1527</v>
      </c>
      <c r="H643" s="822" t="s">
        <v>329</v>
      </c>
      <c r="I643" s="822" t="s">
        <v>1531</v>
      </c>
      <c r="J643" s="822" t="s">
        <v>1532</v>
      </c>
      <c r="K643" s="822" t="s">
        <v>1533</v>
      </c>
      <c r="L643" s="825">
        <v>0</v>
      </c>
      <c r="M643" s="825">
        <v>0</v>
      </c>
      <c r="N643" s="822">
        <v>4</v>
      </c>
      <c r="O643" s="826">
        <v>4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11</v>
      </c>
      <c r="B644" s="822" t="s">
        <v>1375</v>
      </c>
      <c r="C644" s="822" t="s">
        <v>1381</v>
      </c>
      <c r="D644" s="823" t="s">
        <v>2517</v>
      </c>
      <c r="E644" s="824" t="s">
        <v>1415</v>
      </c>
      <c r="F644" s="822" t="s">
        <v>1378</v>
      </c>
      <c r="G644" s="822" t="s">
        <v>1534</v>
      </c>
      <c r="H644" s="822" t="s">
        <v>329</v>
      </c>
      <c r="I644" s="822" t="s">
        <v>1535</v>
      </c>
      <c r="J644" s="822" t="s">
        <v>1536</v>
      </c>
      <c r="K644" s="822" t="s">
        <v>1537</v>
      </c>
      <c r="L644" s="825">
        <v>1549.49</v>
      </c>
      <c r="M644" s="825">
        <v>30989.800000000007</v>
      </c>
      <c r="N644" s="822">
        <v>20</v>
      </c>
      <c r="O644" s="826">
        <v>19</v>
      </c>
      <c r="P644" s="825">
        <v>27890.820000000007</v>
      </c>
      <c r="Q644" s="827">
        <v>0.9</v>
      </c>
      <c r="R644" s="822">
        <v>18</v>
      </c>
      <c r="S644" s="827">
        <v>0.9</v>
      </c>
      <c r="T644" s="826">
        <v>17</v>
      </c>
      <c r="U644" s="828">
        <v>0.89473684210526316</v>
      </c>
    </row>
    <row r="645" spans="1:21" ht="14.45" customHeight="1" x14ac:dyDescent="0.2">
      <c r="A645" s="821">
        <v>11</v>
      </c>
      <c r="B645" s="822" t="s">
        <v>1375</v>
      </c>
      <c r="C645" s="822" t="s">
        <v>1381</v>
      </c>
      <c r="D645" s="823" t="s">
        <v>2517</v>
      </c>
      <c r="E645" s="824" t="s">
        <v>1415</v>
      </c>
      <c r="F645" s="822" t="s">
        <v>1378</v>
      </c>
      <c r="G645" s="822" t="s">
        <v>1534</v>
      </c>
      <c r="H645" s="822" t="s">
        <v>329</v>
      </c>
      <c r="I645" s="822" t="s">
        <v>1538</v>
      </c>
      <c r="J645" s="822" t="s">
        <v>1539</v>
      </c>
      <c r="K645" s="822" t="s">
        <v>1540</v>
      </c>
      <c r="L645" s="825">
        <v>1383</v>
      </c>
      <c r="M645" s="825">
        <v>48405</v>
      </c>
      <c r="N645" s="822">
        <v>35</v>
      </c>
      <c r="O645" s="826">
        <v>30</v>
      </c>
      <c r="P645" s="825">
        <v>45639</v>
      </c>
      <c r="Q645" s="827">
        <v>0.94285714285714284</v>
      </c>
      <c r="R645" s="822">
        <v>33</v>
      </c>
      <c r="S645" s="827">
        <v>0.94285714285714284</v>
      </c>
      <c r="T645" s="826">
        <v>28</v>
      </c>
      <c r="U645" s="828">
        <v>0.93333333333333335</v>
      </c>
    </row>
    <row r="646" spans="1:21" ht="14.45" customHeight="1" x14ac:dyDescent="0.2">
      <c r="A646" s="821">
        <v>11</v>
      </c>
      <c r="B646" s="822" t="s">
        <v>1375</v>
      </c>
      <c r="C646" s="822" t="s">
        <v>1381</v>
      </c>
      <c r="D646" s="823" t="s">
        <v>2517</v>
      </c>
      <c r="E646" s="824" t="s">
        <v>1415</v>
      </c>
      <c r="F646" s="822" t="s">
        <v>1378</v>
      </c>
      <c r="G646" s="822" t="s">
        <v>1428</v>
      </c>
      <c r="H646" s="822" t="s">
        <v>329</v>
      </c>
      <c r="I646" s="822" t="s">
        <v>1429</v>
      </c>
      <c r="J646" s="822" t="s">
        <v>1430</v>
      </c>
      <c r="K646" s="822" t="s">
        <v>1431</v>
      </c>
      <c r="L646" s="825">
        <v>562.03</v>
      </c>
      <c r="M646" s="825">
        <v>562.03</v>
      </c>
      <c r="N646" s="822">
        <v>1</v>
      </c>
      <c r="O646" s="826">
        <v>1</v>
      </c>
      <c r="P646" s="825">
        <v>562.03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11</v>
      </c>
      <c r="B647" s="822" t="s">
        <v>1375</v>
      </c>
      <c r="C647" s="822" t="s">
        <v>1381</v>
      </c>
      <c r="D647" s="823" t="s">
        <v>2517</v>
      </c>
      <c r="E647" s="824" t="s">
        <v>1415</v>
      </c>
      <c r="F647" s="822" t="s">
        <v>1378</v>
      </c>
      <c r="G647" s="822" t="s">
        <v>1428</v>
      </c>
      <c r="H647" s="822" t="s">
        <v>329</v>
      </c>
      <c r="I647" s="822" t="s">
        <v>2196</v>
      </c>
      <c r="J647" s="822" t="s">
        <v>2197</v>
      </c>
      <c r="K647" s="822" t="s">
        <v>2198</v>
      </c>
      <c r="L647" s="825">
        <v>1000.5</v>
      </c>
      <c r="M647" s="825">
        <v>1000.5</v>
      </c>
      <c r="N647" s="822">
        <v>1</v>
      </c>
      <c r="O647" s="826">
        <v>1</v>
      </c>
      <c r="P647" s="825">
        <v>1000.5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11</v>
      </c>
      <c r="B648" s="822" t="s">
        <v>1375</v>
      </c>
      <c r="C648" s="822" t="s">
        <v>1381</v>
      </c>
      <c r="D648" s="823" t="s">
        <v>2517</v>
      </c>
      <c r="E648" s="824" t="s">
        <v>1415</v>
      </c>
      <c r="F648" s="822" t="s">
        <v>1378</v>
      </c>
      <c r="G648" s="822" t="s">
        <v>1428</v>
      </c>
      <c r="H648" s="822" t="s">
        <v>329</v>
      </c>
      <c r="I648" s="822" t="s">
        <v>1432</v>
      </c>
      <c r="J648" s="822" t="s">
        <v>1433</v>
      </c>
      <c r="K648" s="822" t="s">
        <v>1434</v>
      </c>
      <c r="L648" s="825">
        <v>971.25</v>
      </c>
      <c r="M648" s="825">
        <v>1942.5</v>
      </c>
      <c r="N648" s="822">
        <v>2</v>
      </c>
      <c r="O648" s="826">
        <v>2</v>
      </c>
      <c r="P648" s="825">
        <v>1942.5</v>
      </c>
      <c r="Q648" s="827">
        <v>1</v>
      </c>
      <c r="R648" s="822">
        <v>2</v>
      </c>
      <c r="S648" s="827">
        <v>1</v>
      </c>
      <c r="T648" s="826">
        <v>2</v>
      </c>
      <c r="U648" s="828">
        <v>1</v>
      </c>
    </row>
    <row r="649" spans="1:21" ht="14.45" customHeight="1" x14ac:dyDescent="0.2">
      <c r="A649" s="821">
        <v>11</v>
      </c>
      <c r="B649" s="822" t="s">
        <v>1375</v>
      </c>
      <c r="C649" s="822" t="s">
        <v>1381</v>
      </c>
      <c r="D649" s="823" t="s">
        <v>2517</v>
      </c>
      <c r="E649" s="824" t="s">
        <v>1415</v>
      </c>
      <c r="F649" s="822" t="s">
        <v>1378</v>
      </c>
      <c r="G649" s="822" t="s">
        <v>1428</v>
      </c>
      <c r="H649" s="822" t="s">
        <v>329</v>
      </c>
      <c r="I649" s="822" t="s">
        <v>1894</v>
      </c>
      <c r="J649" s="822" t="s">
        <v>1895</v>
      </c>
      <c r="K649" s="822" t="s">
        <v>1896</v>
      </c>
      <c r="L649" s="825">
        <v>600.29999999999995</v>
      </c>
      <c r="M649" s="825">
        <v>600.29999999999995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11</v>
      </c>
      <c r="B650" s="822" t="s">
        <v>1375</v>
      </c>
      <c r="C650" s="822" t="s">
        <v>1381</v>
      </c>
      <c r="D650" s="823" t="s">
        <v>2517</v>
      </c>
      <c r="E650" s="824" t="s">
        <v>1415</v>
      </c>
      <c r="F650" s="822" t="s">
        <v>1378</v>
      </c>
      <c r="G650" s="822" t="s">
        <v>1428</v>
      </c>
      <c r="H650" s="822" t="s">
        <v>329</v>
      </c>
      <c r="I650" s="822" t="s">
        <v>2199</v>
      </c>
      <c r="J650" s="822" t="s">
        <v>2200</v>
      </c>
      <c r="K650" s="822" t="s">
        <v>2201</v>
      </c>
      <c r="L650" s="825">
        <v>700.35</v>
      </c>
      <c r="M650" s="825">
        <v>700.35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11</v>
      </c>
      <c r="B651" s="822" t="s">
        <v>1375</v>
      </c>
      <c r="C651" s="822" t="s">
        <v>1381</v>
      </c>
      <c r="D651" s="823" t="s">
        <v>2517</v>
      </c>
      <c r="E651" s="824" t="s">
        <v>1415</v>
      </c>
      <c r="F651" s="822" t="s">
        <v>1378</v>
      </c>
      <c r="G651" s="822" t="s">
        <v>1438</v>
      </c>
      <c r="H651" s="822" t="s">
        <v>329</v>
      </c>
      <c r="I651" s="822" t="s">
        <v>1439</v>
      </c>
      <c r="J651" s="822" t="s">
        <v>1440</v>
      </c>
      <c r="K651" s="822" t="s">
        <v>1441</v>
      </c>
      <c r="L651" s="825">
        <v>249.55</v>
      </c>
      <c r="M651" s="825">
        <v>3992.8</v>
      </c>
      <c r="N651" s="822">
        <v>16</v>
      </c>
      <c r="O651" s="826">
        <v>8</v>
      </c>
      <c r="P651" s="825">
        <v>3992.8</v>
      </c>
      <c r="Q651" s="827">
        <v>1</v>
      </c>
      <c r="R651" s="822">
        <v>16</v>
      </c>
      <c r="S651" s="827">
        <v>1</v>
      </c>
      <c r="T651" s="826">
        <v>8</v>
      </c>
      <c r="U651" s="828">
        <v>1</v>
      </c>
    </row>
    <row r="652" spans="1:21" ht="14.45" customHeight="1" x14ac:dyDescent="0.2">
      <c r="A652" s="821">
        <v>11</v>
      </c>
      <c r="B652" s="822" t="s">
        <v>1375</v>
      </c>
      <c r="C652" s="822" t="s">
        <v>1381</v>
      </c>
      <c r="D652" s="823" t="s">
        <v>2517</v>
      </c>
      <c r="E652" s="824" t="s">
        <v>1415</v>
      </c>
      <c r="F652" s="822" t="s">
        <v>1378</v>
      </c>
      <c r="G652" s="822" t="s">
        <v>1438</v>
      </c>
      <c r="H652" s="822" t="s">
        <v>329</v>
      </c>
      <c r="I652" s="822" t="s">
        <v>1547</v>
      </c>
      <c r="J652" s="822" t="s">
        <v>1548</v>
      </c>
      <c r="K652" s="822" t="s">
        <v>1549</v>
      </c>
      <c r="L652" s="825">
        <v>400.2</v>
      </c>
      <c r="M652" s="825">
        <v>5602.7999999999993</v>
      </c>
      <c r="N652" s="822">
        <v>14</v>
      </c>
      <c r="O652" s="826">
        <v>14</v>
      </c>
      <c r="P652" s="825">
        <v>5602.7999999999993</v>
      </c>
      <c r="Q652" s="827">
        <v>1</v>
      </c>
      <c r="R652" s="822">
        <v>14</v>
      </c>
      <c r="S652" s="827">
        <v>1</v>
      </c>
      <c r="T652" s="826">
        <v>14</v>
      </c>
      <c r="U652" s="828">
        <v>1</v>
      </c>
    </row>
    <row r="653" spans="1:21" ht="14.45" customHeight="1" x14ac:dyDescent="0.2">
      <c r="A653" s="821">
        <v>11</v>
      </c>
      <c r="B653" s="822" t="s">
        <v>1375</v>
      </c>
      <c r="C653" s="822" t="s">
        <v>1381</v>
      </c>
      <c r="D653" s="823" t="s">
        <v>2517</v>
      </c>
      <c r="E653" s="824" t="s">
        <v>1415</v>
      </c>
      <c r="F653" s="822" t="s">
        <v>1378</v>
      </c>
      <c r="G653" s="822" t="s">
        <v>1438</v>
      </c>
      <c r="H653" s="822" t="s">
        <v>329</v>
      </c>
      <c r="I653" s="822" t="s">
        <v>2202</v>
      </c>
      <c r="J653" s="822" t="s">
        <v>2203</v>
      </c>
      <c r="K653" s="822" t="s">
        <v>2204</v>
      </c>
      <c r="L653" s="825">
        <v>949.9</v>
      </c>
      <c r="M653" s="825">
        <v>949.9</v>
      </c>
      <c r="N653" s="822">
        <v>1</v>
      </c>
      <c r="O653" s="826">
        <v>1</v>
      </c>
      <c r="P653" s="825">
        <v>949.9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11</v>
      </c>
      <c r="B654" s="822" t="s">
        <v>1375</v>
      </c>
      <c r="C654" s="822" t="s">
        <v>1381</v>
      </c>
      <c r="D654" s="823" t="s">
        <v>2517</v>
      </c>
      <c r="E654" s="824" t="s">
        <v>1411</v>
      </c>
      <c r="F654" s="822" t="s">
        <v>1376</v>
      </c>
      <c r="G654" s="822" t="s">
        <v>1448</v>
      </c>
      <c r="H654" s="822" t="s">
        <v>329</v>
      </c>
      <c r="I654" s="822" t="s">
        <v>1449</v>
      </c>
      <c r="J654" s="822" t="s">
        <v>1450</v>
      </c>
      <c r="K654" s="822" t="s">
        <v>1451</v>
      </c>
      <c r="L654" s="825">
        <v>23.49</v>
      </c>
      <c r="M654" s="825">
        <v>23.49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11</v>
      </c>
      <c r="B655" s="822" t="s">
        <v>1375</v>
      </c>
      <c r="C655" s="822" t="s">
        <v>1381</v>
      </c>
      <c r="D655" s="823" t="s">
        <v>2517</v>
      </c>
      <c r="E655" s="824" t="s">
        <v>1411</v>
      </c>
      <c r="F655" s="822" t="s">
        <v>1376</v>
      </c>
      <c r="G655" s="822" t="s">
        <v>1448</v>
      </c>
      <c r="H655" s="822" t="s">
        <v>329</v>
      </c>
      <c r="I655" s="822" t="s">
        <v>1667</v>
      </c>
      <c r="J655" s="822" t="s">
        <v>1450</v>
      </c>
      <c r="K655" s="822" t="s">
        <v>1668</v>
      </c>
      <c r="L655" s="825">
        <v>70.48</v>
      </c>
      <c r="M655" s="825">
        <v>70.48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11</v>
      </c>
      <c r="B656" s="822" t="s">
        <v>1375</v>
      </c>
      <c r="C656" s="822" t="s">
        <v>1381</v>
      </c>
      <c r="D656" s="823" t="s">
        <v>2517</v>
      </c>
      <c r="E656" s="824" t="s">
        <v>1411</v>
      </c>
      <c r="F656" s="822" t="s">
        <v>1376</v>
      </c>
      <c r="G656" s="822" t="s">
        <v>1455</v>
      </c>
      <c r="H656" s="822" t="s">
        <v>329</v>
      </c>
      <c r="I656" s="822" t="s">
        <v>1456</v>
      </c>
      <c r="J656" s="822" t="s">
        <v>1457</v>
      </c>
      <c r="K656" s="822" t="s">
        <v>1458</v>
      </c>
      <c r="L656" s="825">
        <v>159.71</v>
      </c>
      <c r="M656" s="825">
        <v>11978.25</v>
      </c>
      <c r="N656" s="822">
        <v>75</v>
      </c>
      <c r="O656" s="826">
        <v>19</v>
      </c>
      <c r="P656" s="825">
        <v>6707.8200000000006</v>
      </c>
      <c r="Q656" s="827">
        <v>0.56000000000000005</v>
      </c>
      <c r="R656" s="822">
        <v>42</v>
      </c>
      <c r="S656" s="827">
        <v>0.56000000000000005</v>
      </c>
      <c r="T656" s="826">
        <v>10.5</v>
      </c>
      <c r="U656" s="828">
        <v>0.55263157894736847</v>
      </c>
    </row>
    <row r="657" spans="1:21" ht="14.45" customHeight="1" x14ac:dyDescent="0.2">
      <c r="A657" s="821">
        <v>11</v>
      </c>
      <c r="B657" s="822" t="s">
        <v>1375</v>
      </c>
      <c r="C657" s="822" t="s">
        <v>1381</v>
      </c>
      <c r="D657" s="823" t="s">
        <v>2517</v>
      </c>
      <c r="E657" s="824" t="s">
        <v>1411</v>
      </c>
      <c r="F657" s="822" t="s">
        <v>1376</v>
      </c>
      <c r="G657" s="822" t="s">
        <v>1556</v>
      </c>
      <c r="H657" s="822" t="s">
        <v>329</v>
      </c>
      <c r="I657" s="822" t="s">
        <v>2205</v>
      </c>
      <c r="J657" s="822" t="s">
        <v>1558</v>
      </c>
      <c r="K657" s="822" t="s">
        <v>2206</v>
      </c>
      <c r="L657" s="825">
        <v>220.75</v>
      </c>
      <c r="M657" s="825">
        <v>662.25</v>
      </c>
      <c r="N657" s="822">
        <v>3</v>
      </c>
      <c r="O657" s="826">
        <v>0.5</v>
      </c>
      <c r="P657" s="825">
        <v>662.25</v>
      </c>
      <c r="Q657" s="827">
        <v>1</v>
      </c>
      <c r="R657" s="822">
        <v>3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11</v>
      </c>
      <c r="B658" s="822" t="s">
        <v>1375</v>
      </c>
      <c r="C658" s="822" t="s">
        <v>1381</v>
      </c>
      <c r="D658" s="823" t="s">
        <v>2517</v>
      </c>
      <c r="E658" s="824" t="s">
        <v>1411</v>
      </c>
      <c r="F658" s="822" t="s">
        <v>1376</v>
      </c>
      <c r="G658" s="822" t="s">
        <v>1556</v>
      </c>
      <c r="H658" s="822" t="s">
        <v>329</v>
      </c>
      <c r="I658" s="822" t="s">
        <v>2207</v>
      </c>
      <c r="J658" s="822" t="s">
        <v>1558</v>
      </c>
      <c r="K658" s="822" t="s">
        <v>1559</v>
      </c>
      <c r="L658" s="825">
        <v>1017.48</v>
      </c>
      <c r="M658" s="825">
        <v>2034.96</v>
      </c>
      <c r="N658" s="822">
        <v>2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11</v>
      </c>
      <c r="B659" s="822" t="s">
        <v>1375</v>
      </c>
      <c r="C659" s="822" t="s">
        <v>1381</v>
      </c>
      <c r="D659" s="823" t="s">
        <v>2517</v>
      </c>
      <c r="E659" s="824" t="s">
        <v>1411</v>
      </c>
      <c r="F659" s="822" t="s">
        <v>1376</v>
      </c>
      <c r="G659" s="822" t="s">
        <v>1459</v>
      </c>
      <c r="H659" s="822" t="s">
        <v>329</v>
      </c>
      <c r="I659" s="822" t="s">
        <v>1460</v>
      </c>
      <c r="J659" s="822" t="s">
        <v>682</v>
      </c>
      <c r="K659" s="822" t="s">
        <v>683</v>
      </c>
      <c r="L659" s="825">
        <v>52.87</v>
      </c>
      <c r="M659" s="825">
        <v>52.87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11</v>
      </c>
      <c r="B660" s="822" t="s">
        <v>1375</v>
      </c>
      <c r="C660" s="822" t="s">
        <v>1381</v>
      </c>
      <c r="D660" s="823" t="s">
        <v>2517</v>
      </c>
      <c r="E660" s="824" t="s">
        <v>1411</v>
      </c>
      <c r="F660" s="822" t="s">
        <v>1376</v>
      </c>
      <c r="G660" s="822" t="s">
        <v>1459</v>
      </c>
      <c r="H660" s="822" t="s">
        <v>329</v>
      </c>
      <c r="I660" s="822" t="s">
        <v>1867</v>
      </c>
      <c r="J660" s="822" t="s">
        <v>1868</v>
      </c>
      <c r="K660" s="822" t="s">
        <v>1869</v>
      </c>
      <c r="L660" s="825">
        <v>117.47</v>
      </c>
      <c r="M660" s="825">
        <v>117.47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11</v>
      </c>
      <c r="B661" s="822" t="s">
        <v>1375</v>
      </c>
      <c r="C661" s="822" t="s">
        <v>1381</v>
      </c>
      <c r="D661" s="823" t="s">
        <v>2517</v>
      </c>
      <c r="E661" s="824" t="s">
        <v>1411</v>
      </c>
      <c r="F661" s="822" t="s">
        <v>1376</v>
      </c>
      <c r="G661" s="822" t="s">
        <v>1752</v>
      </c>
      <c r="H661" s="822" t="s">
        <v>329</v>
      </c>
      <c r="I661" s="822" t="s">
        <v>1753</v>
      </c>
      <c r="J661" s="822" t="s">
        <v>680</v>
      </c>
      <c r="K661" s="822" t="s">
        <v>1754</v>
      </c>
      <c r="L661" s="825">
        <v>91.11</v>
      </c>
      <c r="M661" s="825">
        <v>364.44</v>
      </c>
      <c r="N661" s="822">
        <v>4</v>
      </c>
      <c r="O661" s="826">
        <v>2</v>
      </c>
      <c r="P661" s="825">
        <v>273.33</v>
      </c>
      <c r="Q661" s="827">
        <v>0.75</v>
      </c>
      <c r="R661" s="822">
        <v>3</v>
      </c>
      <c r="S661" s="827">
        <v>0.75</v>
      </c>
      <c r="T661" s="826">
        <v>1</v>
      </c>
      <c r="U661" s="828">
        <v>0.5</v>
      </c>
    </row>
    <row r="662" spans="1:21" ht="14.45" customHeight="1" x14ac:dyDescent="0.2">
      <c r="A662" s="821">
        <v>11</v>
      </c>
      <c r="B662" s="822" t="s">
        <v>1375</v>
      </c>
      <c r="C662" s="822" t="s">
        <v>1381</v>
      </c>
      <c r="D662" s="823" t="s">
        <v>2517</v>
      </c>
      <c r="E662" s="824" t="s">
        <v>1411</v>
      </c>
      <c r="F662" s="822" t="s">
        <v>1376</v>
      </c>
      <c r="G662" s="822" t="s">
        <v>2208</v>
      </c>
      <c r="H662" s="822" t="s">
        <v>329</v>
      </c>
      <c r="I662" s="822" t="s">
        <v>2209</v>
      </c>
      <c r="J662" s="822" t="s">
        <v>2210</v>
      </c>
      <c r="K662" s="822" t="s">
        <v>2211</v>
      </c>
      <c r="L662" s="825">
        <v>561.76</v>
      </c>
      <c r="M662" s="825">
        <v>561.76</v>
      </c>
      <c r="N662" s="822">
        <v>1</v>
      </c>
      <c r="O662" s="826">
        <v>1</v>
      </c>
      <c r="P662" s="825">
        <v>561.76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11</v>
      </c>
      <c r="B663" s="822" t="s">
        <v>1375</v>
      </c>
      <c r="C663" s="822" t="s">
        <v>1381</v>
      </c>
      <c r="D663" s="823" t="s">
        <v>2517</v>
      </c>
      <c r="E663" s="824" t="s">
        <v>1411</v>
      </c>
      <c r="F663" s="822" t="s">
        <v>1376</v>
      </c>
      <c r="G663" s="822" t="s">
        <v>1688</v>
      </c>
      <c r="H663" s="822" t="s">
        <v>329</v>
      </c>
      <c r="I663" s="822" t="s">
        <v>1990</v>
      </c>
      <c r="J663" s="822" t="s">
        <v>1991</v>
      </c>
      <c r="K663" s="822" t="s">
        <v>1992</v>
      </c>
      <c r="L663" s="825">
        <v>49.04</v>
      </c>
      <c r="M663" s="825">
        <v>147.12</v>
      </c>
      <c r="N663" s="822">
        <v>3</v>
      </c>
      <c r="O663" s="826">
        <v>0.5</v>
      </c>
      <c r="P663" s="825">
        <v>147.12</v>
      </c>
      <c r="Q663" s="827">
        <v>1</v>
      </c>
      <c r="R663" s="822">
        <v>3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11</v>
      </c>
      <c r="B664" s="822" t="s">
        <v>1375</v>
      </c>
      <c r="C664" s="822" t="s">
        <v>1381</v>
      </c>
      <c r="D664" s="823" t="s">
        <v>2517</v>
      </c>
      <c r="E664" s="824" t="s">
        <v>1411</v>
      </c>
      <c r="F664" s="822" t="s">
        <v>1376</v>
      </c>
      <c r="G664" s="822" t="s">
        <v>1688</v>
      </c>
      <c r="H664" s="822" t="s">
        <v>329</v>
      </c>
      <c r="I664" s="822" t="s">
        <v>2212</v>
      </c>
      <c r="J664" s="822" t="s">
        <v>1991</v>
      </c>
      <c r="K664" s="822" t="s">
        <v>2213</v>
      </c>
      <c r="L664" s="825">
        <v>49.04</v>
      </c>
      <c r="M664" s="825">
        <v>49.04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11</v>
      </c>
      <c r="B665" s="822" t="s">
        <v>1375</v>
      </c>
      <c r="C665" s="822" t="s">
        <v>1381</v>
      </c>
      <c r="D665" s="823" t="s">
        <v>2517</v>
      </c>
      <c r="E665" s="824" t="s">
        <v>1411</v>
      </c>
      <c r="F665" s="822" t="s">
        <v>1376</v>
      </c>
      <c r="G665" s="822" t="s">
        <v>1471</v>
      </c>
      <c r="H665" s="822" t="s">
        <v>329</v>
      </c>
      <c r="I665" s="822" t="s">
        <v>1472</v>
      </c>
      <c r="J665" s="822" t="s">
        <v>1473</v>
      </c>
      <c r="K665" s="822" t="s">
        <v>1474</v>
      </c>
      <c r="L665" s="825">
        <v>159.71</v>
      </c>
      <c r="M665" s="825">
        <v>3353.91</v>
      </c>
      <c r="N665" s="822">
        <v>21</v>
      </c>
      <c r="O665" s="826">
        <v>7</v>
      </c>
      <c r="P665" s="825">
        <v>1437.3899999999999</v>
      </c>
      <c r="Q665" s="827">
        <v>0.42857142857142855</v>
      </c>
      <c r="R665" s="822">
        <v>9</v>
      </c>
      <c r="S665" s="827">
        <v>0.42857142857142855</v>
      </c>
      <c r="T665" s="826">
        <v>3</v>
      </c>
      <c r="U665" s="828">
        <v>0.42857142857142855</v>
      </c>
    </row>
    <row r="666" spans="1:21" ht="14.45" customHeight="1" x14ac:dyDescent="0.2">
      <c r="A666" s="821">
        <v>11</v>
      </c>
      <c r="B666" s="822" t="s">
        <v>1375</v>
      </c>
      <c r="C666" s="822" t="s">
        <v>1381</v>
      </c>
      <c r="D666" s="823" t="s">
        <v>2517</v>
      </c>
      <c r="E666" s="824" t="s">
        <v>1411</v>
      </c>
      <c r="F666" s="822" t="s">
        <v>1376</v>
      </c>
      <c r="G666" s="822" t="s">
        <v>1471</v>
      </c>
      <c r="H666" s="822" t="s">
        <v>329</v>
      </c>
      <c r="I666" s="822" t="s">
        <v>1566</v>
      </c>
      <c r="J666" s="822" t="s">
        <v>1473</v>
      </c>
      <c r="K666" s="822" t="s">
        <v>1567</v>
      </c>
      <c r="L666" s="825">
        <v>159.71</v>
      </c>
      <c r="M666" s="825">
        <v>479.13</v>
      </c>
      <c r="N666" s="822">
        <v>3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11</v>
      </c>
      <c r="B667" s="822" t="s">
        <v>1375</v>
      </c>
      <c r="C667" s="822" t="s">
        <v>1381</v>
      </c>
      <c r="D667" s="823" t="s">
        <v>2517</v>
      </c>
      <c r="E667" s="824" t="s">
        <v>1411</v>
      </c>
      <c r="F667" s="822" t="s">
        <v>1376</v>
      </c>
      <c r="G667" s="822" t="s">
        <v>1568</v>
      </c>
      <c r="H667" s="822" t="s">
        <v>329</v>
      </c>
      <c r="I667" s="822" t="s">
        <v>1569</v>
      </c>
      <c r="J667" s="822" t="s">
        <v>1570</v>
      </c>
      <c r="K667" s="822" t="s">
        <v>1571</v>
      </c>
      <c r="L667" s="825">
        <v>91.78</v>
      </c>
      <c r="M667" s="825">
        <v>275.34000000000003</v>
      </c>
      <c r="N667" s="822">
        <v>3</v>
      </c>
      <c r="O667" s="826">
        <v>0.5</v>
      </c>
      <c r="P667" s="825">
        <v>275.34000000000003</v>
      </c>
      <c r="Q667" s="827">
        <v>1</v>
      </c>
      <c r="R667" s="822">
        <v>3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11</v>
      </c>
      <c r="B668" s="822" t="s">
        <v>1375</v>
      </c>
      <c r="C668" s="822" t="s">
        <v>1381</v>
      </c>
      <c r="D668" s="823" t="s">
        <v>2517</v>
      </c>
      <c r="E668" s="824" t="s">
        <v>1411</v>
      </c>
      <c r="F668" s="822" t="s">
        <v>1376</v>
      </c>
      <c r="G668" s="822" t="s">
        <v>1690</v>
      </c>
      <c r="H668" s="822" t="s">
        <v>672</v>
      </c>
      <c r="I668" s="822" t="s">
        <v>2021</v>
      </c>
      <c r="J668" s="822" t="s">
        <v>1692</v>
      </c>
      <c r="K668" s="822" t="s">
        <v>1777</v>
      </c>
      <c r="L668" s="825">
        <v>386.73</v>
      </c>
      <c r="M668" s="825">
        <v>386.73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11</v>
      </c>
      <c r="B669" s="822" t="s">
        <v>1375</v>
      </c>
      <c r="C669" s="822" t="s">
        <v>1381</v>
      </c>
      <c r="D669" s="823" t="s">
        <v>2517</v>
      </c>
      <c r="E669" s="824" t="s">
        <v>1411</v>
      </c>
      <c r="F669" s="822" t="s">
        <v>1376</v>
      </c>
      <c r="G669" s="822" t="s">
        <v>1572</v>
      </c>
      <c r="H669" s="822" t="s">
        <v>329</v>
      </c>
      <c r="I669" s="822" t="s">
        <v>1573</v>
      </c>
      <c r="J669" s="822" t="s">
        <v>847</v>
      </c>
      <c r="K669" s="822" t="s">
        <v>1574</v>
      </c>
      <c r="L669" s="825">
        <v>42.14</v>
      </c>
      <c r="M669" s="825">
        <v>84.28</v>
      </c>
      <c r="N669" s="822">
        <v>2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11</v>
      </c>
      <c r="B670" s="822" t="s">
        <v>1375</v>
      </c>
      <c r="C670" s="822" t="s">
        <v>1381</v>
      </c>
      <c r="D670" s="823" t="s">
        <v>2517</v>
      </c>
      <c r="E670" s="824" t="s">
        <v>1411</v>
      </c>
      <c r="F670" s="822" t="s">
        <v>1376</v>
      </c>
      <c r="G670" s="822" t="s">
        <v>1572</v>
      </c>
      <c r="H670" s="822" t="s">
        <v>329</v>
      </c>
      <c r="I670" s="822" t="s">
        <v>2214</v>
      </c>
      <c r="J670" s="822" t="s">
        <v>847</v>
      </c>
      <c r="K670" s="822" t="s">
        <v>2215</v>
      </c>
      <c r="L670" s="825">
        <v>64.36</v>
      </c>
      <c r="M670" s="825">
        <v>128.72</v>
      </c>
      <c r="N670" s="822">
        <v>2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11</v>
      </c>
      <c r="B671" s="822" t="s">
        <v>1375</v>
      </c>
      <c r="C671" s="822" t="s">
        <v>1381</v>
      </c>
      <c r="D671" s="823" t="s">
        <v>2517</v>
      </c>
      <c r="E671" s="824" t="s">
        <v>1411</v>
      </c>
      <c r="F671" s="822" t="s">
        <v>1376</v>
      </c>
      <c r="G671" s="822" t="s">
        <v>2216</v>
      </c>
      <c r="H671" s="822" t="s">
        <v>329</v>
      </c>
      <c r="I671" s="822" t="s">
        <v>2217</v>
      </c>
      <c r="J671" s="822" t="s">
        <v>2218</v>
      </c>
      <c r="K671" s="822" t="s">
        <v>2219</v>
      </c>
      <c r="L671" s="825">
        <v>76.180000000000007</v>
      </c>
      <c r="M671" s="825">
        <v>76.180000000000007</v>
      </c>
      <c r="N671" s="822">
        <v>1</v>
      </c>
      <c r="O671" s="826">
        <v>1</v>
      </c>
      <c r="P671" s="825">
        <v>76.180000000000007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11</v>
      </c>
      <c r="B672" s="822" t="s">
        <v>1375</v>
      </c>
      <c r="C672" s="822" t="s">
        <v>1381</v>
      </c>
      <c r="D672" s="823" t="s">
        <v>2517</v>
      </c>
      <c r="E672" s="824" t="s">
        <v>1411</v>
      </c>
      <c r="F672" s="822" t="s">
        <v>1376</v>
      </c>
      <c r="G672" s="822" t="s">
        <v>1809</v>
      </c>
      <c r="H672" s="822" t="s">
        <v>329</v>
      </c>
      <c r="I672" s="822" t="s">
        <v>1810</v>
      </c>
      <c r="J672" s="822" t="s">
        <v>1811</v>
      </c>
      <c r="K672" s="822" t="s">
        <v>1812</v>
      </c>
      <c r="L672" s="825">
        <v>132.97999999999999</v>
      </c>
      <c r="M672" s="825">
        <v>132.97999999999999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11</v>
      </c>
      <c r="B673" s="822" t="s">
        <v>1375</v>
      </c>
      <c r="C673" s="822" t="s">
        <v>1381</v>
      </c>
      <c r="D673" s="823" t="s">
        <v>2517</v>
      </c>
      <c r="E673" s="824" t="s">
        <v>1411</v>
      </c>
      <c r="F673" s="822" t="s">
        <v>1376</v>
      </c>
      <c r="G673" s="822" t="s">
        <v>1483</v>
      </c>
      <c r="H673" s="822" t="s">
        <v>329</v>
      </c>
      <c r="I673" s="822" t="s">
        <v>1575</v>
      </c>
      <c r="J673" s="822" t="s">
        <v>1485</v>
      </c>
      <c r="K673" s="822" t="s">
        <v>1486</v>
      </c>
      <c r="L673" s="825">
        <v>482.19</v>
      </c>
      <c r="M673" s="825">
        <v>482.19</v>
      </c>
      <c r="N673" s="822">
        <v>1</v>
      </c>
      <c r="O673" s="826">
        <v>1</v>
      </c>
      <c r="P673" s="825">
        <v>482.19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11</v>
      </c>
      <c r="B674" s="822" t="s">
        <v>1375</v>
      </c>
      <c r="C674" s="822" t="s">
        <v>1381</v>
      </c>
      <c r="D674" s="823" t="s">
        <v>2517</v>
      </c>
      <c r="E674" s="824" t="s">
        <v>1411</v>
      </c>
      <c r="F674" s="822" t="s">
        <v>1376</v>
      </c>
      <c r="G674" s="822" t="s">
        <v>2220</v>
      </c>
      <c r="H674" s="822" t="s">
        <v>329</v>
      </c>
      <c r="I674" s="822" t="s">
        <v>2221</v>
      </c>
      <c r="J674" s="822" t="s">
        <v>2222</v>
      </c>
      <c r="K674" s="822" t="s">
        <v>2223</v>
      </c>
      <c r="L674" s="825">
        <v>785.14</v>
      </c>
      <c r="M674" s="825">
        <v>2355.42</v>
      </c>
      <c r="N674" s="822">
        <v>3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11</v>
      </c>
      <c r="B675" s="822" t="s">
        <v>1375</v>
      </c>
      <c r="C675" s="822" t="s">
        <v>1381</v>
      </c>
      <c r="D675" s="823" t="s">
        <v>2517</v>
      </c>
      <c r="E675" s="824" t="s">
        <v>1411</v>
      </c>
      <c r="F675" s="822" t="s">
        <v>1376</v>
      </c>
      <c r="G675" s="822" t="s">
        <v>1576</v>
      </c>
      <c r="H675" s="822" t="s">
        <v>329</v>
      </c>
      <c r="I675" s="822" t="s">
        <v>2224</v>
      </c>
      <c r="J675" s="822" t="s">
        <v>2225</v>
      </c>
      <c r="K675" s="822" t="s">
        <v>1579</v>
      </c>
      <c r="L675" s="825">
        <v>426.03</v>
      </c>
      <c r="M675" s="825">
        <v>426.03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11</v>
      </c>
      <c r="B676" s="822" t="s">
        <v>1375</v>
      </c>
      <c r="C676" s="822" t="s">
        <v>1381</v>
      </c>
      <c r="D676" s="823" t="s">
        <v>2517</v>
      </c>
      <c r="E676" s="824" t="s">
        <v>1411</v>
      </c>
      <c r="F676" s="822" t="s">
        <v>1376</v>
      </c>
      <c r="G676" s="822" t="s">
        <v>1774</v>
      </c>
      <c r="H676" s="822" t="s">
        <v>329</v>
      </c>
      <c r="I676" s="822" t="s">
        <v>1971</v>
      </c>
      <c r="J676" s="822" t="s">
        <v>741</v>
      </c>
      <c r="K676" s="822" t="s">
        <v>1972</v>
      </c>
      <c r="L676" s="825">
        <v>0</v>
      </c>
      <c r="M676" s="825">
        <v>0</v>
      </c>
      <c r="N676" s="822">
        <v>2</v>
      </c>
      <c r="O676" s="826">
        <v>1.5</v>
      </c>
      <c r="P676" s="825">
        <v>0</v>
      </c>
      <c r="Q676" s="827"/>
      <c r="R676" s="822">
        <v>1</v>
      </c>
      <c r="S676" s="827">
        <v>0.5</v>
      </c>
      <c r="T676" s="826">
        <v>0.5</v>
      </c>
      <c r="U676" s="828">
        <v>0.33333333333333331</v>
      </c>
    </row>
    <row r="677" spans="1:21" ht="14.45" customHeight="1" x14ac:dyDescent="0.2">
      <c r="A677" s="821">
        <v>11</v>
      </c>
      <c r="B677" s="822" t="s">
        <v>1375</v>
      </c>
      <c r="C677" s="822" t="s">
        <v>1381</v>
      </c>
      <c r="D677" s="823" t="s">
        <v>2517</v>
      </c>
      <c r="E677" s="824" t="s">
        <v>1411</v>
      </c>
      <c r="F677" s="822" t="s">
        <v>1376</v>
      </c>
      <c r="G677" s="822" t="s">
        <v>1870</v>
      </c>
      <c r="H677" s="822" t="s">
        <v>329</v>
      </c>
      <c r="I677" s="822" t="s">
        <v>2022</v>
      </c>
      <c r="J677" s="822" t="s">
        <v>686</v>
      </c>
      <c r="K677" s="822" t="s">
        <v>1873</v>
      </c>
      <c r="L677" s="825">
        <v>38.56</v>
      </c>
      <c r="M677" s="825">
        <v>38.56</v>
      </c>
      <c r="N677" s="822">
        <v>1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11</v>
      </c>
      <c r="B678" s="822" t="s">
        <v>1375</v>
      </c>
      <c r="C678" s="822" t="s">
        <v>1381</v>
      </c>
      <c r="D678" s="823" t="s">
        <v>2517</v>
      </c>
      <c r="E678" s="824" t="s">
        <v>1411</v>
      </c>
      <c r="F678" s="822" t="s">
        <v>1376</v>
      </c>
      <c r="G678" s="822" t="s">
        <v>1488</v>
      </c>
      <c r="H678" s="822" t="s">
        <v>672</v>
      </c>
      <c r="I678" s="822" t="s">
        <v>1813</v>
      </c>
      <c r="J678" s="822" t="s">
        <v>1490</v>
      </c>
      <c r="K678" s="822" t="s">
        <v>1814</v>
      </c>
      <c r="L678" s="825">
        <v>46.99</v>
      </c>
      <c r="M678" s="825">
        <v>93.98</v>
      </c>
      <c r="N678" s="822">
        <v>2</v>
      </c>
      <c r="O678" s="826">
        <v>0.5</v>
      </c>
      <c r="P678" s="825">
        <v>93.98</v>
      </c>
      <c r="Q678" s="827">
        <v>1</v>
      </c>
      <c r="R678" s="822">
        <v>2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11</v>
      </c>
      <c r="B679" s="822" t="s">
        <v>1375</v>
      </c>
      <c r="C679" s="822" t="s">
        <v>1381</v>
      </c>
      <c r="D679" s="823" t="s">
        <v>2517</v>
      </c>
      <c r="E679" s="824" t="s">
        <v>1411</v>
      </c>
      <c r="F679" s="822" t="s">
        <v>1376</v>
      </c>
      <c r="G679" s="822" t="s">
        <v>1417</v>
      </c>
      <c r="H679" s="822" t="s">
        <v>672</v>
      </c>
      <c r="I679" s="822" t="s">
        <v>1184</v>
      </c>
      <c r="J679" s="822" t="s">
        <v>695</v>
      </c>
      <c r="K679" s="822" t="s">
        <v>1185</v>
      </c>
      <c r="L679" s="825">
        <v>736.33</v>
      </c>
      <c r="M679" s="825">
        <v>1472.66</v>
      </c>
      <c r="N679" s="822">
        <v>2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11</v>
      </c>
      <c r="B680" s="822" t="s">
        <v>1375</v>
      </c>
      <c r="C680" s="822" t="s">
        <v>1381</v>
      </c>
      <c r="D680" s="823" t="s">
        <v>2517</v>
      </c>
      <c r="E680" s="824" t="s">
        <v>1411</v>
      </c>
      <c r="F680" s="822" t="s">
        <v>1376</v>
      </c>
      <c r="G680" s="822" t="s">
        <v>1417</v>
      </c>
      <c r="H680" s="822" t="s">
        <v>672</v>
      </c>
      <c r="I680" s="822" t="s">
        <v>1188</v>
      </c>
      <c r="J680" s="822" t="s">
        <v>695</v>
      </c>
      <c r="K680" s="822" t="s">
        <v>1189</v>
      </c>
      <c r="L680" s="825">
        <v>490.89</v>
      </c>
      <c r="M680" s="825">
        <v>981.78</v>
      </c>
      <c r="N680" s="822">
        <v>2</v>
      </c>
      <c r="O680" s="826">
        <v>1.5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11</v>
      </c>
      <c r="B681" s="822" t="s">
        <v>1375</v>
      </c>
      <c r="C681" s="822" t="s">
        <v>1381</v>
      </c>
      <c r="D681" s="823" t="s">
        <v>2517</v>
      </c>
      <c r="E681" s="824" t="s">
        <v>1411</v>
      </c>
      <c r="F681" s="822" t="s">
        <v>1376</v>
      </c>
      <c r="G681" s="822" t="s">
        <v>1417</v>
      </c>
      <c r="H681" s="822" t="s">
        <v>672</v>
      </c>
      <c r="I681" s="822" t="s">
        <v>1180</v>
      </c>
      <c r="J681" s="822" t="s">
        <v>695</v>
      </c>
      <c r="K681" s="822" t="s">
        <v>1181</v>
      </c>
      <c r="L681" s="825">
        <v>923.74</v>
      </c>
      <c r="M681" s="825">
        <v>2771.2200000000003</v>
      </c>
      <c r="N681" s="822">
        <v>3</v>
      </c>
      <c r="O681" s="826">
        <v>2</v>
      </c>
      <c r="P681" s="825">
        <v>923.74</v>
      </c>
      <c r="Q681" s="827">
        <v>0.33333333333333331</v>
      </c>
      <c r="R681" s="822">
        <v>1</v>
      </c>
      <c r="S681" s="827">
        <v>0.33333333333333331</v>
      </c>
      <c r="T681" s="826">
        <v>1</v>
      </c>
      <c r="U681" s="828">
        <v>0.5</v>
      </c>
    </row>
    <row r="682" spans="1:21" ht="14.45" customHeight="1" x14ac:dyDescent="0.2">
      <c r="A682" s="821">
        <v>11</v>
      </c>
      <c r="B682" s="822" t="s">
        <v>1375</v>
      </c>
      <c r="C682" s="822" t="s">
        <v>1381</v>
      </c>
      <c r="D682" s="823" t="s">
        <v>2517</v>
      </c>
      <c r="E682" s="824" t="s">
        <v>1411</v>
      </c>
      <c r="F682" s="822" t="s">
        <v>1376</v>
      </c>
      <c r="G682" s="822" t="s">
        <v>1435</v>
      </c>
      <c r="H682" s="822" t="s">
        <v>329</v>
      </c>
      <c r="I682" s="822" t="s">
        <v>1436</v>
      </c>
      <c r="J682" s="822" t="s">
        <v>656</v>
      </c>
      <c r="K682" s="822" t="s">
        <v>1437</v>
      </c>
      <c r="L682" s="825">
        <v>35.25</v>
      </c>
      <c r="M682" s="825">
        <v>458.25</v>
      </c>
      <c r="N682" s="822">
        <v>13</v>
      </c>
      <c r="O682" s="826">
        <v>9</v>
      </c>
      <c r="P682" s="825">
        <v>282</v>
      </c>
      <c r="Q682" s="827">
        <v>0.61538461538461542</v>
      </c>
      <c r="R682" s="822">
        <v>8</v>
      </c>
      <c r="S682" s="827">
        <v>0.61538461538461542</v>
      </c>
      <c r="T682" s="826">
        <v>6</v>
      </c>
      <c r="U682" s="828">
        <v>0.66666666666666663</v>
      </c>
    </row>
    <row r="683" spans="1:21" ht="14.45" customHeight="1" x14ac:dyDescent="0.2">
      <c r="A683" s="821">
        <v>11</v>
      </c>
      <c r="B683" s="822" t="s">
        <v>1375</v>
      </c>
      <c r="C683" s="822" t="s">
        <v>1381</v>
      </c>
      <c r="D683" s="823" t="s">
        <v>2517</v>
      </c>
      <c r="E683" s="824" t="s">
        <v>1411</v>
      </c>
      <c r="F683" s="822" t="s">
        <v>1376</v>
      </c>
      <c r="G683" s="822" t="s">
        <v>1435</v>
      </c>
      <c r="H683" s="822" t="s">
        <v>329</v>
      </c>
      <c r="I683" s="822" t="s">
        <v>1496</v>
      </c>
      <c r="J683" s="822" t="s">
        <v>656</v>
      </c>
      <c r="K683" s="822" t="s">
        <v>1497</v>
      </c>
      <c r="L683" s="825">
        <v>35.25</v>
      </c>
      <c r="M683" s="825">
        <v>35.25</v>
      </c>
      <c r="N683" s="822">
        <v>1</v>
      </c>
      <c r="O683" s="826">
        <v>1</v>
      </c>
      <c r="P683" s="825">
        <v>35.25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11</v>
      </c>
      <c r="B684" s="822" t="s">
        <v>1375</v>
      </c>
      <c r="C684" s="822" t="s">
        <v>1381</v>
      </c>
      <c r="D684" s="823" t="s">
        <v>2517</v>
      </c>
      <c r="E684" s="824" t="s">
        <v>1411</v>
      </c>
      <c r="F684" s="822" t="s">
        <v>1376</v>
      </c>
      <c r="G684" s="822" t="s">
        <v>1435</v>
      </c>
      <c r="H684" s="822" t="s">
        <v>329</v>
      </c>
      <c r="I684" s="822" t="s">
        <v>1704</v>
      </c>
      <c r="J684" s="822" t="s">
        <v>1705</v>
      </c>
      <c r="K684" s="822" t="s">
        <v>1706</v>
      </c>
      <c r="L684" s="825">
        <v>35.25</v>
      </c>
      <c r="M684" s="825">
        <v>35.25</v>
      </c>
      <c r="N684" s="822">
        <v>1</v>
      </c>
      <c r="O684" s="826">
        <v>1</v>
      </c>
      <c r="P684" s="825">
        <v>35.25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11</v>
      </c>
      <c r="B685" s="822" t="s">
        <v>1375</v>
      </c>
      <c r="C685" s="822" t="s">
        <v>1381</v>
      </c>
      <c r="D685" s="823" t="s">
        <v>2517</v>
      </c>
      <c r="E685" s="824" t="s">
        <v>1411</v>
      </c>
      <c r="F685" s="822" t="s">
        <v>1376</v>
      </c>
      <c r="G685" s="822" t="s">
        <v>2226</v>
      </c>
      <c r="H685" s="822" t="s">
        <v>329</v>
      </c>
      <c r="I685" s="822" t="s">
        <v>2227</v>
      </c>
      <c r="J685" s="822" t="s">
        <v>2228</v>
      </c>
      <c r="K685" s="822" t="s">
        <v>2229</v>
      </c>
      <c r="L685" s="825">
        <v>87.98</v>
      </c>
      <c r="M685" s="825">
        <v>263.94</v>
      </c>
      <c r="N685" s="822">
        <v>3</v>
      </c>
      <c r="O685" s="826">
        <v>2</v>
      </c>
      <c r="P685" s="825">
        <v>87.98</v>
      </c>
      <c r="Q685" s="827">
        <v>0.33333333333333337</v>
      </c>
      <c r="R685" s="822">
        <v>1</v>
      </c>
      <c r="S685" s="827">
        <v>0.33333333333333331</v>
      </c>
      <c r="T685" s="826">
        <v>0.5</v>
      </c>
      <c r="U685" s="828">
        <v>0.25</v>
      </c>
    </row>
    <row r="686" spans="1:21" ht="14.45" customHeight="1" x14ac:dyDescent="0.2">
      <c r="A686" s="821">
        <v>11</v>
      </c>
      <c r="B686" s="822" t="s">
        <v>1375</v>
      </c>
      <c r="C686" s="822" t="s">
        <v>1381</v>
      </c>
      <c r="D686" s="823" t="s">
        <v>2517</v>
      </c>
      <c r="E686" s="824" t="s">
        <v>1411</v>
      </c>
      <c r="F686" s="822" t="s">
        <v>1376</v>
      </c>
      <c r="G686" s="822" t="s">
        <v>1874</v>
      </c>
      <c r="H686" s="822" t="s">
        <v>329</v>
      </c>
      <c r="I686" s="822" t="s">
        <v>1875</v>
      </c>
      <c r="J686" s="822" t="s">
        <v>646</v>
      </c>
      <c r="K686" s="822" t="s">
        <v>1876</v>
      </c>
      <c r="L686" s="825">
        <v>127.91</v>
      </c>
      <c r="M686" s="825">
        <v>255.82</v>
      </c>
      <c r="N686" s="822">
        <v>2</v>
      </c>
      <c r="O686" s="826">
        <v>1.5</v>
      </c>
      <c r="P686" s="825">
        <v>127.91</v>
      </c>
      <c r="Q686" s="827">
        <v>0.5</v>
      </c>
      <c r="R686" s="822">
        <v>1</v>
      </c>
      <c r="S686" s="827">
        <v>0.5</v>
      </c>
      <c r="T686" s="826">
        <v>0.5</v>
      </c>
      <c r="U686" s="828">
        <v>0.33333333333333331</v>
      </c>
    </row>
    <row r="687" spans="1:21" ht="14.45" customHeight="1" x14ac:dyDescent="0.2">
      <c r="A687" s="821">
        <v>11</v>
      </c>
      <c r="B687" s="822" t="s">
        <v>1375</v>
      </c>
      <c r="C687" s="822" t="s">
        <v>1381</v>
      </c>
      <c r="D687" s="823" t="s">
        <v>2517</v>
      </c>
      <c r="E687" s="824" t="s">
        <v>1411</v>
      </c>
      <c r="F687" s="822" t="s">
        <v>1376</v>
      </c>
      <c r="G687" s="822" t="s">
        <v>1418</v>
      </c>
      <c r="H687" s="822" t="s">
        <v>672</v>
      </c>
      <c r="I687" s="822" t="s">
        <v>1246</v>
      </c>
      <c r="J687" s="822" t="s">
        <v>760</v>
      </c>
      <c r="K687" s="822" t="s">
        <v>761</v>
      </c>
      <c r="L687" s="825">
        <v>0</v>
      </c>
      <c r="M687" s="825">
        <v>0</v>
      </c>
      <c r="N687" s="822">
        <v>11</v>
      </c>
      <c r="O687" s="826">
        <v>4.5</v>
      </c>
      <c r="P687" s="825">
        <v>0</v>
      </c>
      <c r="Q687" s="827"/>
      <c r="R687" s="822">
        <v>4</v>
      </c>
      <c r="S687" s="827">
        <v>0.36363636363636365</v>
      </c>
      <c r="T687" s="826">
        <v>1.5</v>
      </c>
      <c r="U687" s="828">
        <v>0.33333333333333331</v>
      </c>
    </row>
    <row r="688" spans="1:21" ht="14.45" customHeight="1" x14ac:dyDescent="0.2">
      <c r="A688" s="821">
        <v>11</v>
      </c>
      <c r="B688" s="822" t="s">
        <v>1375</v>
      </c>
      <c r="C688" s="822" t="s">
        <v>1381</v>
      </c>
      <c r="D688" s="823" t="s">
        <v>2517</v>
      </c>
      <c r="E688" s="824" t="s">
        <v>1411</v>
      </c>
      <c r="F688" s="822" t="s">
        <v>1376</v>
      </c>
      <c r="G688" s="822" t="s">
        <v>1418</v>
      </c>
      <c r="H688" s="822" t="s">
        <v>329</v>
      </c>
      <c r="I688" s="822" t="s">
        <v>2230</v>
      </c>
      <c r="J688" s="822" t="s">
        <v>2231</v>
      </c>
      <c r="K688" s="822" t="s">
        <v>2232</v>
      </c>
      <c r="L688" s="825">
        <v>227.69</v>
      </c>
      <c r="M688" s="825">
        <v>227.69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11</v>
      </c>
      <c r="B689" s="822" t="s">
        <v>1375</v>
      </c>
      <c r="C689" s="822" t="s">
        <v>1381</v>
      </c>
      <c r="D689" s="823" t="s">
        <v>2517</v>
      </c>
      <c r="E689" s="824" t="s">
        <v>1411</v>
      </c>
      <c r="F689" s="822" t="s">
        <v>1376</v>
      </c>
      <c r="G689" s="822" t="s">
        <v>1510</v>
      </c>
      <c r="H689" s="822" t="s">
        <v>329</v>
      </c>
      <c r="I689" s="822" t="s">
        <v>2233</v>
      </c>
      <c r="J689" s="822" t="s">
        <v>1512</v>
      </c>
      <c r="K689" s="822" t="s">
        <v>2234</v>
      </c>
      <c r="L689" s="825">
        <v>33.4</v>
      </c>
      <c r="M689" s="825">
        <v>33.4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11</v>
      </c>
      <c r="B690" s="822" t="s">
        <v>1375</v>
      </c>
      <c r="C690" s="822" t="s">
        <v>1381</v>
      </c>
      <c r="D690" s="823" t="s">
        <v>2517</v>
      </c>
      <c r="E690" s="824" t="s">
        <v>1411</v>
      </c>
      <c r="F690" s="822" t="s">
        <v>1376</v>
      </c>
      <c r="G690" s="822" t="s">
        <v>1610</v>
      </c>
      <c r="H690" s="822" t="s">
        <v>329</v>
      </c>
      <c r="I690" s="822" t="s">
        <v>1887</v>
      </c>
      <c r="J690" s="822" t="s">
        <v>1713</v>
      </c>
      <c r="K690" s="822" t="s">
        <v>1888</v>
      </c>
      <c r="L690" s="825">
        <v>477.11</v>
      </c>
      <c r="M690" s="825">
        <v>477.11</v>
      </c>
      <c r="N690" s="822">
        <v>1</v>
      </c>
      <c r="O690" s="826">
        <v>1</v>
      </c>
      <c r="P690" s="825">
        <v>477.11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11</v>
      </c>
      <c r="B691" s="822" t="s">
        <v>1375</v>
      </c>
      <c r="C691" s="822" t="s">
        <v>1381</v>
      </c>
      <c r="D691" s="823" t="s">
        <v>2517</v>
      </c>
      <c r="E691" s="824" t="s">
        <v>1411</v>
      </c>
      <c r="F691" s="822" t="s">
        <v>1376</v>
      </c>
      <c r="G691" s="822" t="s">
        <v>1516</v>
      </c>
      <c r="H691" s="822" t="s">
        <v>672</v>
      </c>
      <c r="I691" s="822" t="s">
        <v>1345</v>
      </c>
      <c r="J691" s="822" t="s">
        <v>824</v>
      </c>
      <c r="K691" s="822" t="s">
        <v>1346</v>
      </c>
      <c r="L691" s="825">
        <v>0</v>
      </c>
      <c r="M691" s="825">
        <v>0</v>
      </c>
      <c r="N691" s="822">
        <v>1</v>
      </c>
      <c r="O691" s="826">
        <v>1</v>
      </c>
      <c r="P691" s="825">
        <v>0</v>
      </c>
      <c r="Q691" s="827"/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11</v>
      </c>
      <c r="B692" s="822" t="s">
        <v>1375</v>
      </c>
      <c r="C692" s="822" t="s">
        <v>1381</v>
      </c>
      <c r="D692" s="823" t="s">
        <v>2517</v>
      </c>
      <c r="E692" s="824" t="s">
        <v>1411</v>
      </c>
      <c r="F692" s="822" t="s">
        <v>1376</v>
      </c>
      <c r="G692" s="822" t="s">
        <v>1517</v>
      </c>
      <c r="H692" s="822" t="s">
        <v>329</v>
      </c>
      <c r="I692" s="822" t="s">
        <v>1889</v>
      </c>
      <c r="J692" s="822" t="s">
        <v>1519</v>
      </c>
      <c r="K692" s="822" t="s">
        <v>1890</v>
      </c>
      <c r="L692" s="825">
        <v>99.94</v>
      </c>
      <c r="M692" s="825">
        <v>199.88</v>
      </c>
      <c r="N692" s="822">
        <v>2</v>
      </c>
      <c r="O692" s="826">
        <v>1.5</v>
      </c>
      <c r="P692" s="825">
        <v>99.94</v>
      </c>
      <c r="Q692" s="827">
        <v>0.5</v>
      </c>
      <c r="R692" s="822">
        <v>1</v>
      </c>
      <c r="S692" s="827">
        <v>0.5</v>
      </c>
      <c r="T692" s="826">
        <v>0.5</v>
      </c>
      <c r="U692" s="828">
        <v>0.33333333333333331</v>
      </c>
    </row>
    <row r="693" spans="1:21" ht="14.45" customHeight="1" x14ac:dyDescent="0.2">
      <c r="A693" s="821">
        <v>11</v>
      </c>
      <c r="B693" s="822" t="s">
        <v>1375</v>
      </c>
      <c r="C693" s="822" t="s">
        <v>1381</v>
      </c>
      <c r="D693" s="823" t="s">
        <v>2517</v>
      </c>
      <c r="E693" s="824" t="s">
        <v>1411</v>
      </c>
      <c r="F693" s="822" t="s">
        <v>1376</v>
      </c>
      <c r="G693" s="822" t="s">
        <v>1517</v>
      </c>
      <c r="H693" s="822" t="s">
        <v>329</v>
      </c>
      <c r="I693" s="822" t="s">
        <v>1720</v>
      </c>
      <c r="J693" s="822" t="s">
        <v>1519</v>
      </c>
      <c r="K693" s="822" t="s">
        <v>1721</v>
      </c>
      <c r="L693" s="825">
        <v>299.83999999999997</v>
      </c>
      <c r="M693" s="825">
        <v>899.52</v>
      </c>
      <c r="N693" s="822">
        <v>3</v>
      </c>
      <c r="O693" s="826">
        <v>1.5</v>
      </c>
      <c r="P693" s="825">
        <v>299.83999999999997</v>
      </c>
      <c r="Q693" s="827">
        <v>0.33333333333333331</v>
      </c>
      <c r="R693" s="822">
        <v>1</v>
      </c>
      <c r="S693" s="827">
        <v>0.33333333333333331</v>
      </c>
      <c r="T693" s="826">
        <v>0.5</v>
      </c>
      <c r="U693" s="828">
        <v>0.33333333333333331</v>
      </c>
    </row>
    <row r="694" spans="1:21" ht="14.45" customHeight="1" x14ac:dyDescent="0.2">
      <c r="A694" s="821">
        <v>11</v>
      </c>
      <c r="B694" s="822" t="s">
        <v>1375</v>
      </c>
      <c r="C694" s="822" t="s">
        <v>1381</v>
      </c>
      <c r="D694" s="823" t="s">
        <v>2517</v>
      </c>
      <c r="E694" s="824" t="s">
        <v>1411</v>
      </c>
      <c r="F694" s="822" t="s">
        <v>1376</v>
      </c>
      <c r="G694" s="822" t="s">
        <v>1517</v>
      </c>
      <c r="H694" s="822" t="s">
        <v>329</v>
      </c>
      <c r="I694" s="822" t="s">
        <v>1521</v>
      </c>
      <c r="J694" s="822" t="s">
        <v>818</v>
      </c>
      <c r="K694" s="822" t="s">
        <v>1522</v>
      </c>
      <c r="L694" s="825">
        <v>50.32</v>
      </c>
      <c r="M694" s="825">
        <v>201.28</v>
      </c>
      <c r="N694" s="822">
        <v>4</v>
      </c>
      <c r="O694" s="826">
        <v>2</v>
      </c>
      <c r="P694" s="825">
        <v>100.64</v>
      </c>
      <c r="Q694" s="827">
        <v>0.5</v>
      </c>
      <c r="R694" s="822">
        <v>2</v>
      </c>
      <c r="S694" s="827">
        <v>0.5</v>
      </c>
      <c r="T694" s="826">
        <v>1</v>
      </c>
      <c r="U694" s="828">
        <v>0.5</v>
      </c>
    </row>
    <row r="695" spans="1:21" ht="14.45" customHeight="1" x14ac:dyDescent="0.2">
      <c r="A695" s="821">
        <v>11</v>
      </c>
      <c r="B695" s="822" t="s">
        <v>1375</v>
      </c>
      <c r="C695" s="822" t="s">
        <v>1381</v>
      </c>
      <c r="D695" s="823" t="s">
        <v>2517</v>
      </c>
      <c r="E695" s="824" t="s">
        <v>1411</v>
      </c>
      <c r="F695" s="822" t="s">
        <v>1376</v>
      </c>
      <c r="G695" s="822" t="s">
        <v>1517</v>
      </c>
      <c r="H695" s="822" t="s">
        <v>329</v>
      </c>
      <c r="I695" s="822" t="s">
        <v>1722</v>
      </c>
      <c r="J695" s="822" t="s">
        <v>1723</v>
      </c>
      <c r="K695" s="822" t="s">
        <v>1724</v>
      </c>
      <c r="L695" s="825">
        <v>99.94</v>
      </c>
      <c r="M695" s="825">
        <v>299.82</v>
      </c>
      <c r="N695" s="822">
        <v>3</v>
      </c>
      <c r="O695" s="826">
        <v>1</v>
      </c>
      <c r="P695" s="825">
        <v>299.82</v>
      </c>
      <c r="Q695" s="827">
        <v>1</v>
      </c>
      <c r="R695" s="822">
        <v>3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11</v>
      </c>
      <c r="B696" s="822" t="s">
        <v>1375</v>
      </c>
      <c r="C696" s="822" t="s">
        <v>1381</v>
      </c>
      <c r="D696" s="823" t="s">
        <v>2517</v>
      </c>
      <c r="E696" s="824" t="s">
        <v>1411</v>
      </c>
      <c r="F696" s="822" t="s">
        <v>1376</v>
      </c>
      <c r="G696" s="822" t="s">
        <v>1725</v>
      </c>
      <c r="H696" s="822" t="s">
        <v>329</v>
      </c>
      <c r="I696" s="822" t="s">
        <v>1726</v>
      </c>
      <c r="J696" s="822" t="s">
        <v>745</v>
      </c>
      <c r="K696" s="822" t="s">
        <v>746</v>
      </c>
      <c r="L696" s="825">
        <v>121.92</v>
      </c>
      <c r="M696" s="825">
        <v>365.76</v>
      </c>
      <c r="N696" s="822">
        <v>3</v>
      </c>
      <c r="O696" s="826">
        <v>0.5</v>
      </c>
      <c r="P696" s="825">
        <v>365.76</v>
      </c>
      <c r="Q696" s="827">
        <v>1</v>
      </c>
      <c r="R696" s="822">
        <v>3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11</v>
      </c>
      <c r="B697" s="822" t="s">
        <v>1375</v>
      </c>
      <c r="C697" s="822" t="s">
        <v>1381</v>
      </c>
      <c r="D697" s="823" t="s">
        <v>2517</v>
      </c>
      <c r="E697" s="824" t="s">
        <v>1411</v>
      </c>
      <c r="F697" s="822" t="s">
        <v>1378</v>
      </c>
      <c r="G697" s="822" t="s">
        <v>1527</v>
      </c>
      <c r="H697" s="822" t="s">
        <v>329</v>
      </c>
      <c r="I697" s="822" t="s">
        <v>1531</v>
      </c>
      <c r="J697" s="822" t="s">
        <v>1532</v>
      </c>
      <c r="K697" s="822" t="s">
        <v>1533</v>
      </c>
      <c r="L697" s="825">
        <v>0</v>
      </c>
      <c r="M697" s="825">
        <v>0</v>
      </c>
      <c r="N697" s="822">
        <v>9</v>
      </c>
      <c r="O697" s="826">
        <v>7</v>
      </c>
      <c r="P697" s="825"/>
      <c r="Q697" s="827"/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11</v>
      </c>
      <c r="B698" s="822" t="s">
        <v>1375</v>
      </c>
      <c r="C698" s="822" t="s">
        <v>1381</v>
      </c>
      <c r="D698" s="823" t="s">
        <v>2517</v>
      </c>
      <c r="E698" s="824" t="s">
        <v>1411</v>
      </c>
      <c r="F698" s="822" t="s">
        <v>1378</v>
      </c>
      <c r="G698" s="822" t="s">
        <v>1534</v>
      </c>
      <c r="H698" s="822" t="s">
        <v>329</v>
      </c>
      <c r="I698" s="822" t="s">
        <v>1538</v>
      </c>
      <c r="J698" s="822" t="s">
        <v>1539</v>
      </c>
      <c r="K698" s="822" t="s">
        <v>1540</v>
      </c>
      <c r="L698" s="825">
        <v>1383</v>
      </c>
      <c r="M698" s="825">
        <v>136917</v>
      </c>
      <c r="N698" s="822">
        <v>99</v>
      </c>
      <c r="O698" s="826">
        <v>78</v>
      </c>
      <c r="P698" s="825">
        <v>110640</v>
      </c>
      <c r="Q698" s="827">
        <v>0.80808080808080807</v>
      </c>
      <c r="R698" s="822">
        <v>80</v>
      </c>
      <c r="S698" s="827">
        <v>0.80808080808080807</v>
      </c>
      <c r="T698" s="826">
        <v>64</v>
      </c>
      <c r="U698" s="828">
        <v>0.82051282051282048</v>
      </c>
    </row>
    <row r="699" spans="1:21" ht="14.45" customHeight="1" x14ac:dyDescent="0.2">
      <c r="A699" s="821">
        <v>11</v>
      </c>
      <c r="B699" s="822" t="s">
        <v>1375</v>
      </c>
      <c r="C699" s="822" t="s">
        <v>1381</v>
      </c>
      <c r="D699" s="823" t="s">
        <v>2517</v>
      </c>
      <c r="E699" s="824" t="s">
        <v>1411</v>
      </c>
      <c r="F699" s="822" t="s">
        <v>1378</v>
      </c>
      <c r="G699" s="822" t="s">
        <v>1534</v>
      </c>
      <c r="H699" s="822" t="s">
        <v>329</v>
      </c>
      <c r="I699" s="822" t="s">
        <v>2235</v>
      </c>
      <c r="J699" s="822" t="s">
        <v>2236</v>
      </c>
      <c r="K699" s="822" t="s">
        <v>2237</v>
      </c>
      <c r="L699" s="825">
        <v>1437.5</v>
      </c>
      <c r="M699" s="825">
        <v>8625</v>
      </c>
      <c r="N699" s="822">
        <v>6</v>
      </c>
      <c r="O699" s="826">
        <v>6</v>
      </c>
      <c r="P699" s="825">
        <v>8625</v>
      </c>
      <c r="Q699" s="827">
        <v>1</v>
      </c>
      <c r="R699" s="822">
        <v>6</v>
      </c>
      <c r="S699" s="827">
        <v>1</v>
      </c>
      <c r="T699" s="826">
        <v>6</v>
      </c>
      <c r="U699" s="828">
        <v>1</v>
      </c>
    </row>
    <row r="700" spans="1:21" ht="14.45" customHeight="1" x14ac:dyDescent="0.2">
      <c r="A700" s="821">
        <v>11</v>
      </c>
      <c r="B700" s="822" t="s">
        <v>1375</v>
      </c>
      <c r="C700" s="822" t="s">
        <v>1381</v>
      </c>
      <c r="D700" s="823" t="s">
        <v>2517</v>
      </c>
      <c r="E700" s="824" t="s">
        <v>1411</v>
      </c>
      <c r="F700" s="822" t="s">
        <v>1378</v>
      </c>
      <c r="G700" s="822" t="s">
        <v>1728</v>
      </c>
      <c r="H700" s="822" t="s">
        <v>329</v>
      </c>
      <c r="I700" s="822" t="s">
        <v>2238</v>
      </c>
      <c r="J700" s="822" t="s">
        <v>2239</v>
      </c>
      <c r="K700" s="822" t="s">
        <v>2240</v>
      </c>
      <c r="L700" s="825">
        <v>499.1</v>
      </c>
      <c r="M700" s="825">
        <v>1497.3000000000002</v>
      </c>
      <c r="N700" s="822">
        <v>3</v>
      </c>
      <c r="O700" s="826">
        <v>1</v>
      </c>
      <c r="P700" s="825">
        <v>1497.3000000000002</v>
      </c>
      <c r="Q700" s="827">
        <v>1</v>
      </c>
      <c r="R700" s="822">
        <v>3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11</v>
      </c>
      <c r="B701" s="822" t="s">
        <v>1375</v>
      </c>
      <c r="C701" s="822" t="s">
        <v>1381</v>
      </c>
      <c r="D701" s="823" t="s">
        <v>2517</v>
      </c>
      <c r="E701" s="824" t="s">
        <v>1411</v>
      </c>
      <c r="F701" s="822" t="s">
        <v>1378</v>
      </c>
      <c r="G701" s="822" t="s">
        <v>1728</v>
      </c>
      <c r="H701" s="822" t="s">
        <v>329</v>
      </c>
      <c r="I701" s="822" t="s">
        <v>2241</v>
      </c>
      <c r="J701" s="822" t="s">
        <v>2242</v>
      </c>
      <c r="K701" s="822" t="s">
        <v>2243</v>
      </c>
      <c r="L701" s="825">
        <v>805</v>
      </c>
      <c r="M701" s="825">
        <v>805</v>
      </c>
      <c r="N701" s="822">
        <v>1</v>
      </c>
      <c r="O701" s="826">
        <v>1</v>
      </c>
      <c r="P701" s="825">
        <v>805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11</v>
      </c>
      <c r="B702" s="822" t="s">
        <v>1375</v>
      </c>
      <c r="C702" s="822" t="s">
        <v>1381</v>
      </c>
      <c r="D702" s="823" t="s">
        <v>2517</v>
      </c>
      <c r="E702" s="824" t="s">
        <v>1411</v>
      </c>
      <c r="F702" s="822" t="s">
        <v>1378</v>
      </c>
      <c r="G702" s="822" t="s">
        <v>1728</v>
      </c>
      <c r="H702" s="822" t="s">
        <v>329</v>
      </c>
      <c r="I702" s="822" t="s">
        <v>2244</v>
      </c>
      <c r="J702" s="822" t="s">
        <v>1730</v>
      </c>
      <c r="K702" s="822" t="s">
        <v>2245</v>
      </c>
      <c r="L702" s="825">
        <v>56.27</v>
      </c>
      <c r="M702" s="825">
        <v>281.35000000000002</v>
      </c>
      <c r="N702" s="822">
        <v>5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11</v>
      </c>
      <c r="B703" s="822" t="s">
        <v>1375</v>
      </c>
      <c r="C703" s="822" t="s">
        <v>1381</v>
      </c>
      <c r="D703" s="823" t="s">
        <v>2517</v>
      </c>
      <c r="E703" s="824" t="s">
        <v>1411</v>
      </c>
      <c r="F703" s="822" t="s">
        <v>1378</v>
      </c>
      <c r="G703" s="822" t="s">
        <v>1728</v>
      </c>
      <c r="H703" s="822" t="s">
        <v>329</v>
      </c>
      <c r="I703" s="822" t="s">
        <v>1735</v>
      </c>
      <c r="J703" s="822" t="s">
        <v>1736</v>
      </c>
      <c r="K703" s="822" t="s">
        <v>1734</v>
      </c>
      <c r="L703" s="825">
        <v>142.16</v>
      </c>
      <c r="M703" s="825">
        <v>710.8</v>
      </c>
      <c r="N703" s="822">
        <v>5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11</v>
      </c>
      <c r="B704" s="822" t="s">
        <v>1375</v>
      </c>
      <c r="C704" s="822" t="s">
        <v>1381</v>
      </c>
      <c r="D704" s="823" t="s">
        <v>2517</v>
      </c>
      <c r="E704" s="824" t="s">
        <v>1411</v>
      </c>
      <c r="F704" s="822" t="s">
        <v>1378</v>
      </c>
      <c r="G704" s="822" t="s">
        <v>2046</v>
      </c>
      <c r="H704" s="822" t="s">
        <v>329</v>
      </c>
      <c r="I704" s="822" t="s">
        <v>2246</v>
      </c>
      <c r="J704" s="822" t="s">
        <v>2247</v>
      </c>
      <c r="K704" s="822" t="s">
        <v>2248</v>
      </c>
      <c r="L704" s="825">
        <v>49.02</v>
      </c>
      <c r="M704" s="825">
        <v>245.10000000000002</v>
      </c>
      <c r="N704" s="822">
        <v>5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11</v>
      </c>
      <c r="B705" s="822" t="s">
        <v>1375</v>
      </c>
      <c r="C705" s="822" t="s">
        <v>1381</v>
      </c>
      <c r="D705" s="823" t="s">
        <v>2517</v>
      </c>
      <c r="E705" s="824" t="s">
        <v>1411</v>
      </c>
      <c r="F705" s="822" t="s">
        <v>1378</v>
      </c>
      <c r="G705" s="822" t="s">
        <v>1428</v>
      </c>
      <c r="H705" s="822" t="s">
        <v>329</v>
      </c>
      <c r="I705" s="822" t="s">
        <v>1432</v>
      </c>
      <c r="J705" s="822" t="s">
        <v>1433</v>
      </c>
      <c r="K705" s="822" t="s">
        <v>1434</v>
      </c>
      <c r="L705" s="825">
        <v>971.25</v>
      </c>
      <c r="M705" s="825">
        <v>971.25</v>
      </c>
      <c r="N705" s="822">
        <v>1</v>
      </c>
      <c r="O705" s="826">
        <v>1</v>
      </c>
      <c r="P705" s="825">
        <v>971.25</v>
      </c>
      <c r="Q705" s="827">
        <v>1</v>
      </c>
      <c r="R705" s="822">
        <v>1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11</v>
      </c>
      <c r="B706" s="822" t="s">
        <v>1375</v>
      </c>
      <c r="C706" s="822" t="s">
        <v>1381</v>
      </c>
      <c r="D706" s="823" t="s">
        <v>2517</v>
      </c>
      <c r="E706" s="824" t="s">
        <v>1411</v>
      </c>
      <c r="F706" s="822" t="s">
        <v>1378</v>
      </c>
      <c r="G706" s="822" t="s">
        <v>1428</v>
      </c>
      <c r="H706" s="822" t="s">
        <v>329</v>
      </c>
      <c r="I706" s="822" t="s">
        <v>1442</v>
      </c>
      <c r="J706" s="822" t="s">
        <v>1443</v>
      </c>
      <c r="K706" s="822" t="s">
        <v>1444</v>
      </c>
      <c r="L706" s="825">
        <v>748.12</v>
      </c>
      <c r="M706" s="825">
        <v>748.12</v>
      </c>
      <c r="N706" s="822">
        <v>1</v>
      </c>
      <c r="O706" s="826">
        <v>1</v>
      </c>
      <c r="P706" s="825">
        <v>748.12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11</v>
      </c>
      <c r="B707" s="822" t="s">
        <v>1375</v>
      </c>
      <c r="C707" s="822" t="s">
        <v>1381</v>
      </c>
      <c r="D707" s="823" t="s">
        <v>2517</v>
      </c>
      <c r="E707" s="824" t="s">
        <v>1411</v>
      </c>
      <c r="F707" s="822" t="s">
        <v>1378</v>
      </c>
      <c r="G707" s="822" t="s">
        <v>1428</v>
      </c>
      <c r="H707" s="822" t="s">
        <v>329</v>
      </c>
      <c r="I707" s="822" t="s">
        <v>1834</v>
      </c>
      <c r="J707" s="822" t="s">
        <v>1835</v>
      </c>
      <c r="K707" s="822" t="s">
        <v>1836</v>
      </c>
      <c r="L707" s="825">
        <v>1000.5</v>
      </c>
      <c r="M707" s="825">
        <v>1000.5</v>
      </c>
      <c r="N707" s="822">
        <v>1</v>
      </c>
      <c r="O707" s="826">
        <v>1</v>
      </c>
      <c r="P707" s="825">
        <v>1000.5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11</v>
      </c>
      <c r="B708" s="822" t="s">
        <v>1375</v>
      </c>
      <c r="C708" s="822" t="s">
        <v>1381</v>
      </c>
      <c r="D708" s="823" t="s">
        <v>2517</v>
      </c>
      <c r="E708" s="824" t="s">
        <v>1411</v>
      </c>
      <c r="F708" s="822" t="s">
        <v>1378</v>
      </c>
      <c r="G708" s="822" t="s">
        <v>1428</v>
      </c>
      <c r="H708" s="822" t="s">
        <v>329</v>
      </c>
      <c r="I708" s="822" t="s">
        <v>1946</v>
      </c>
      <c r="J708" s="822" t="s">
        <v>1947</v>
      </c>
      <c r="K708" s="822" t="s">
        <v>1948</v>
      </c>
      <c r="L708" s="825">
        <v>349.6</v>
      </c>
      <c r="M708" s="825">
        <v>349.6</v>
      </c>
      <c r="N708" s="822">
        <v>1</v>
      </c>
      <c r="O708" s="826">
        <v>1</v>
      </c>
      <c r="P708" s="825">
        <v>349.6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11</v>
      </c>
      <c r="B709" s="822" t="s">
        <v>1375</v>
      </c>
      <c r="C709" s="822" t="s">
        <v>1381</v>
      </c>
      <c r="D709" s="823" t="s">
        <v>2517</v>
      </c>
      <c r="E709" s="824" t="s">
        <v>1411</v>
      </c>
      <c r="F709" s="822" t="s">
        <v>1378</v>
      </c>
      <c r="G709" s="822" t="s">
        <v>1428</v>
      </c>
      <c r="H709" s="822" t="s">
        <v>329</v>
      </c>
      <c r="I709" s="822" t="s">
        <v>2249</v>
      </c>
      <c r="J709" s="822" t="s">
        <v>2250</v>
      </c>
      <c r="K709" s="822" t="s">
        <v>1631</v>
      </c>
      <c r="L709" s="825">
        <v>1599.65</v>
      </c>
      <c r="M709" s="825">
        <v>1599.65</v>
      </c>
      <c r="N709" s="822">
        <v>1</v>
      </c>
      <c r="O709" s="826">
        <v>1</v>
      </c>
      <c r="P709" s="825">
        <v>1599.65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11</v>
      </c>
      <c r="B710" s="822" t="s">
        <v>1375</v>
      </c>
      <c r="C710" s="822" t="s">
        <v>1381</v>
      </c>
      <c r="D710" s="823" t="s">
        <v>2517</v>
      </c>
      <c r="E710" s="824" t="s">
        <v>1411</v>
      </c>
      <c r="F710" s="822" t="s">
        <v>1378</v>
      </c>
      <c r="G710" s="822" t="s">
        <v>1428</v>
      </c>
      <c r="H710" s="822" t="s">
        <v>329</v>
      </c>
      <c r="I710" s="822" t="s">
        <v>1541</v>
      </c>
      <c r="J710" s="822" t="s">
        <v>1542</v>
      </c>
      <c r="K710" s="822" t="s">
        <v>1543</v>
      </c>
      <c r="L710" s="825">
        <v>600.29999999999995</v>
      </c>
      <c r="M710" s="825">
        <v>1200.5999999999999</v>
      </c>
      <c r="N710" s="822">
        <v>2</v>
      </c>
      <c r="O710" s="826">
        <v>2</v>
      </c>
      <c r="P710" s="825">
        <v>1200.5999999999999</v>
      </c>
      <c r="Q710" s="827">
        <v>1</v>
      </c>
      <c r="R710" s="822">
        <v>2</v>
      </c>
      <c r="S710" s="827">
        <v>1</v>
      </c>
      <c r="T710" s="826">
        <v>2</v>
      </c>
      <c r="U710" s="828">
        <v>1</v>
      </c>
    </row>
    <row r="711" spans="1:21" ht="14.45" customHeight="1" x14ac:dyDescent="0.2">
      <c r="A711" s="821">
        <v>11</v>
      </c>
      <c r="B711" s="822" t="s">
        <v>1375</v>
      </c>
      <c r="C711" s="822" t="s">
        <v>1381</v>
      </c>
      <c r="D711" s="823" t="s">
        <v>2517</v>
      </c>
      <c r="E711" s="824" t="s">
        <v>1411</v>
      </c>
      <c r="F711" s="822" t="s">
        <v>1378</v>
      </c>
      <c r="G711" s="822" t="s">
        <v>1428</v>
      </c>
      <c r="H711" s="822" t="s">
        <v>329</v>
      </c>
      <c r="I711" s="822" t="s">
        <v>1638</v>
      </c>
      <c r="J711" s="822" t="s">
        <v>1639</v>
      </c>
      <c r="K711" s="822"/>
      <c r="L711" s="825">
        <v>180.55</v>
      </c>
      <c r="M711" s="825">
        <v>361.1</v>
      </c>
      <c r="N711" s="822">
        <v>2</v>
      </c>
      <c r="O711" s="826">
        <v>2</v>
      </c>
      <c r="P711" s="825">
        <v>180.55</v>
      </c>
      <c r="Q711" s="827">
        <v>0.5</v>
      </c>
      <c r="R711" s="822">
        <v>1</v>
      </c>
      <c r="S711" s="827">
        <v>0.5</v>
      </c>
      <c r="T711" s="826">
        <v>1</v>
      </c>
      <c r="U711" s="828">
        <v>0.5</v>
      </c>
    </row>
    <row r="712" spans="1:21" ht="14.45" customHeight="1" x14ac:dyDescent="0.2">
      <c r="A712" s="821">
        <v>11</v>
      </c>
      <c r="B712" s="822" t="s">
        <v>1375</v>
      </c>
      <c r="C712" s="822" t="s">
        <v>1381</v>
      </c>
      <c r="D712" s="823" t="s">
        <v>2517</v>
      </c>
      <c r="E712" s="824" t="s">
        <v>1411</v>
      </c>
      <c r="F712" s="822" t="s">
        <v>1378</v>
      </c>
      <c r="G712" s="822" t="s">
        <v>1428</v>
      </c>
      <c r="H712" s="822" t="s">
        <v>329</v>
      </c>
      <c r="I712" s="822" t="s">
        <v>2251</v>
      </c>
      <c r="J712" s="822" t="s">
        <v>2252</v>
      </c>
      <c r="K712" s="822" t="s">
        <v>2253</v>
      </c>
      <c r="L712" s="825">
        <v>3199.87</v>
      </c>
      <c r="M712" s="825">
        <v>3199.87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11</v>
      </c>
      <c r="B713" s="822" t="s">
        <v>1375</v>
      </c>
      <c r="C713" s="822" t="s">
        <v>1381</v>
      </c>
      <c r="D713" s="823" t="s">
        <v>2517</v>
      </c>
      <c r="E713" s="824" t="s">
        <v>1411</v>
      </c>
      <c r="F713" s="822" t="s">
        <v>1378</v>
      </c>
      <c r="G713" s="822" t="s">
        <v>1428</v>
      </c>
      <c r="H713" s="822" t="s">
        <v>329</v>
      </c>
      <c r="I713" s="822" t="s">
        <v>1652</v>
      </c>
      <c r="J713" s="822" t="s">
        <v>1653</v>
      </c>
      <c r="K713" s="822" t="s">
        <v>1654</v>
      </c>
      <c r="L713" s="825">
        <v>249.36</v>
      </c>
      <c r="M713" s="825">
        <v>249.36</v>
      </c>
      <c r="N713" s="822">
        <v>1</v>
      </c>
      <c r="O713" s="826">
        <v>1</v>
      </c>
      <c r="P713" s="825">
        <v>249.36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11</v>
      </c>
      <c r="B714" s="822" t="s">
        <v>1375</v>
      </c>
      <c r="C714" s="822" t="s">
        <v>1381</v>
      </c>
      <c r="D714" s="823" t="s">
        <v>2517</v>
      </c>
      <c r="E714" s="824" t="s">
        <v>1411</v>
      </c>
      <c r="F714" s="822" t="s">
        <v>1378</v>
      </c>
      <c r="G714" s="822" t="s">
        <v>1428</v>
      </c>
      <c r="H714" s="822" t="s">
        <v>329</v>
      </c>
      <c r="I714" s="822" t="s">
        <v>1998</v>
      </c>
      <c r="J714" s="822" t="s">
        <v>1999</v>
      </c>
      <c r="K714" s="822" t="s">
        <v>2000</v>
      </c>
      <c r="L714" s="825">
        <v>180.55</v>
      </c>
      <c r="M714" s="825">
        <v>361.1</v>
      </c>
      <c r="N714" s="822">
        <v>2</v>
      </c>
      <c r="O714" s="826">
        <v>2</v>
      </c>
      <c r="P714" s="825">
        <v>361.1</v>
      </c>
      <c r="Q714" s="827">
        <v>1</v>
      </c>
      <c r="R714" s="822">
        <v>2</v>
      </c>
      <c r="S714" s="827">
        <v>1</v>
      </c>
      <c r="T714" s="826">
        <v>2</v>
      </c>
      <c r="U714" s="828">
        <v>1</v>
      </c>
    </row>
    <row r="715" spans="1:21" ht="14.45" customHeight="1" x14ac:dyDescent="0.2">
      <c r="A715" s="821">
        <v>11</v>
      </c>
      <c r="B715" s="822" t="s">
        <v>1375</v>
      </c>
      <c r="C715" s="822" t="s">
        <v>1381</v>
      </c>
      <c r="D715" s="823" t="s">
        <v>2517</v>
      </c>
      <c r="E715" s="824" t="s">
        <v>1411</v>
      </c>
      <c r="F715" s="822" t="s">
        <v>1378</v>
      </c>
      <c r="G715" s="822" t="s">
        <v>1428</v>
      </c>
      <c r="H715" s="822" t="s">
        <v>329</v>
      </c>
      <c r="I715" s="822" t="s">
        <v>1661</v>
      </c>
      <c r="J715" s="822" t="s">
        <v>1662</v>
      </c>
      <c r="K715" s="822" t="s">
        <v>1663</v>
      </c>
      <c r="L715" s="825">
        <v>600</v>
      </c>
      <c r="M715" s="825">
        <v>600</v>
      </c>
      <c r="N715" s="822">
        <v>1</v>
      </c>
      <c r="O715" s="826">
        <v>1</v>
      </c>
      <c r="P715" s="825">
        <v>600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11</v>
      </c>
      <c r="B716" s="822" t="s">
        <v>1375</v>
      </c>
      <c r="C716" s="822" t="s">
        <v>1381</v>
      </c>
      <c r="D716" s="823" t="s">
        <v>2517</v>
      </c>
      <c r="E716" s="824" t="s">
        <v>1411</v>
      </c>
      <c r="F716" s="822" t="s">
        <v>1378</v>
      </c>
      <c r="G716" s="822" t="s">
        <v>1438</v>
      </c>
      <c r="H716" s="822" t="s">
        <v>329</v>
      </c>
      <c r="I716" s="822" t="s">
        <v>1439</v>
      </c>
      <c r="J716" s="822" t="s">
        <v>1440</v>
      </c>
      <c r="K716" s="822" t="s">
        <v>1441</v>
      </c>
      <c r="L716" s="825">
        <v>249.55</v>
      </c>
      <c r="M716" s="825">
        <v>3992.7999999999997</v>
      </c>
      <c r="N716" s="822">
        <v>16</v>
      </c>
      <c r="O716" s="826">
        <v>8</v>
      </c>
      <c r="P716" s="825">
        <v>3992.7999999999997</v>
      </c>
      <c r="Q716" s="827">
        <v>1</v>
      </c>
      <c r="R716" s="822">
        <v>16</v>
      </c>
      <c r="S716" s="827">
        <v>1</v>
      </c>
      <c r="T716" s="826">
        <v>8</v>
      </c>
      <c r="U716" s="828">
        <v>1</v>
      </c>
    </row>
    <row r="717" spans="1:21" ht="14.45" customHeight="1" x14ac:dyDescent="0.2">
      <c r="A717" s="821">
        <v>11</v>
      </c>
      <c r="B717" s="822" t="s">
        <v>1375</v>
      </c>
      <c r="C717" s="822" t="s">
        <v>1381</v>
      </c>
      <c r="D717" s="823" t="s">
        <v>2517</v>
      </c>
      <c r="E717" s="824" t="s">
        <v>1411</v>
      </c>
      <c r="F717" s="822" t="s">
        <v>1378</v>
      </c>
      <c r="G717" s="822" t="s">
        <v>1438</v>
      </c>
      <c r="H717" s="822" t="s">
        <v>329</v>
      </c>
      <c r="I717" s="822" t="s">
        <v>1547</v>
      </c>
      <c r="J717" s="822" t="s">
        <v>1548</v>
      </c>
      <c r="K717" s="822" t="s">
        <v>1549</v>
      </c>
      <c r="L717" s="825">
        <v>400.2</v>
      </c>
      <c r="M717" s="825">
        <v>800.4</v>
      </c>
      <c r="N717" s="822">
        <v>2</v>
      </c>
      <c r="O717" s="826">
        <v>2</v>
      </c>
      <c r="P717" s="825">
        <v>800.4</v>
      </c>
      <c r="Q717" s="827">
        <v>1</v>
      </c>
      <c r="R717" s="822">
        <v>2</v>
      </c>
      <c r="S717" s="827">
        <v>1</v>
      </c>
      <c r="T717" s="826">
        <v>2</v>
      </c>
      <c r="U717" s="828">
        <v>1</v>
      </c>
    </row>
    <row r="718" spans="1:21" ht="14.45" customHeight="1" x14ac:dyDescent="0.2">
      <c r="A718" s="821">
        <v>11</v>
      </c>
      <c r="B718" s="822" t="s">
        <v>1375</v>
      </c>
      <c r="C718" s="822" t="s">
        <v>1381</v>
      </c>
      <c r="D718" s="823" t="s">
        <v>2517</v>
      </c>
      <c r="E718" s="824" t="s">
        <v>1387</v>
      </c>
      <c r="F718" s="822" t="s">
        <v>1376</v>
      </c>
      <c r="G718" s="822" t="s">
        <v>1448</v>
      </c>
      <c r="H718" s="822" t="s">
        <v>329</v>
      </c>
      <c r="I718" s="822" t="s">
        <v>1449</v>
      </c>
      <c r="J718" s="822" t="s">
        <v>1450</v>
      </c>
      <c r="K718" s="822" t="s">
        <v>1451</v>
      </c>
      <c r="L718" s="825">
        <v>23.49</v>
      </c>
      <c r="M718" s="825">
        <v>46.98</v>
      </c>
      <c r="N718" s="822">
        <v>2</v>
      </c>
      <c r="O718" s="826">
        <v>1</v>
      </c>
      <c r="P718" s="825">
        <v>46.98</v>
      </c>
      <c r="Q718" s="827">
        <v>1</v>
      </c>
      <c r="R718" s="822">
        <v>2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11</v>
      </c>
      <c r="B719" s="822" t="s">
        <v>1375</v>
      </c>
      <c r="C719" s="822" t="s">
        <v>1381</v>
      </c>
      <c r="D719" s="823" t="s">
        <v>2517</v>
      </c>
      <c r="E719" s="824" t="s">
        <v>1387</v>
      </c>
      <c r="F719" s="822" t="s">
        <v>1376</v>
      </c>
      <c r="G719" s="822" t="s">
        <v>1455</v>
      </c>
      <c r="H719" s="822" t="s">
        <v>329</v>
      </c>
      <c r="I719" s="822" t="s">
        <v>1456</v>
      </c>
      <c r="J719" s="822" t="s">
        <v>1457</v>
      </c>
      <c r="K719" s="822" t="s">
        <v>1458</v>
      </c>
      <c r="L719" s="825">
        <v>159.71</v>
      </c>
      <c r="M719" s="825">
        <v>1597.1</v>
      </c>
      <c r="N719" s="822">
        <v>10</v>
      </c>
      <c r="O719" s="826">
        <v>4</v>
      </c>
      <c r="P719" s="825">
        <v>479.13</v>
      </c>
      <c r="Q719" s="827">
        <v>0.3</v>
      </c>
      <c r="R719" s="822">
        <v>3</v>
      </c>
      <c r="S719" s="827">
        <v>0.3</v>
      </c>
      <c r="T719" s="826">
        <v>1</v>
      </c>
      <c r="U719" s="828">
        <v>0.25</v>
      </c>
    </row>
    <row r="720" spans="1:21" ht="14.45" customHeight="1" x14ac:dyDescent="0.2">
      <c r="A720" s="821">
        <v>11</v>
      </c>
      <c r="B720" s="822" t="s">
        <v>1375</v>
      </c>
      <c r="C720" s="822" t="s">
        <v>1381</v>
      </c>
      <c r="D720" s="823" t="s">
        <v>2517</v>
      </c>
      <c r="E720" s="824" t="s">
        <v>1387</v>
      </c>
      <c r="F720" s="822" t="s">
        <v>1376</v>
      </c>
      <c r="G720" s="822" t="s">
        <v>1556</v>
      </c>
      <c r="H720" s="822" t="s">
        <v>329</v>
      </c>
      <c r="I720" s="822" t="s">
        <v>2254</v>
      </c>
      <c r="J720" s="822" t="s">
        <v>1558</v>
      </c>
      <c r="K720" s="822" t="s">
        <v>2255</v>
      </c>
      <c r="L720" s="825">
        <v>508.75</v>
      </c>
      <c r="M720" s="825">
        <v>508.75</v>
      </c>
      <c r="N720" s="822">
        <v>1</v>
      </c>
      <c r="O720" s="826">
        <v>1</v>
      </c>
      <c r="P720" s="825">
        <v>508.75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11</v>
      </c>
      <c r="B721" s="822" t="s">
        <v>1375</v>
      </c>
      <c r="C721" s="822" t="s">
        <v>1381</v>
      </c>
      <c r="D721" s="823" t="s">
        <v>2517</v>
      </c>
      <c r="E721" s="824" t="s">
        <v>1387</v>
      </c>
      <c r="F721" s="822" t="s">
        <v>1376</v>
      </c>
      <c r="G721" s="822" t="s">
        <v>1556</v>
      </c>
      <c r="H721" s="822" t="s">
        <v>329</v>
      </c>
      <c r="I721" s="822" t="s">
        <v>2256</v>
      </c>
      <c r="J721" s="822" t="s">
        <v>2178</v>
      </c>
      <c r="K721" s="822" t="s">
        <v>2257</v>
      </c>
      <c r="L721" s="825">
        <v>254.37</v>
      </c>
      <c r="M721" s="825">
        <v>254.37</v>
      </c>
      <c r="N721" s="822">
        <v>1</v>
      </c>
      <c r="O721" s="826">
        <v>1</v>
      </c>
      <c r="P721" s="825">
        <v>254.37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11</v>
      </c>
      <c r="B722" s="822" t="s">
        <v>1375</v>
      </c>
      <c r="C722" s="822" t="s">
        <v>1381</v>
      </c>
      <c r="D722" s="823" t="s">
        <v>2517</v>
      </c>
      <c r="E722" s="824" t="s">
        <v>1387</v>
      </c>
      <c r="F722" s="822" t="s">
        <v>1376</v>
      </c>
      <c r="G722" s="822" t="s">
        <v>2006</v>
      </c>
      <c r="H722" s="822" t="s">
        <v>329</v>
      </c>
      <c r="I722" s="822" t="s">
        <v>2007</v>
      </c>
      <c r="J722" s="822" t="s">
        <v>2008</v>
      </c>
      <c r="K722" s="822" t="s">
        <v>2009</v>
      </c>
      <c r="L722" s="825">
        <v>0</v>
      </c>
      <c r="M722" s="825">
        <v>0</v>
      </c>
      <c r="N722" s="822">
        <v>1</v>
      </c>
      <c r="O722" s="826">
        <v>1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11</v>
      </c>
      <c r="B723" s="822" t="s">
        <v>1375</v>
      </c>
      <c r="C723" s="822" t="s">
        <v>1381</v>
      </c>
      <c r="D723" s="823" t="s">
        <v>2517</v>
      </c>
      <c r="E723" s="824" t="s">
        <v>1387</v>
      </c>
      <c r="F723" s="822" t="s">
        <v>1376</v>
      </c>
      <c r="G723" s="822" t="s">
        <v>1459</v>
      </c>
      <c r="H723" s="822" t="s">
        <v>329</v>
      </c>
      <c r="I723" s="822" t="s">
        <v>1460</v>
      </c>
      <c r="J723" s="822" t="s">
        <v>682</v>
      </c>
      <c r="K723" s="822" t="s">
        <v>683</v>
      </c>
      <c r="L723" s="825">
        <v>52.87</v>
      </c>
      <c r="M723" s="825">
        <v>317.21999999999997</v>
      </c>
      <c r="N723" s="822">
        <v>6</v>
      </c>
      <c r="O723" s="826">
        <v>2.5</v>
      </c>
      <c r="P723" s="825">
        <v>105.74</v>
      </c>
      <c r="Q723" s="827">
        <v>0.33333333333333337</v>
      </c>
      <c r="R723" s="822">
        <v>2</v>
      </c>
      <c r="S723" s="827">
        <v>0.33333333333333331</v>
      </c>
      <c r="T723" s="826">
        <v>0.5</v>
      </c>
      <c r="U723" s="828">
        <v>0.2</v>
      </c>
    </row>
    <row r="724" spans="1:21" ht="14.45" customHeight="1" x14ac:dyDescent="0.2">
      <c r="A724" s="821">
        <v>11</v>
      </c>
      <c r="B724" s="822" t="s">
        <v>1375</v>
      </c>
      <c r="C724" s="822" t="s">
        <v>1381</v>
      </c>
      <c r="D724" s="823" t="s">
        <v>2517</v>
      </c>
      <c r="E724" s="824" t="s">
        <v>1387</v>
      </c>
      <c r="F724" s="822" t="s">
        <v>1376</v>
      </c>
      <c r="G724" s="822" t="s">
        <v>1471</v>
      </c>
      <c r="H724" s="822" t="s">
        <v>329</v>
      </c>
      <c r="I724" s="822" t="s">
        <v>1472</v>
      </c>
      <c r="J724" s="822" t="s">
        <v>1473</v>
      </c>
      <c r="K724" s="822" t="s">
        <v>1474</v>
      </c>
      <c r="L724" s="825">
        <v>159.71</v>
      </c>
      <c r="M724" s="825">
        <v>2395.65</v>
      </c>
      <c r="N724" s="822">
        <v>15</v>
      </c>
      <c r="O724" s="826">
        <v>4.5</v>
      </c>
      <c r="P724" s="825">
        <v>479.13</v>
      </c>
      <c r="Q724" s="827">
        <v>0.19999999999999998</v>
      </c>
      <c r="R724" s="822">
        <v>3</v>
      </c>
      <c r="S724" s="827">
        <v>0.2</v>
      </c>
      <c r="T724" s="826">
        <v>1</v>
      </c>
      <c r="U724" s="828">
        <v>0.22222222222222221</v>
      </c>
    </row>
    <row r="725" spans="1:21" ht="14.45" customHeight="1" x14ac:dyDescent="0.2">
      <c r="A725" s="821">
        <v>11</v>
      </c>
      <c r="B725" s="822" t="s">
        <v>1375</v>
      </c>
      <c r="C725" s="822" t="s">
        <v>1381</v>
      </c>
      <c r="D725" s="823" t="s">
        <v>2517</v>
      </c>
      <c r="E725" s="824" t="s">
        <v>1387</v>
      </c>
      <c r="F725" s="822" t="s">
        <v>1376</v>
      </c>
      <c r="G725" s="822" t="s">
        <v>1471</v>
      </c>
      <c r="H725" s="822" t="s">
        <v>329</v>
      </c>
      <c r="I725" s="822" t="s">
        <v>1566</v>
      </c>
      <c r="J725" s="822" t="s">
        <v>1473</v>
      </c>
      <c r="K725" s="822" t="s">
        <v>1567</v>
      </c>
      <c r="L725" s="825">
        <v>159.71</v>
      </c>
      <c r="M725" s="825">
        <v>479.13</v>
      </c>
      <c r="N725" s="822">
        <v>3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11</v>
      </c>
      <c r="B726" s="822" t="s">
        <v>1375</v>
      </c>
      <c r="C726" s="822" t="s">
        <v>1381</v>
      </c>
      <c r="D726" s="823" t="s">
        <v>2517</v>
      </c>
      <c r="E726" s="824" t="s">
        <v>1387</v>
      </c>
      <c r="F726" s="822" t="s">
        <v>1376</v>
      </c>
      <c r="G726" s="822" t="s">
        <v>1568</v>
      </c>
      <c r="H726" s="822" t="s">
        <v>329</v>
      </c>
      <c r="I726" s="822" t="s">
        <v>1569</v>
      </c>
      <c r="J726" s="822" t="s">
        <v>1570</v>
      </c>
      <c r="K726" s="822" t="s">
        <v>1571</v>
      </c>
      <c r="L726" s="825">
        <v>91.78</v>
      </c>
      <c r="M726" s="825">
        <v>1009.5800000000002</v>
      </c>
      <c r="N726" s="822">
        <v>11</v>
      </c>
      <c r="O726" s="826">
        <v>4</v>
      </c>
      <c r="P726" s="825">
        <v>550.68000000000006</v>
      </c>
      <c r="Q726" s="827">
        <v>0.54545454545454541</v>
      </c>
      <c r="R726" s="822">
        <v>6</v>
      </c>
      <c r="S726" s="827">
        <v>0.54545454545454541</v>
      </c>
      <c r="T726" s="826">
        <v>2.5</v>
      </c>
      <c r="U726" s="828">
        <v>0.625</v>
      </c>
    </row>
    <row r="727" spans="1:21" ht="14.45" customHeight="1" x14ac:dyDescent="0.2">
      <c r="A727" s="821">
        <v>11</v>
      </c>
      <c r="B727" s="822" t="s">
        <v>1375</v>
      </c>
      <c r="C727" s="822" t="s">
        <v>1381</v>
      </c>
      <c r="D727" s="823" t="s">
        <v>2517</v>
      </c>
      <c r="E727" s="824" t="s">
        <v>1387</v>
      </c>
      <c r="F727" s="822" t="s">
        <v>1376</v>
      </c>
      <c r="G727" s="822" t="s">
        <v>1809</v>
      </c>
      <c r="H727" s="822" t="s">
        <v>329</v>
      </c>
      <c r="I727" s="822" t="s">
        <v>1810</v>
      </c>
      <c r="J727" s="822" t="s">
        <v>1811</v>
      </c>
      <c r="K727" s="822" t="s">
        <v>1812</v>
      </c>
      <c r="L727" s="825">
        <v>132.97999999999999</v>
      </c>
      <c r="M727" s="825">
        <v>398.93999999999994</v>
      </c>
      <c r="N727" s="822">
        <v>3</v>
      </c>
      <c r="O727" s="826">
        <v>0.5</v>
      </c>
      <c r="P727" s="825">
        <v>398.93999999999994</v>
      </c>
      <c r="Q727" s="827">
        <v>1</v>
      </c>
      <c r="R727" s="822">
        <v>3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11</v>
      </c>
      <c r="B728" s="822" t="s">
        <v>1375</v>
      </c>
      <c r="C728" s="822" t="s">
        <v>1381</v>
      </c>
      <c r="D728" s="823" t="s">
        <v>2517</v>
      </c>
      <c r="E728" s="824" t="s">
        <v>1387</v>
      </c>
      <c r="F728" s="822" t="s">
        <v>1376</v>
      </c>
      <c r="G728" s="822" t="s">
        <v>2258</v>
      </c>
      <c r="H728" s="822" t="s">
        <v>329</v>
      </c>
      <c r="I728" s="822" t="s">
        <v>2259</v>
      </c>
      <c r="J728" s="822" t="s">
        <v>2260</v>
      </c>
      <c r="K728" s="822" t="s">
        <v>2261</v>
      </c>
      <c r="L728" s="825">
        <v>231.16</v>
      </c>
      <c r="M728" s="825">
        <v>231.16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11</v>
      </c>
      <c r="B729" s="822" t="s">
        <v>1375</v>
      </c>
      <c r="C729" s="822" t="s">
        <v>1381</v>
      </c>
      <c r="D729" s="823" t="s">
        <v>2517</v>
      </c>
      <c r="E729" s="824" t="s">
        <v>1387</v>
      </c>
      <c r="F729" s="822" t="s">
        <v>1376</v>
      </c>
      <c r="G729" s="822" t="s">
        <v>1483</v>
      </c>
      <c r="H729" s="822" t="s">
        <v>329</v>
      </c>
      <c r="I729" s="822" t="s">
        <v>1575</v>
      </c>
      <c r="J729" s="822" t="s">
        <v>1485</v>
      </c>
      <c r="K729" s="822" t="s">
        <v>1486</v>
      </c>
      <c r="L729" s="825">
        <v>482.19</v>
      </c>
      <c r="M729" s="825">
        <v>482.19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11</v>
      </c>
      <c r="B730" s="822" t="s">
        <v>1375</v>
      </c>
      <c r="C730" s="822" t="s">
        <v>1381</v>
      </c>
      <c r="D730" s="823" t="s">
        <v>2517</v>
      </c>
      <c r="E730" s="824" t="s">
        <v>1387</v>
      </c>
      <c r="F730" s="822" t="s">
        <v>1376</v>
      </c>
      <c r="G730" s="822" t="s">
        <v>1774</v>
      </c>
      <c r="H730" s="822" t="s">
        <v>329</v>
      </c>
      <c r="I730" s="822" t="s">
        <v>1971</v>
      </c>
      <c r="J730" s="822" t="s">
        <v>741</v>
      </c>
      <c r="K730" s="822" t="s">
        <v>1972</v>
      </c>
      <c r="L730" s="825">
        <v>0</v>
      </c>
      <c r="M730" s="825">
        <v>0</v>
      </c>
      <c r="N730" s="822">
        <v>1</v>
      </c>
      <c r="O730" s="826">
        <v>0.5</v>
      </c>
      <c r="P730" s="825">
        <v>0</v>
      </c>
      <c r="Q730" s="827"/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11</v>
      </c>
      <c r="B731" s="822" t="s">
        <v>1375</v>
      </c>
      <c r="C731" s="822" t="s">
        <v>1381</v>
      </c>
      <c r="D731" s="823" t="s">
        <v>2517</v>
      </c>
      <c r="E731" s="824" t="s">
        <v>1387</v>
      </c>
      <c r="F731" s="822" t="s">
        <v>1376</v>
      </c>
      <c r="G731" s="822" t="s">
        <v>1417</v>
      </c>
      <c r="H731" s="822" t="s">
        <v>672</v>
      </c>
      <c r="I731" s="822" t="s">
        <v>1184</v>
      </c>
      <c r="J731" s="822" t="s">
        <v>695</v>
      </c>
      <c r="K731" s="822" t="s">
        <v>1185</v>
      </c>
      <c r="L731" s="825">
        <v>736.33</v>
      </c>
      <c r="M731" s="825">
        <v>5890.64</v>
      </c>
      <c r="N731" s="822">
        <v>8</v>
      </c>
      <c r="O731" s="826">
        <v>4</v>
      </c>
      <c r="P731" s="825">
        <v>5890.64</v>
      </c>
      <c r="Q731" s="827">
        <v>1</v>
      </c>
      <c r="R731" s="822">
        <v>8</v>
      </c>
      <c r="S731" s="827">
        <v>1</v>
      </c>
      <c r="T731" s="826">
        <v>4</v>
      </c>
      <c r="U731" s="828">
        <v>1</v>
      </c>
    </row>
    <row r="732" spans="1:21" ht="14.45" customHeight="1" x14ac:dyDescent="0.2">
      <c r="A732" s="821">
        <v>11</v>
      </c>
      <c r="B732" s="822" t="s">
        <v>1375</v>
      </c>
      <c r="C732" s="822" t="s">
        <v>1381</v>
      </c>
      <c r="D732" s="823" t="s">
        <v>2517</v>
      </c>
      <c r="E732" s="824" t="s">
        <v>1387</v>
      </c>
      <c r="F732" s="822" t="s">
        <v>1376</v>
      </c>
      <c r="G732" s="822" t="s">
        <v>1417</v>
      </c>
      <c r="H732" s="822" t="s">
        <v>672</v>
      </c>
      <c r="I732" s="822" t="s">
        <v>1180</v>
      </c>
      <c r="J732" s="822" t="s">
        <v>695</v>
      </c>
      <c r="K732" s="822" t="s">
        <v>1181</v>
      </c>
      <c r="L732" s="825">
        <v>923.74</v>
      </c>
      <c r="M732" s="825">
        <v>1847.48</v>
      </c>
      <c r="N732" s="822">
        <v>2</v>
      </c>
      <c r="O732" s="826">
        <v>2</v>
      </c>
      <c r="P732" s="825">
        <v>923.74</v>
      </c>
      <c r="Q732" s="827">
        <v>0.5</v>
      </c>
      <c r="R732" s="822">
        <v>1</v>
      </c>
      <c r="S732" s="827">
        <v>0.5</v>
      </c>
      <c r="T732" s="826">
        <v>1</v>
      </c>
      <c r="U732" s="828">
        <v>0.5</v>
      </c>
    </row>
    <row r="733" spans="1:21" ht="14.45" customHeight="1" x14ac:dyDescent="0.2">
      <c r="A733" s="821">
        <v>11</v>
      </c>
      <c r="B733" s="822" t="s">
        <v>1375</v>
      </c>
      <c r="C733" s="822" t="s">
        <v>1381</v>
      </c>
      <c r="D733" s="823" t="s">
        <v>2517</v>
      </c>
      <c r="E733" s="824" t="s">
        <v>1387</v>
      </c>
      <c r="F733" s="822" t="s">
        <v>1376</v>
      </c>
      <c r="G733" s="822" t="s">
        <v>1435</v>
      </c>
      <c r="H733" s="822" t="s">
        <v>329</v>
      </c>
      <c r="I733" s="822" t="s">
        <v>1436</v>
      </c>
      <c r="J733" s="822" t="s">
        <v>656</v>
      </c>
      <c r="K733" s="822" t="s">
        <v>1437</v>
      </c>
      <c r="L733" s="825">
        <v>35.25</v>
      </c>
      <c r="M733" s="825">
        <v>1269</v>
      </c>
      <c r="N733" s="822">
        <v>36</v>
      </c>
      <c r="O733" s="826">
        <v>33.5</v>
      </c>
      <c r="P733" s="825">
        <v>669.75</v>
      </c>
      <c r="Q733" s="827">
        <v>0.52777777777777779</v>
      </c>
      <c r="R733" s="822">
        <v>19</v>
      </c>
      <c r="S733" s="827">
        <v>0.52777777777777779</v>
      </c>
      <c r="T733" s="826">
        <v>18</v>
      </c>
      <c r="U733" s="828">
        <v>0.53731343283582089</v>
      </c>
    </row>
    <row r="734" spans="1:21" ht="14.45" customHeight="1" x14ac:dyDescent="0.2">
      <c r="A734" s="821">
        <v>11</v>
      </c>
      <c r="B734" s="822" t="s">
        <v>1375</v>
      </c>
      <c r="C734" s="822" t="s">
        <v>1381</v>
      </c>
      <c r="D734" s="823" t="s">
        <v>2517</v>
      </c>
      <c r="E734" s="824" t="s">
        <v>1387</v>
      </c>
      <c r="F734" s="822" t="s">
        <v>1376</v>
      </c>
      <c r="G734" s="822" t="s">
        <v>1435</v>
      </c>
      <c r="H734" s="822" t="s">
        <v>329</v>
      </c>
      <c r="I734" s="822" t="s">
        <v>1496</v>
      </c>
      <c r="J734" s="822" t="s">
        <v>656</v>
      </c>
      <c r="K734" s="822" t="s">
        <v>1497</v>
      </c>
      <c r="L734" s="825">
        <v>35.25</v>
      </c>
      <c r="M734" s="825">
        <v>387.75</v>
      </c>
      <c r="N734" s="822">
        <v>11</v>
      </c>
      <c r="O734" s="826">
        <v>11</v>
      </c>
      <c r="P734" s="825">
        <v>105.75</v>
      </c>
      <c r="Q734" s="827">
        <v>0.27272727272727271</v>
      </c>
      <c r="R734" s="822">
        <v>3</v>
      </c>
      <c r="S734" s="827">
        <v>0.27272727272727271</v>
      </c>
      <c r="T734" s="826">
        <v>3</v>
      </c>
      <c r="U734" s="828">
        <v>0.27272727272727271</v>
      </c>
    </row>
    <row r="735" spans="1:21" ht="14.45" customHeight="1" x14ac:dyDescent="0.2">
      <c r="A735" s="821">
        <v>11</v>
      </c>
      <c r="B735" s="822" t="s">
        <v>1375</v>
      </c>
      <c r="C735" s="822" t="s">
        <v>1381</v>
      </c>
      <c r="D735" s="823" t="s">
        <v>2517</v>
      </c>
      <c r="E735" s="824" t="s">
        <v>1387</v>
      </c>
      <c r="F735" s="822" t="s">
        <v>1376</v>
      </c>
      <c r="G735" s="822" t="s">
        <v>1435</v>
      </c>
      <c r="H735" s="822" t="s">
        <v>329</v>
      </c>
      <c r="I735" s="822" t="s">
        <v>1704</v>
      </c>
      <c r="J735" s="822" t="s">
        <v>1705</v>
      </c>
      <c r="K735" s="822" t="s">
        <v>1706</v>
      </c>
      <c r="L735" s="825">
        <v>35.25</v>
      </c>
      <c r="M735" s="825">
        <v>35.25</v>
      </c>
      <c r="N735" s="822">
        <v>1</v>
      </c>
      <c r="O735" s="826">
        <v>1</v>
      </c>
      <c r="P735" s="825">
        <v>35.25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11</v>
      </c>
      <c r="B736" s="822" t="s">
        <v>1375</v>
      </c>
      <c r="C736" s="822" t="s">
        <v>1381</v>
      </c>
      <c r="D736" s="823" t="s">
        <v>2517</v>
      </c>
      <c r="E736" s="824" t="s">
        <v>1387</v>
      </c>
      <c r="F736" s="822" t="s">
        <v>1376</v>
      </c>
      <c r="G736" s="822" t="s">
        <v>1418</v>
      </c>
      <c r="H736" s="822" t="s">
        <v>672</v>
      </c>
      <c r="I736" s="822" t="s">
        <v>1246</v>
      </c>
      <c r="J736" s="822" t="s">
        <v>760</v>
      </c>
      <c r="K736" s="822" t="s">
        <v>761</v>
      </c>
      <c r="L736" s="825">
        <v>0</v>
      </c>
      <c r="M736" s="825">
        <v>0</v>
      </c>
      <c r="N736" s="822">
        <v>15</v>
      </c>
      <c r="O736" s="826">
        <v>9.5</v>
      </c>
      <c r="P736" s="825">
        <v>0</v>
      </c>
      <c r="Q736" s="827"/>
      <c r="R736" s="822">
        <v>9</v>
      </c>
      <c r="S736" s="827">
        <v>0.6</v>
      </c>
      <c r="T736" s="826">
        <v>5</v>
      </c>
      <c r="U736" s="828">
        <v>0.52631578947368418</v>
      </c>
    </row>
    <row r="737" spans="1:21" ht="14.45" customHeight="1" x14ac:dyDescent="0.2">
      <c r="A737" s="821">
        <v>11</v>
      </c>
      <c r="B737" s="822" t="s">
        <v>1375</v>
      </c>
      <c r="C737" s="822" t="s">
        <v>1381</v>
      </c>
      <c r="D737" s="823" t="s">
        <v>2517</v>
      </c>
      <c r="E737" s="824" t="s">
        <v>1387</v>
      </c>
      <c r="F737" s="822" t="s">
        <v>1376</v>
      </c>
      <c r="G737" s="822" t="s">
        <v>1610</v>
      </c>
      <c r="H737" s="822" t="s">
        <v>329</v>
      </c>
      <c r="I737" s="822" t="s">
        <v>1712</v>
      </c>
      <c r="J737" s="822" t="s">
        <v>1713</v>
      </c>
      <c r="K737" s="822" t="s">
        <v>1714</v>
      </c>
      <c r="L737" s="825">
        <v>311.02</v>
      </c>
      <c r="M737" s="825">
        <v>622.04</v>
      </c>
      <c r="N737" s="822">
        <v>2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11</v>
      </c>
      <c r="B738" s="822" t="s">
        <v>1375</v>
      </c>
      <c r="C738" s="822" t="s">
        <v>1381</v>
      </c>
      <c r="D738" s="823" t="s">
        <v>2517</v>
      </c>
      <c r="E738" s="824" t="s">
        <v>1387</v>
      </c>
      <c r="F738" s="822" t="s">
        <v>1376</v>
      </c>
      <c r="G738" s="822" t="s">
        <v>2262</v>
      </c>
      <c r="H738" s="822" t="s">
        <v>329</v>
      </c>
      <c r="I738" s="822" t="s">
        <v>2263</v>
      </c>
      <c r="J738" s="822" t="s">
        <v>2264</v>
      </c>
      <c r="K738" s="822" t="s">
        <v>2265</v>
      </c>
      <c r="L738" s="825">
        <v>0</v>
      </c>
      <c r="M738" s="825">
        <v>0</v>
      </c>
      <c r="N738" s="822">
        <v>1</v>
      </c>
      <c r="O738" s="826">
        <v>1</v>
      </c>
      <c r="P738" s="825">
        <v>0</v>
      </c>
      <c r="Q738" s="827"/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11</v>
      </c>
      <c r="B739" s="822" t="s">
        <v>1375</v>
      </c>
      <c r="C739" s="822" t="s">
        <v>1381</v>
      </c>
      <c r="D739" s="823" t="s">
        <v>2517</v>
      </c>
      <c r="E739" s="824" t="s">
        <v>1387</v>
      </c>
      <c r="F739" s="822" t="s">
        <v>1376</v>
      </c>
      <c r="G739" s="822" t="s">
        <v>1517</v>
      </c>
      <c r="H739" s="822" t="s">
        <v>329</v>
      </c>
      <c r="I739" s="822" t="s">
        <v>1889</v>
      </c>
      <c r="J739" s="822" t="s">
        <v>1519</v>
      </c>
      <c r="K739" s="822" t="s">
        <v>1890</v>
      </c>
      <c r="L739" s="825">
        <v>99.94</v>
      </c>
      <c r="M739" s="825">
        <v>99.94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11</v>
      </c>
      <c r="B740" s="822" t="s">
        <v>1375</v>
      </c>
      <c r="C740" s="822" t="s">
        <v>1381</v>
      </c>
      <c r="D740" s="823" t="s">
        <v>2517</v>
      </c>
      <c r="E740" s="824" t="s">
        <v>1387</v>
      </c>
      <c r="F740" s="822" t="s">
        <v>1376</v>
      </c>
      <c r="G740" s="822" t="s">
        <v>1517</v>
      </c>
      <c r="H740" s="822" t="s">
        <v>329</v>
      </c>
      <c r="I740" s="822" t="s">
        <v>1720</v>
      </c>
      <c r="J740" s="822" t="s">
        <v>1519</v>
      </c>
      <c r="K740" s="822" t="s">
        <v>1721</v>
      </c>
      <c r="L740" s="825">
        <v>299.83999999999997</v>
      </c>
      <c r="M740" s="825">
        <v>299.83999999999997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11</v>
      </c>
      <c r="B741" s="822" t="s">
        <v>1375</v>
      </c>
      <c r="C741" s="822" t="s">
        <v>1381</v>
      </c>
      <c r="D741" s="823" t="s">
        <v>2517</v>
      </c>
      <c r="E741" s="824" t="s">
        <v>1387</v>
      </c>
      <c r="F741" s="822" t="s">
        <v>1376</v>
      </c>
      <c r="G741" s="822" t="s">
        <v>1517</v>
      </c>
      <c r="H741" s="822" t="s">
        <v>672</v>
      </c>
      <c r="I741" s="822" t="s">
        <v>2041</v>
      </c>
      <c r="J741" s="822" t="s">
        <v>1519</v>
      </c>
      <c r="K741" s="822" t="s">
        <v>2042</v>
      </c>
      <c r="L741" s="825">
        <v>150.94</v>
      </c>
      <c r="M741" s="825">
        <v>150.94</v>
      </c>
      <c r="N741" s="822">
        <v>1</v>
      </c>
      <c r="O741" s="826">
        <v>1</v>
      </c>
      <c r="P741" s="825">
        <v>150.94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11</v>
      </c>
      <c r="B742" s="822" t="s">
        <v>1375</v>
      </c>
      <c r="C742" s="822" t="s">
        <v>1381</v>
      </c>
      <c r="D742" s="823" t="s">
        <v>2517</v>
      </c>
      <c r="E742" s="824" t="s">
        <v>1387</v>
      </c>
      <c r="F742" s="822" t="s">
        <v>1376</v>
      </c>
      <c r="G742" s="822" t="s">
        <v>1423</v>
      </c>
      <c r="H742" s="822" t="s">
        <v>672</v>
      </c>
      <c r="I742" s="822" t="s">
        <v>1308</v>
      </c>
      <c r="J742" s="822" t="s">
        <v>959</v>
      </c>
      <c r="K742" s="822" t="s">
        <v>1309</v>
      </c>
      <c r="L742" s="825">
        <v>154.36000000000001</v>
      </c>
      <c r="M742" s="825">
        <v>617.44000000000005</v>
      </c>
      <c r="N742" s="822">
        <v>4</v>
      </c>
      <c r="O742" s="826">
        <v>2</v>
      </c>
      <c r="P742" s="825">
        <v>463.08000000000004</v>
      </c>
      <c r="Q742" s="827">
        <v>0.75</v>
      </c>
      <c r="R742" s="822">
        <v>3</v>
      </c>
      <c r="S742" s="827">
        <v>0.75</v>
      </c>
      <c r="T742" s="826">
        <v>1</v>
      </c>
      <c r="U742" s="828">
        <v>0.5</v>
      </c>
    </row>
    <row r="743" spans="1:21" ht="14.45" customHeight="1" x14ac:dyDescent="0.2">
      <c r="A743" s="821">
        <v>11</v>
      </c>
      <c r="B743" s="822" t="s">
        <v>1375</v>
      </c>
      <c r="C743" s="822" t="s">
        <v>1381</v>
      </c>
      <c r="D743" s="823" t="s">
        <v>2517</v>
      </c>
      <c r="E743" s="824" t="s">
        <v>1387</v>
      </c>
      <c r="F743" s="822" t="s">
        <v>1376</v>
      </c>
      <c r="G743" s="822" t="s">
        <v>1423</v>
      </c>
      <c r="H743" s="822" t="s">
        <v>329</v>
      </c>
      <c r="I743" s="822" t="s">
        <v>1525</v>
      </c>
      <c r="J743" s="822" t="s">
        <v>959</v>
      </c>
      <c r="K743" s="822" t="s">
        <v>1526</v>
      </c>
      <c r="L743" s="825">
        <v>225.06</v>
      </c>
      <c r="M743" s="825">
        <v>225.06</v>
      </c>
      <c r="N743" s="822">
        <v>1</v>
      </c>
      <c r="O743" s="826">
        <v>0.5</v>
      </c>
      <c r="P743" s="825">
        <v>225.06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11</v>
      </c>
      <c r="B744" s="822" t="s">
        <v>1375</v>
      </c>
      <c r="C744" s="822" t="s">
        <v>1381</v>
      </c>
      <c r="D744" s="823" t="s">
        <v>2517</v>
      </c>
      <c r="E744" s="824" t="s">
        <v>1387</v>
      </c>
      <c r="F744" s="822" t="s">
        <v>1376</v>
      </c>
      <c r="G744" s="822" t="s">
        <v>1424</v>
      </c>
      <c r="H744" s="822" t="s">
        <v>329</v>
      </c>
      <c r="I744" s="822" t="s">
        <v>1621</v>
      </c>
      <c r="J744" s="822" t="s">
        <v>1426</v>
      </c>
      <c r="K744" s="822" t="s">
        <v>1622</v>
      </c>
      <c r="L744" s="825">
        <v>0</v>
      </c>
      <c r="M744" s="825">
        <v>0</v>
      </c>
      <c r="N744" s="822">
        <v>1</v>
      </c>
      <c r="O744" s="826">
        <v>0.5</v>
      </c>
      <c r="P744" s="825">
        <v>0</v>
      </c>
      <c r="Q744" s="827"/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11</v>
      </c>
      <c r="B745" s="822" t="s">
        <v>1375</v>
      </c>
      <c r="C745" s="822" t="s">
        <v>1381</v>
      </c>
      <c r="D745" s="823" t="s">
        <v>2517</v>
      </c>
      <c r="E745" s="824" t="s">
        <v>1387</v>
      </c>
      <c r="F745" s="822" t="s">
        <v>1376</v>
      </c>
      <c r="G745" s="822" t="s">
        <v>1725</v>
      </c>
      <c r="H745" s="822" t="s">
        <v>329</v>
      </c>
      <c r="I745" s="822" t="s">
        <v>1726</v>
      </c>
      <c r="J745" s="822" t="s">
        <v>745</v>
      </c>
      <c r="K745" s="822" t="s">
        <v>746</v>
      </c>
      <c r="L745" s="825">
        <v>121.92</v>
      </c>
      <c r="M745" s="825">
        <v>609.6</v>
      </c>
      <c r="N745" s="822">
        <v>5</v>
      </c>
      <c r="O745" s="826">
        <v>2</v>
      </c>
      <c r="P745" s="825">
        <v>487.68</v>
      </c>
      <c r="Q745" s="827">
        <v>0.79999999999999993</v>
      </c>
      <c r="R745" s="822">
        <v>4</v>
      </c>
      <c r="S745" s="827">
        <v>0.8</v>
      </c>
      <c r="T745" s="826">
        <v>1</v>
      </c>
      <c r="U745" s="828">
        <v>0.5</v>
      </c>
    </row>
    <row r="746" spans="1:21" ht="14.45" customHeight="1" x14ac:dyDescent="0.2">
      <c r="A746" s="821">
        <v>11</v>
      </c>
      <c r="B746" s="822" t="s">
        <v>1375</v>
      </c>
      <c r="C746" s="822" t="s">
        <v>1381</v>
      </c>
      <c r="D746" s="823" t="s">
        <v>2517</v>
      </c>
      <c r="E746" s="824" t="s">
        <v>1387</v>
      </c>
      <c r="F746" s="822" t="s">
        <v>1376</v>
      </c>
      <c r="G746" s="822" t="s">
        <v>1788</v>
      </c>
      <c r="H746" s="822" t="s">
        <v>329</v>
      </c>
      <c r="I746" s="822" t="s">
        <v>1789</v>
      </c>
      <c r="J746" s="822" t="s">
        <v>1790</v>
      </c>
      <c r="K746" s="822" t="s">
        <v>1791</v>
      </c>
      <c r="L746" s="825">
        <v>66.61</v>
      </c>
      <c r="M746" s="825">
        <v>199.82999999999998</v>
      </c>
      <c r="N746" s="822">
        <v>3</v>
      </c>
      <c r="O746" s="826">
        <v>1</v>
      </c>
      <c r="P746" s="825">
        <v>199.82999999999998</v>
      </c>
      <c r="Q746" s="827">
        <v>1</v>
      </c>
      <c r="R746" s="822">
        <v>3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11</v>
      </c>
      <c r="B747" s="822" t="s">
        <v>1375</v>
      </c>
      <c r="C747" s="822" t="s">
        <v>1381</v>
      </c>
      <c r="D747" s="823" t="s">
        <v>2517</v>
      </c>
      <c r="E747" s="824" t="s">
        <v>1387</v>
      </c>
      <c r="F747" s="822" t="s">
        <v>1378</v>
      </c>
      <c r="G747" s="822" t="s">
        <v>1527</v>
      </c>
      <c r="H747" s="822" t="s">
        <v>329</v>
      </c>
      <c r="I747" s="822" t="s">
        <v>1531</v>
      </c>
      <c r="J747" s="822" t="s">
        <v>1532</v>
      </c>
      <c r="K747" s="822" t="s">
        <v>1533</v>
      </c>
      <c r="L747" s="825">
        <v>0</v>
      </c>
      <c r="M747" s="825">
        <v>0</v>
      </c>
      <c r="N747" s="822">
        <v>19</v>
      </c>
      <c r="O747" s="826">
        <v>17</v>
      </c>
      <c r="P747" s="825"/>
      <c r="Q747" s="827"/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11</v>
      </c>
      <c r="B748" s="822" t="s">
        <v>1375</v>
      </c>
      <c r="C748" s="822" t="s">
        <v>1381</v>
      </c>
      <c r="D748" s="823" t="s">
        <v>2517</v>
      </c>
      <c r="E748" s="824" t="s">
        <v>1387</v>
      </c>
      <c r="F748" s="822" t="s">
        <v>1378</v>
      </c>
      <c r="G748" s="822" t="s">
        <v>1534</v>
      </c>
      <c r="H748" s="822" t="s">
        <v>329</v>
      </c>
      <c r="I748" s="822" t="s">
        <v>1538</v>
      </c>
      <c r="J748" s="822" t="s">
        <v>1539</v>
      </c>
      <c r="K748" s="822" t="s">
        <v>1540</v>
      </c>
      <c r="L748" s="825">
        <v>1383</v>
      </c>
      <c r="M748" s="825">
        <v>34575</v>
      </c>
      <c r="N748" s="822">
        <v>25</v>
      </c>
      <c r="O748" s="826">
        <v>21</v>
      </c>
      <c r="P748" s="825">
        <v>34575</v>
      </c>
      <c r="Q748" s="827">
        <v>1</v>
      </c>
      <c r="R748" s="822">
        <v>25</v>
      </c>
      <c r="S748" s="827">
        <v>1</v>
      </c>
      <c r="T748" s="826">
        <v>21</v>
      </c>
      <c r="U748" s="828">
        <v>1</v>
      </c>
    </row>
    <row r="749" spans="1:21" ht="14.45" customHeight="1" x14ac:dyDescent="0.2">
      <c r="A749" s="821">
        <v>11</v>
      </c>
      <c r="B749" s="822" t="s">
        <v>1375</v>
      </c>
      <c r="C749" s="822" t="s">
        <v>1381</v>
      </c>
      <c r="D749" s="823" t="s">
        <v>2517</v>
      </c>
      <c r="E749" s="824" t="s">
        <v>1387</v>
      </c>
      <c r="F749" s="822" t="s">
        <v>1378</v>
      </c>
      <c r="G749" s="822" t="s">
        <v>1428</v>
      </c>
      <c r="H749" s="822" t="s">
        <v>329</v>
      </c>
      <c r="I749" s="822" t="s">
        <v>1429</v>
      </c>
      <c r="J749" s="822" t="s">
        <v>1430</v>
      </c>
      <c r="K749" s="822" t="s">
        <v>1431</v>
      </c>
      <c r="L749" s="825">
        <v>562.03</v>
      </c>
      <c r="M749" s="825">
        <v>2810.1499999999996</v>
      </c>
      <c r="N749" s="822">
        <v>5</v>
      </c>
      <c r="O749" s="826">
        <v>5</v>
      </c>
      <c r="P749" s="825">
        <v>2810.1499999999996</v>
      </c>
      <c r="Q749" s="827">
        <v>1</v>
      </c>
      <c r="R749" s="822">
        <v>5</v>
      </c>
      <c r="S749" s="827">
        <v>1</v>
      </c>
      <c r="T749" s="826">
        <v>5</v>
      </c>
      <c r="U749" s="828">
        <v>1</v>
      </c>
    </row>
    <row r="750" spans="1:21" ht="14.45" customHeight="1" x14ac:dyDescent="0.2">
      <c r="A750" s="821">
        <v>11</v>
      </c>
      <c r="B750" s="822" t="s">
        <v>1375</v>
      </c>
      <c r="C750" s="822" t="s">
        <v>1381</v>
      </c>
      <c r="D750" s="823" t="s">
        <v>2517</v>
      </c>
      <c r="E750" s="824" t="s">
        <v>1387</v>
      </c>
      <c r="F750" s="822" t="s">
        <v>1378</v>
      </c>
      <c r="G750" s="822" t="s">
        <v>1428</v>
      </c>
      <c r="H750" s="822" t="s">
        <v>329</v>
      </c>
      <c r="I750" s="822" t="s">
        <v>1432</v>
      </c>
      <c r="J750" s="822" t="s">
        <v>1433</v>
      </c>
      <c r="K750" s="822" t="s">
        <v>1434</v>
      </c>
      <c r="L750" s="825">
        <v>971.25</v>
      </c>
      <c r="M750" s="825">
        <v>971.25</v>
      </c>
      <c r="N750" s="822">
        <v>1</v>
      </c>
      <c r="O750" s="826">
        <v>1</v>
      </c>
      <c r="P750" s="825">
        <v>971.25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11</v>
      </c>
      <c r="B751" s="822" t="s">
        <v>1375</v>
      </c>
      <c r="C751" s="822" t="s">
        <v>1381</v>
      </c>
      <c r="D751" s="823" t="s">
        <v>2517</v>
      </c>
      <c r="E751" s="824" t="s">
        <v>1387</v>
      </c>
      <c r="F751" s="822" t="s">
        <v>1378</v>
      </c>
      <c r="G751" s="822" t="s">
        <v>1428</v>
      </c>
      <c r="H751" s="822" t="s">
        <v>329</v>
      </c>
      <c r="I751" s="822" t="s">
        <v>1626</v>
      </c>
      <c r="J751" s="822" t="s">
        <v>1627</v>
      </c>
      <c r="K751" s="822" t="s">
        <v>1628</v>
      </c>
      <c r="L751" s="825">
        <v>349.6</v>
      </c>
      <c r="M751" s="825">
        <v>349.6</v>
      </c>
      <c r="N751" s="822">
        <v>1</v>
      </c>
      <c r="O751" s="826">
        <v>1</v>
      </c>
      <c r="P751" s="825">
        <v>349.6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11</v>
      </c>
      <c r="B752" s="822" t="s">
        <v>1375</v>
      </c>
      <c r="C752" s="822" t="s">
        <v>1381</v>
      </c>
      <c r="D752" s="823" t="s">
        <v>2517</v>
      </c>
      <c r="E752" s="824" t="s">
        <v>1387</v>
      </c>
      <c r="F752" s="822" t="s">
        <v>1378</v>
      </c>
      <c r="G752" s="822" t="s">
        <v>1428</v>
      </c>
      <c r="H752" s="822" t="s">
        <v>329</v>
      </c>
      <c r="I752" s="822" t="s">
        <v>1541</v>
      </c>
      <c r="J752" s="822" t="s">
        <v>1542</v>
      </c>
      <c r="K752" s="822" t="s">
        <v>1543</v>
      </c>
      <c r="L752" s="825">
        <v>600.29999999999995</v>
      </c>
      <c r="M752" s="825">
        <v>1200.5999999999999</v>
      </c>
      <c r="N752" s="822">
        <v>2</v>
      </c>
      <c r="O752" s="826">
        <v>1</v>
      </c>
      <c r="P752" s="825">
        <v>1200.5999999999999</v>
      </c>
      <c r="Q752" s="827">
        <v>1</v>
      </c>
      <c r="R752" s="822">
        <v>2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11</v>
      </c>
      <c r="B753" s="822" t="s">
        <v>1375</v>
      </c>
      <c r="C753" s="822" t="s">
        <v>1381</v>
      </c>
      <c r="D753" s="823" t="s">
        <v>2517</v>
      </c>
      <c r="E753" s="824" t="s">
        <v>1387</v>
      </c>
      <c r="F753" s="822" t="s">
        <v>1378</v>
      </c>
      <c r="G753" s="822" t="s">
        <v>1428</v>
      </c>
      <c r="H753" s="822" t="s">
        <v>329</v>
      </c>
      <c r="I753" s="822" t="s">
        <v>1638</v>
      </c>
      <c r="J753" s="822" t="s">
        <v>1639</v>
      </c>
      <c r="K753" s="822"/>
      <c r="L753" s="825">
        <v>180.55</v>
      </c>
      <c r="M753" s="825">
        <v>1444.4</v>
      </c>
      <c r="N753" s="822">
        <v>8</v>
      </c>
      <c r="O753" s="826">
        <v>8</v>
      </c>
      <c r="P753" s="825">
        <v>1444.4</v>
      </c>
      <c r="Q753" s="827">
        <v>1</v>
      </c>
      <c r="R753" s="822">
        <v>8</v>
      </c>
      <c r="S753" s="827">
        <v>1</v>
      </c>
      <c r="T753" s="826">
        <v>8</v>
      </c>
      <c r="U753" s="828">
        <v>1</v>
      </c>
    </row>
    <row r="754" spans="1:21" ht="14.45" customHeight="1" x14ac:dyDescent="0.2">
      <c r="A754" s="821">
        <v>11</v>
      </c>
      <c r="B754" s="822" t="s">
        <v>1375</v>
      </c>
      <c r="C754" s="822" t="s">
        <v>1381</v>
      </c>
      <c r="D754" s="823" t="s">
        <v>2517</v>
      </c>
      <c r="E754" s="824" t="s">
        <v>1387</v>
      </c>
      <c r="F754" s="822" t="s">
        <v>1378</v>
      </c>
      <c r="G754" s="822" t="s">
        <v>1438</v>
      </c>
      <c r="H754" s="822" t="s">
        <v>329</v>
      </c>
      <c r="I754" s="822" t="s">
        <v>1439</v>
      </c>
      <c r="J754" s="822" t="s">
        <v>1440</v>
      </c>
      <c r="K754" s="822" t="s">
        <v>1441</v>
      </c>
      <c r="L754" s="825">
        <v>249.55</v>
      </c>
      <c r="M754" s="825">
        <v>4491.8999999999996</v>
      </c>
      <c r="N754" s="822">
        <v>18</v>
      </c>
      <c r="O754" s="826">
        <v>9</v>
      </c>
      <c r="P754" s="825">
        <v>2495.5</v>
      </c>
      <c r="Q754" s="827">
        <v>0.55555555555555558</v>
      </c>
      <c r="R754" s="822">
        <v>10</v>
      </c>
      <c r="S754" s="827">
        <v>0.55555555555555558</v>
      </c>
      <c r="T754" s="826">
        <v>5</v>
      </c>
      <c r="U754" s="828">
        <v>0.55555555555555558</v>
      </c>
    </row>
    <row r="755" spans="1:21" ht="14.45" customHeight="1" x14ac:dyDescent="0.2">
      <c r="A755" s="821">
        <v>11</v>
      </c>
      <c r="B755" s="822" t="s">
        <v>1375</v>
      </c>
      <c r="C755" s="822" t="s">
        <v>1381</v>
      </c>
      <c r="D755" s="823" t="s">
        <v>2517</v>
      </c>
      <c r="E755" s="824" t="s">
        <v>1387</v>
      </c>
      <c r="F755" s="822" t="s">
        <v>1378</v>
      </c>
      <c r="G755" s="822" t="s">
        <v>1438</v>
      </c>
      <c r="H755" s="822" t="s">
        <v>329</v>
      </c>
      <c r="I755" s="822" t="s">
        <v>1547</v>
      </c>
      <c r="J755" s="822" t="s">
        <v>1548</v>
      </c>
      <c r="K755" s="822" t="s">
        <v>1549</v>
      </c>
      <c r="L755" s="825">
        <v>400.2</v>
      </c>
      <c r="M755" s="825">
        <v>800.4</v>
      </c>
      <c r="N755" s="822">
        <v>2</v>
      </c>
      <c r="O755" s="826">
        <v>2</v>
      </c>
      <c r="P755" s="825">
        <v>800.4</v>
      </c>
      <c r="Q755" s="827">
        <v>1</v>
      </c>
      <c r="R755" s="822">
        <v>2</v>
      </c>
      <c r="S755" s="827">
        <v>1</v>
      </c>
      <c r="T755" s="826">
        <v>2</v>
      </c>
      <c r="U755" s="828">
        <v>1</v>
      </c>
    </row>
    <row r="756" spans="1:21" ht="14.45" customHeight="1" x14ac:dyDescent="0.2">
      <c r="A756" s="821">
        <v>11</v>
      </c>
      <c r="B756" s="822" t="s">
        <v>1375</v>
      </c>
      <c r="C756" s="822" t="s">
        <v>1381</v>
      </c>
      <c r="D756" s="823" t="s">
        <v>2517</v>
      </c>
      <c r="E756" s="824" t="s">
        <v>1395</v>
      </c>
      <c r="F756" s="822" t="s">
        <v>1376</v>
      </c>
      <c r="G756" s="822" t="s">
        <v>1448</v>
      </c>
      <c r="H756" s="822" t="s">
        <v>329</v>
      </c>
      <c r="I756" s="822" t="s">
        <v>1667</v>
      </c>
      <c r="J756" s="822" t="s">
        <v>1450</v>
      </c>
      <c r="K756" s="822" t="s">
        <v>1668</v>
      </c>
      <c r="L756" s="825">
        <v>70.48</v>
      </c>
      <c r="M756" s="825">
        <v>140.96</v>
      </c>
      <c r="N756" s="822">
        <v>2</v>
      </c>
      <c r="O756" s="826">
        <v>2</v>
      </c>
      <c r="P756" s="825">
        <v>140.96</v>
      </c>
      <c r="Q756" s="827">
        <v>1</v>
      </c>
      <c r="R756" s="822">
        <v>2</v>
      </c>
      <c r="S756" s="827">
        <v>1</v>
      </c>
      <c r="T756" s="826">
        <v>2</v>
      </c>
      <c r="U756" s="828">
        <v>1</v>
      </c>
    </row>
    <row r="757" spans="1:21" ht="14.45" customHeight="1" x14ac:dyDescent="0.2">
      <c r="A757" s="821">
        <v>11</v>
      </c>
      <c r="B757" s="822" t="s">
        <v>1375</v>
      </c>
      <c r="C757" s="822" t="s">
        <v>1381</v>
      </c>
      <c r="D757" s="823" t="s">
        <v>2517</v>
      </c>
      <c r="E757" s="824" t="s">
        <v>1395</v>
      </c>
      <c r="F757" s="822" t="s">
        <v>1376</v>
      </c>
      <c r="G757" s="822" t="s">
        <v>1455</v>
      </c>
      <c r="H757" s="822" t="s">
        <v>329</v>
      </c>
      <c r="I757" s="822" t="s">
        <v>1456</v>
      </c>
      <c r="J757" s="822" t="s">
        <v>1457</v>
      </c>
      <c r="K757" s="822" t="s">
        <v>1458</v>
      </c>
      <c r="L757" s="825">
        <v>159.71</v>
      </c>
      <c r="M757" s="825">
        <v>11019.990000000002</v>
      </c>
      <c r="N757" s="822">
        <v>69</v>
      </c>
      <c r="O757" s="826">
        <v>21</v>
      </c>
      <c r="P757" s="825">
        <v>4312.17</v>
      </c>
      <c r="Q757" s="827">
        <v>0.39130434782608692</v>
      </c>
      <c r="R757" s="822">
        <v>27</v>
      </c>
      <c r="S757" s="827">
        <v>0.39130434782608697</v>
      </c>
      <c r="T757" s="826">
        <v>8.5</v>
      </c>
      <c r="U757" s="828">
        <v>0.40476190476190477</v>
      </c>
    </row>
    <row r="758" spans="1:21" ht="14.45" customHeight="1" x14ac:dyDescent="0.2">
      <c r="A758" s="821">
        <v>11</v>
      </c>
      <c r="B758" s="822" t="s">
        <v>1375</v>
      </c>
      <c r="C758" s="822" t="s">
        <v>1381</v>
      </c>
      <c r="D758" s="823" t="s">
        <v>2517</v>
      </c>
      <c r="E758" s="824" t="s">
        <v>1395</v>
      </c>
      <c r="F758" s="822" t="s">
        <v>1376</v>
      </c>
      <c r="G758" s="822" t="s">
        <v>2266</v>
      </c>
      <c r="H758" s="822" t="s">
        <v>672</v>
      </c>
      <c r="I758" s="822" t="s">
        <v>1338</v>
      </c>
      <c r="J758" s="822" t="s">
        <v>1339</v>
      </c>
      <c r="K758" s="822" t="s">
        <v>1340</v>
      </c>
      <c r="L758" s="825">
        <v>56.06</v>
      </c>
      <c r="M758" s="825">
        <v>112.12</v>
      </c>
      <c r="N758" s="822">
        <v>2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11</v>
      </c>
      <c r="B759" s="822" t="s">
        <v>1375</v>
      </c>
      <c r="C759" s="822" t="s">
        <v>1381</v>
      </c>
      <c r="D759" s="823" t="s">
        <v>2517</v>
      </c>
      <c r="E759" s="824" t="s">
        <v>1395</v>
      </c>
      <c r="F759" s="822" t="s">
        <v>1376</v>
      </c>
      <c r="G759" s="822" t="s">
        <v>1746</v>
      </c>
      <c r="H759" s="822" t="s">
        <v>329</v>
      </c>
      <c r="I759" s="822" t="s">
        <v>1747</v>
      </c>
      <c r="J759" s="822" t="s">
        <v>1748</v>
      </c>
      <c r="K759" s="822" t="s">
        <v>1701</v>
      </c>
      <c r="L759" s="825">
        <v>235.78</v>
      </c>
      <c r="M759" s="825">
        <v>471.56</v>
      </c>
      <c r="N759" s="822">
        <v>2</v>
      </c>
      <c r="O759" s="826">
        <v>0.5</v>
      </c>
      <c r="P759" s="825">
        <v>471.56</v>
      </c>
      <c r="Q759" s="827">
        <v>1</v>
      </c>
      <c r="R759" s="822">
        <v>2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11</v>
      </c>
      <c r="B760" s="822" t="s">
        <v>1375</v>
      </c>
      <c r="C760" s="822" t="s">
        <v>1381</v>
      </c>
      <c r="D760" s="823" t="s">
        <v>2517</v>
      </c>
      <c r="E760" s="824" t="s">
        <v>1395</v>
      </c>
      <c r="F760" s="822" t="s">
        <v>1376</v>
      </c>
      <c r="G760" s="822" t="s">
        <v>1459</v>
      </c>
      <c r="H760" s="822" t="s">
        <v>329</v>
      </c>
      <c r="I760" s="822" t="s">
        <v>1460</v>
      </c>
      <c r="J760" s="822" t="s">
        <v>682</v>
      </c>
      <c r="K760" s="822" t="s">
        <v>683</v>
      </c>
      <c r="L760" s="825">
        <v>52.87</v>
      </c>
      <c r="M760" s="825">
        <v>1004.53</v>
      </c>
      <c r="N760" s="822">
        <v>19</v>
      </c>
      <c r="O760" s="826">
        <v>15.5</v>
      </c>
      <c r="P760" s="825">
        <v>475.83</v>
      </c>
      <c r="Q760" s="827">
        <v>0.47368421052631576</v>
      </c>
      <c r="R760" s="822">
        <v>9</v>
      </c>
      <c r="S760" s="827">
        <v>0.47368421052631576</v>
      </c>
      <c r="T760" s="826">
        <v>7.5</v>
      </c>
      <c r="U760" s="828">
        <v>0.4838709677419355</v>
      </c>
    </row>
    <row r="761" spans="1:21" ht="14.45" customHeight="1" x14ac:dyDescent="0.2">
      <c r="A761" s="821">
        <v>11</v>
      </c>
      <c r="B761" s="822" t="s">
        <v>1375</v>
      </c>
      <c r="C761" s="822" t="s">
        <v>1381</v>
      </c>
      <c r="D761" s="823" t="s">
        <v>2517</v>
      </c>
      <c r="E761" s="824" t="s">
        <v>1395</v>
      </c>
      <c r="F761" s="822" t="s">
        <v>1376</v>
      </c>
      <c r="G761" s="822" t="s">
        <v>1459</v>
      </c>
      <c r="H761" s="822" t="s">
        <v>329</v>
      </c>
      <c r="I761" s="822" t="s">
        <v>1749</v>
      </c>
      <c r="J761" s="822" t="s">
        <v>1750</v>
      </c>
      <c r="K761" s="822" t="s">
        <v>1751</v>
      </c>
      <c r="L761" s="825">
        <v>234.94</v>
      </c>
      <c r="M761" s="825">
        <v>234.94</v>
      </c>
      <c r="N761" s="822">
        <v>1</v>
      </c>
      <c r="O761" s="826">
        <v>0.5</v>
      </c>
      <c r="P761" s="825">
        <v>234.94</v>
      </c>
      <c r="Q761" s="827">
        <v>1</v>
      </c>
      <c r="R761" s="822">
        <v>1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11</v>
      </c>
      <c r="B762" s="822" t="s">
        <v>1375</v>
      </c>
      <c r="C762" s="822" t="s">
        <v>1381</v>
      </c>
      <c r="D762" s="823" t="s">
        <v>2517</v>
      </c>
      <c r="E762" s="824" t="s">
        <v>1395</v>
      </c>
      <c r="F762" s="822" t="s">
        <v>1376</v>
      </c>
      <c r="G762" s="822" t="s">
        <v>1459</v>
      </c>
      <c r="H762" s="822" t="s">
        <v>329</v>
      </c>
      <c r="I762" s="822" t="s">
        <v>1565</v>
      </c>
      <c r="J762" s="822" t="s">
        <v>682</v>
      </c>
      <c r="K762" s="822" t="s">
        <v>683</v>
      </c>
      <c r="L762" s="825">
        <v>52.87</v>
      </c>
      <c r="M762" s="825">
        <v>264.34999999999997</v>
      </c>
      <c r="N762" s="822">
        <v>5</v>
      </c>
      <c r="O762" s="826">
        <v>3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11</v>
      </c>
      <c r="B763" s="822" t="s">
        <v>1375</v>
      </c>
      <c r="C763" s="822" t="s">
        <v>1381</v>
      </c>
      <c r="D763" s="823" t="s">
        <v>2517</v>
      </c>
      <c r="E763" s="824" t="s">
        <v>1395</v>
      </c>
      <c r="F763" s="822" t="s">
        <v>1376</v>
      </c>
      <c r="G763" s="822" t="s">
        <v>1752</v>
      </c>
      <c r="H763" s="822" t="s">
        <v>329</v>
      </c>
      <c r="I763" s="822" t="s">
        <v>1753</v>
      </c>
      <c r="J763" s="822" t="s">
        <v>680</v>
      </c>
      <c r="K763" s="822" t="s">
        <v>1754</v>
      </c>
      <c r="L763" s="825">
        <v>91.11</v>
      </c>
      <c r="M763" s="825">
        <v>91.11</v>
      </c>
      <c r="N763" s="822">
        <v>1</v>
      </c>
      <c r="O763" s="826">
        <v>1</v>
      </c>
      <c r="P763" s="825">
        <v>91.11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11</v>
      </c>
      <c r="B764" s="822" t="s">
        <v>1375</v>
      </c>
      <c r="C764" s="822" t="s">
        <v>1381</v>
      </c>
      <c r="D764" s="823" t="s">
        <v>2517</v>
      </c>
      <c r="E764" s="824" t="s">
        <v>1395</v>
      </c>
      <c r="F764" s="822" t="s">
        <v>1376</v>
      </c>
      <c r="G764" s="822" t="s">
        <v>2071</v>
      </c>
      <c r="H764" s="822" t="s">
        <v>329</v>
      </c>
      <c r="I764" s="822" t="s">
        <v>2267</v>
      </c>
      <c r="J764" s="822" t="s">
        <v>2268</v>
      </c>
      <c r="K764" s="822" t="s">
        <v>2269</v>
      </c>
      <c r="L764" s="825">
        <v>93.49</v>
      </c>
      <c r="M764" s="825">
        <v>93.49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11</v>
      </c>
      <c r="B765" s="822" t="s">
        <v>1375</v>
      </c>
      <c r="C765" s="822" t="s">
        <v>1381</v>
      </c>
      <c r="D765" s="823" t="s">
        <v>2517</v>
      </c>
      <c r="E765" s="824" t="s">
        <v>1395</v>
      </c>
      <c r="F765" s="822" t="s">
        <v>1376</v>
      </c>
      <c r="G765" s="822" t="s">
        <v>1808</v>
      </c>
      <c r="H765" s="822" t="s">
        <v>672</v>
      </c>
      <c r="I765" s="822" t="s">
        <v>1292</v>
      </c>
      <c r="J765" s="822" t="s">
        <v>1293</v>
      </c>
      <c r="K765" s="822" t="s">
        <v>942</v>
      </c>
      <c r="L765" s="825">
        <v>664.1</v>
      </c>
      <c r="M765" s="825">
        <v>664.1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11</v>
      </c>
      <c r="B766" s="822" t="s">
        <v>1375</v>
      </c>
      <c r="C766" s="822" t="s">
        <v>1381</v>
      </c>
      <c r="D766" s="823" t="s">
        <v>2517</v>
      </c>
      <c r="E766" s="824" t="s">
        <v>1395</v>
      </c>
      <c r="F766" s="822" t="s">
        <v>1376</v>
      </c>
      <c r="G766" s="822" t="s">
        <v>1467</v>
      </c>
      <c r="H766" s="822" t="s">
        <v>329</v>
      </c>
      <c r="I766" s="822" t="s">
        <v>2270</v>
      </c>
      <c r="J766" s="822" t="s">
        <v>1469</v>
      </c>
      <c r="K766" s="822" t="s">
        <v>2271</v>
      </c>
      <c r="L766" s="825">
        <v>159.16999999999999</v>
      </c>
      <c r="M766" s="825">
        <v>318.33999999999997</v>
      </c>
      <c r="N766" s="822">
        <v>2</v>
      </c>
      <c r="O766" s="826">
        <v>1</v>
      </c>
      <c r="P766" s="825">
        <v>318.33999999999997</v>
      </c>
      <c r="Q766" s="827">
        <v>1</v>
      </c>
      <c r="R766" s="822">
        <v>2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11</v>
      </c>
      <c r="B767" s="822" t="s">
        <v>1375</v>
      </c>
      <c r="C767" s="822" t="s">
        <v>1381</v>
      </c>
      <c r="D767" s="823" t="s">
        <v>2517</v>
      </c>
      <c r="E767" s="824" t="s">
        <v>1395</v>
      </c>
      <c r="F767" s="822" t="s">
        <v>1376</v>
      </c>
      <c r="G767" s="822" t="s">
        <v>1682</v>
      </c>
      <c r="H767" s="822" t="s">
        <v>329</v>
      </c>
      <c r="I767" s="822" t="s">
        <v>2272</v>
      </c>
      <c r="J767" s="822" t="s">
        <v>2016</v>
      </c>
      <c r="K767" s="822" t="s">
        <v>2273</v>
      </c>
      <c r="L767" s="825">
        <v>0</v>
      </c>
      <c r="M767" s="825">
        <v>0</v>
      </c>
      <c r="N767" s="822">
        <v>2</v>
      </c>
      <c r="O767" s="826">
        <v>2</v>
      </c>
      <c r="P767" s="825">
        <v>0</v>
      </c>
      <c r="Q767" s="827"/>
      <c r="R767" s="822">
        <v>2</v>
      </c>
      <c r="S767" s="827">
        <v>1</v>
      </c>
      <c r="T767" s="826">
        <v>2</v>
      </c>
      <c r="U767" s="828">
        <v>1</v>
      </c>
    </row>
    <row r="768" spans="1:21" ht="14.45" customHeight="1" x14ac:dyDescent="0.2">
      <c r="A768" s="821">
        <v>11</v>
      </c>
      <c r="B768" s="822" t="s">
        <v>1375</v>
      </c>
      <c r="C768" s="822" t="s">
        <v>1381</v>
      </c>
      <c r="D768" s="823" t="s">
        <v>2517</v>
      </c>
      <c r="E768" s="824" t="s">
        <v>1395</v>
      </c>
      <c r="F768" s="822" t="s">
        <v>1376</v>
      </c>
      <c r="G768" s="822" t="s">
        <v>1682</v>
      </c>
      <c r="H768" s="822" t="s">
        <v>329</v>
      </c>
      <c r="I768" s="822" t="s">
        <v>1683</v>
      </c>
      <c r="J768" s="822" t="s">
        <v>1684</v>
      </c>
      <c r="K768" s="822" t="s">
        <v>1685</v>
      </c>
      <c r="L768" s="825">
        <v>479.14</v>
      </c>
      <c r="M768" s="825">
        <v>479.14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11</v>
      </c>
      <c r="B769" s="822" t="s">
        <v>1375</v>
      </c>
      <c r="C769" s="822" t="s">
        <v>1381</v>
      </c>
      <c r="D769" s="823" t="s">
        <v>2517</v>
      </c>
      <c r="E769" s="824" t="s">
        <v>1395</v>
      </c>
      <c r="F769" s="822" t="s">
        <v>1376</v>
      </c>
      <c r="G769" s="822" t="s">
        <v>1471</v>
      </c>
      <c r="H769" s="822" t="s">
        <v>329</v>
      </c>
      <c r="I769" s="822" t="s">
        <v>1472</v>
      </c>
      <c r="J769" s="822" t="s">
        <v>1473</v>
      </c>
      <c r="K769" s="822" t="s">
        <v>1474</v>
      </c>
      <c r="L769" s="825">
        <v>159.71</v>
      </c>
      <c r="M769" s="825">
        <v>6707.82</v>
      </c>
      <c r="N769" s="822">
        <v>42</v>
      </c>
      <c r="O769" s="826">
        <v>14</v>
      </c>
      <c r="P769" s="825">
        <v>2395.65</v>
      </c>
      <c r="Q769" s="827">
        <v>0.35714285714285715</v>
      </c>
      <c r="R769" s="822">
        <v>15</v>
      </c>
      <c r="S769" s="827">
        <v>0.35714285714285715</v>
      </c>
      <c r="T769" s="826">
        <v>5</v>
      </c>
      <c r="U769" s="828">
        <v>0.35714285714285715</v>
      </c>
    </row>
    <row r="770" spans="1:21" ht="14.45" customHeight="1" x14ac:dyDescent="0.2">
      <c r="A770" s="821">
        <v>11</v>
      </c>
      <c r="B770" s="822" t="s">
        <v>1375</v>
      </c>
      <c r="C770" s="822" t="s">
        <v>1381</v>
      </c>
      <c r="D770" s="823" t="s">
        <v>2517</v>
      </c>
      <c r="E770" s="824" t="s">
        <v>1395</v>
      </c>
      <c r="F770" s="822" t="s">
        <v>1376</v>
      </c>
      <c r="G770" s="822" t="s">
        <v>1568</v>
      </c>
      <c r="H770" s="822" t="s">
        <v>329</v>
      </c>
      <c r="I770" s="822" t="s">
        <v>1569</v>
      </c>
      <c r="J770" s="822" t="s">
        <v>1570</v>
      </c>
      <c r="K770" s="822" t="s">
        <v>1571</v>
      </c>
      <c r="L770" s="825">
        <v>91.78</v>
      </c>
      <c r="M770" s="825">
        <v>275.34000000000003</v>
      </c>
      <c r="N770" s="822">
        <v>3</v>
      </c>
      <c r="O770" s="826">
        <v>1.5</v>
      </c>
      <c r="P770" s="825">
        <v>275.34000000000003</v>
      </c>
      <c r="Q770" s="827">
        <v>1</v>
      </c>
      <c r="R770" s="822">
        <v>3</v>
      </c>
      <c r="S770" s="827">
        <v>1</v>
      </c>
      <c r="T770" s="826">
        <v>1.5</v>
      </c>
      <c r="U770" s="828">
        <v>1</v>
      </c>
    </row>
    <row r="771" spans="1:21" ht="14.45" customHeight="1" x14ac:dyDescent="0.2">
      <c r="A771" s="821">
        <v>11</v>
      </c>
      <c r="B771" s="822" t="s">
        <v>1375</v>
      </c>
      <c r="C771" s="822" t="s">
        <v>1381</v>
      </c>
      <c r="D771" s="823" t="s">
        <v>2517</v>
      </c>
      <c r="E771" s="824" t="s">
        <v>1395</v>
      </c>
      <c r="F771" s="822" t="s">
        <v>1376</v>
      </c>
      <c r="G771" s="822" t="s">
        <v>2216</v>
      </c>
      <c r="H771" s="822" t="s">
        <v>329</v>
      </c>
      <c r="I771" s="822" t="s">
        <v>2274</v>
      </c>
      <c r="J771" s="822" t="s">
        <v>2218</v>
      </c>
      <c r="K771" s="822" t="s">
        <v>2219</v>
      </c>
      <c r="L771" s="825">
        <v>76.180000000000007</v>
      </c>
      <c r="M771" s="825">
        <v>152.36000000000001</v>
      </c>
      <c r="N771" s="822">
        <v>2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11</v>
      </c>
      <c r="B772" s="822" t="s">
        <v>1375</v>
      </c>
      <c r="C772" s="822" t="s">
        <v>1381</v>
      </c>
      <c r="D772" s="823" t="s">
        <v>2517</v>
      </c>
      <c r="E772" s="824" t="s">
        <v>1395</v>
      </c>
      <c r="F772" s="822" t="s">
        <v>1376</v>
      </c>
      <c r="G772" s="822" t="s">
        <v>1698</v>
      </c>
      <c r="H772" s="822" t="s">
        <v>329</v>
      </c>
      <c r="I772" s="822" t="s">
        <v>1699</v>
      </c>
      <c r="J772" s="822" t="s">
        <v>1700</v>
      </c>
      <c r="K772" s="822" t="s">
        <v>1701</v>
      </c>
      <c r="L772" s="825">
        <v>78.48</v>
      </c>
      <c r="M772" s="825">
        <v>235.44</v>
      </c>
      <c r="N772" s="822">
        <v>3</v>
      </c>
      <c r="O772" s="826">
        <v>1.5</v>
      </c>
      <c r="P772" s="825">
        <v>156.96</v>
      </c>
      <c r="Q772" s="827">
        <v>0.66666666666666674</v>
      </c>
      <c r="R772" s="822">
        <v>2</v>
      </c>
      <c r="S772" s="827">
        <v>0.66666666666666663</v>
      </c>
      <c r="T772" s="826">
        <v>1</v>
      </c>
      <c r="U772" s="828">
        <v>0.66666666666666663</v>
      </c>
    </row>
    <row r="773" spans="1:21" ht="14.45" customHeight="1" x14ac:dyDescent="0.2">
      <c r="A773" s="821">
        <v>11</v>
      </c>
      <c r="B773" s="822" t="s">
        <v>1375</v>
      </c>
      <c r="C773" s="822" t="s">
        <v>1381</v>
      </c>
      <c r="D773" s="823" t="s">
        <v>2517</v>
      </c>
      <c r="E773" s="824" t="s">
        <v>1395</v>
      </c>
      <c r="F773" s="822" t="s">
        <v>1376</v>
      </c>
      <c r="G773" s="822" t="s">
        <v>1583</v>
      </c>
      <c r="H773" s="822" t="s">
        <v>329</v>
      </c>
      <c r="I773" s="822" t="s">
        <v>2275</v>
      </c>
      <c r="J773" s="822" t="s">
        <v>1585</v>
      </c>
      <c r="K773" s="822" t="s">
        <v>1269</v>
      </c>
      <c r="L773" s="825">
        <v>58.77</v>
      </c>
      <c r="M773" s="825">
        <v>58.77</v>
      </c>
      <c r="N773" s="822">
        <v>1</v>
      </c>
      <c r="O773" s="826">
        <v>0.5</v>
      </c>
      <c r="P773" s="825">
        <v>58.77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11</v>
      </c>
      <c r="B774" s="822" t="s">
        <v>1375</v>
      </c>
      <c r="C774" s="822" t="s">
        <v>1381</v>
      </c>
      <c r="D774" s="823" t="s">
        <v>2517</v>
      </c>
      <c r="E774" s="824" t="s">
        <v>1395</v>
      </c>
      <c r="F774" s="822" t="s">
        <v>1376</v>
      </c>
      <c r="G774" s="822" t="s">
        <v>1774</v>
      </c>
      <c r="H774" s="822" t="s">
        <v>329</v>
      </c>
      <c r="I774" s="822" t="s">
        <v>2276</v>
      </c>
      <c r="J774" s="822" t="s">
        <v>741</v>
      </c>
      <c r="K774" s="822" t="s">
        <v>2277</v>
      </c>
      <c r="L774" s="825">
        <v>0</v>
      </c>
      <c r="M774" s="825">
        <v>0</v>
      </c>
      <c r="N774" s="822">
        <v>1</v>
      </c>
      <c r="O774" s="826">
        <v>1</v>
      </c>
      <c r="P774" s="825">
        <v>0</v>
      </c>
      <c r="Q774" s="827"/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11</v>
      </c>
      <c r="B775" s="822" t="s">
        <v>1375</v>
      </c>
      <c r="C775" s="822" t="s">
        <v>1381</v>
      </c>
      <c r="D775" s="823" t="s">
        <v>2517</v>
      </c>
      <c r="E775" s="824" t="s">
        <v>1395</v>
      </c>
      <c r="F775" s="822" t="s">
        <v>1376</v>
      </c>
      <c r="G775" s="822" t="s">
        <v>2278</v>
      </c>
      <c r="H775" s="822" t="s">
        <v>672</v>
      </c>
      <c r="I775" s="822" t="s">
        <v>2279</v>
      </c>
      <c r="J775" s="822" t="s">
        <v>864</v>
      </c>
      <c r="K775" s="822" t="s">
        <v>2280</v>
      </c>
      <c r="L775" s="825">
        <v>117.03</v>
      </c>
      <c r="M775" s="825">
        <v>117.03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11</v>
      </c>
      <c r="B776" s="822" t="s">
        <v>1375</v>
      </c>
      <c r="C776" s="822" t="s">
        <v>1381</v>
      </c>
      <c r="D776" s="823" t="s">
        <v>2517</v>
      </c>
      <c r="E776" s="824" t="s">
        <v>1395</v>
      </c>
      <c r="F776" s="822" t="s">
        <v>1376</v>
      </c>
      <c r="G776" s="822" t="s">
        <v>1417</v>
      </c>
      <c r="H776" s="822" t="s">
        <v>672</v>
      </c>
      <c r="I776" s="822" t="s">
        <v>1184</v>
      </c>
      <c r="J776" s="822" t="s">
        <v>695</v>
      </c>
      <c r="K776" s="822" t="s">
        <v>1185</v>
      </c>
      <c r="L776" s="825">
        <v>736.33</v>
      </c>
      <c r="M776" s="825">
        <v>14726.6</v>
      </c>
      <c r="N776" s="822">
        <v>20</v>
      </c>
      <c r="O776" s="826">
        <v>6</v>
      </c>
      <c r="P776" s="825">
        <v>2945.32</v>
      </c>
      <c r="Q776" s="827">
        <v>0.2</v>
      </c>
      <c r="R776" s="822">
        <v>4</v>
      </c>
      <c r="S776" s="827">
        <v>0.2</v>
      </c>
      <c r="T776" s="826">
        <v>1</v>
      </c>
      <c r="U776" s="828">
        <v>0.16666666666666666</v>
      </c>
    </row>
    <row r="777" spans="1:21" ht="14.45" customHeight="1" x14ac:dyDescent="0.2">
      <c r="A777" s="821">
        <v>11</v>
      </c>
      <c r="B777" s="822" t="s">
        <v>1375</v>
      </c>
      <c r="C777" s="822" t="s">
        <v>1381</v>
      </c>
      <c r="D777" s="823" t="s">
        <v>2517</v>
      </c>
      <c r="E777" s="824" t="s">
        <v>1395</v>
      </c>
      <c r="F777" s="822" t="s">
        <v>1376</v>
      </c>
      <c r="G777" s="822" t="s">
        <v>1417</v>
      </c>
      <c r="H777" s="822" t="s">
        <v>672</v>
      </c>
      <c r="I777" s="822" t="s">
        <v>1188</v>
      </c>
      <c r="J777" s="822" t="s">
        <v>695</v>
      </c>
      <c r="K777" s="822" t="s">
        <v>1189</v>
      </c>
      <c r="L777" s="825">
        <v>490.89</v>
      </c>
      <c r="M777" s="825">
        <v>981.78</v>
      </c>
      <c r="N777" s="822">
        <v>2</v>
      </c>
      <c r="O777" s="826">
        <v>1</v>
      </c>
      <c r="P777" s="825">
        <v>981.78</v>
      </c>
      <c r="Q777" s="827">
        <v>1</v>
      </c>
      <c r="R777" s="822">
        <v>2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11</v>
      </c>
      <c r="B778" s="822" t="s">
        <v>1375</v>
      </c>
      <c r="C778" s="822" t="s">
        <v>1381</v>
      </c>
      <c r="D778" s="823" t="s">
        <v>2517</v>
      </c>
      <c r="E778" s="824" t="s">
        <v>1395</v>
      </c>
      <c r="F778" s="822" t="s">
        <v>1376</v>
      </c>
      <c r="G778" s="822" t="s">
        <v>1417</v>
      </c>
      <c r="H778" s="822" t="s">
        <v>672</v>
      </c>
      <c r="I778" s="822" t="s">
        <v>1180</v>
      </c>
      <c r="J778" s="822" t="s">
        <v>695</v>
      </c>
      <c r="K778" s="822" t="s">
        <v>1181</v>
      </c>
      <c r="L778" s="825">
        <v>923.74</v>
      </c>
      <c r="M778" s="825">
        <v>1847.48</v>
      </c>
      <c r="N778" s="822">
        <v>2</v>
      </c>
      <c r="O778" s="826">
        <v>0.5</v>
      </c>
      <c r="P778" s="825">
        <v>1847.48</v>
      </c>
      <c r="Q778" s="827">
        <v>1</v>
      </c>
      <c r="R778" s="822">
        <v>2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11</v>
      </c>
      <c r="B779" s="822" t="s">
        <v>1375</v>
      </c>
      <c r="C779" s="822" t="s">
        <v>1381</v>
      </c>
      <c r="D779" s="823" t="s">
        <v>2517</v>
      </c>
      <c r="E779" s="824" t="s">
        <v>1395</v>
      </c>
      <c r="F779" s="822" t="s">
        <v>1376</v>
      </c>
      <c r="G779" s="822" t="s">
        <v>1435</v>
      </c>
      <c r="H779" s="822" t="s">
        <v>329</v>
      </c>
      <c r="I779" s="822" t="s">
        <v>1436</v>
      </c>
      <c r="J779" s="822" t="s">
        <v>656</v>
      </c>
      <c r="K779" s="822" t="s">
        <v>1437</v>
      </c>
      <c r="L779" s="825">
        <v>35.25</v>
      </c>
      <c r="M779" s="825">
        <v>1410</v>
      </c>
      <c r="N779" s="822">
        <v>40</v>
      </c>
      <c r="O779" s="826">
        <v>24.5</v>
      </c>
      <c r="P779" s="825">
        <v>352.5</v>
      </c>
      <c r="Q779" s="827">
        <v>0.25</v>
      </c>
      <c r="R779" s="822">
        <v>10</v>
      </c>
      <c r="S779" s="827">
        <v>0.25</v>
      </c>
      <c r="T779" s="826">
        <v>7</v>
      </c>
      <c r="U779" s="828">
        <v>0.2857142857142857</v>
      </c>
    </row>
    <row r="780" spans="1:21" ht="14.45" customHeight="1" x14ac:dyDescent="0.2">
      <c r="A780" s="821">
        <v>11</v>
      </c>
      <c r="B780" s="822" t="s">
        <v>1375</v>
      </c>
      <c r="C780" s="822" t="s">
        <v>1381</v>
      </c>
      <c r="D780" s="823" t="s">
        <v>2517</v>
      </c>
      <c r="E780" s="824" t="s">
        <v>1395</v>
      </c>
      <c r="F780" s="822" t="s">
        <v>1376</v>
      </c>
      <c r="G780" s="822" t="s">
        <v>1435</v>
      </c>
      <c r="H780" s="822" t="s">
        <v>329</v>
      </c>
      <c r="I780" s="822" t="s">
        <v>1496</v>
      </c>
      <c r="J780" s="822" t="s">
        <v>656</v>
      </c>
      <c r="K780" s="822" t="s">
        <v>1497</v>
      </c>
      <c r="L780" s="825">
        <v>35.25</v>
      </c>
      <c r="M780" s="825">
        <v>141</v>
      </c>
      <c r="N780" s="822">
        <v>4</v>
      </c>
      <c r="O780" s="826">
        <v>2</v>
      </c>
      <c r="P780" s="825">
        <v>70.5</v>
      </c>
      <c r="Q780" s="827">
        <v>0.5</v>
      </c>
      <c r="R780" s="822">
        <v>2</v>
      </c>
      <c r="S780" s="827">
        <v>0.5</v>
      </c>
      <c r="T780" s="826">
        <v>1</v>
      </c>
      <c r="U780" s="828">
        <v>0.5</v>
      </c>
    </row>
    <row r="781" spans="1:21" ht="14.45" customHeight="1" x14ac:dyDescent="0.2">
      <c r="A781" s="821">
        <v>11</v>
      </c>
      <c r="B781" s="822" t="s">
        <v>1375</v>
      </c>
      <c r="C781" s="822" t="s">
        <v>1381</v>
      </c>
      <c r="D781" s="823" t="s">
        <v>2517</v>
      </c>
      <c r="E781" s="824" t="s">
        <v>1395</v>
      </c>
      <c r="F781" s="822" t="s">
        <v>1376</v>
      </c>
      <c r="G781" s="822" t="s">
        <v>1435</v>
      </c>
      <c r="H781" s="822" t="s">
        <v>329</v>
      </c>
      <c r="I781" s="822" t="s">
        <v>1704</v>
      </c>
      <c r="J781" s="822" t="s">
        <v>1705</v>
      </c>
      <c r="K781" s="822" t="s">
        <v>1706</v>
      </c>
      <c r="L781" s="825">
        <v>35.25</v>
      </c>
      <c r="M781" s="825">
        <v>35.25</v>
      </c>
      <c r="N781" s="822">
        <v>1</v>
      </c>
      <c r="O781" s="826">
        <v>1</v>
      </c>
      <c r="P781" s="825">
        <v>35.25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11</v>
      </c>
      <c r="B782" s="822" t="s">
        <v>1375</v>
      </c>
      <c r="C782" s="822" t="s">
        <v>1381</v>
      </c>
      <c r="D782" s="823" t="s">
        <v>2517</v>
      </c>
      <c r="E782" s="824" t="s">
        <v>1395</v>
      </c>
      <c r="F782" s="822" t="s">
        <v>1376</v>
      </c>
      <c r="G782" s="822" t="s">
        <v>2226</v>
      </c>
      <c r="H782" s="822" t="s">
        <v>329</v>
      </c>
      <c r="I782" s="822" t="s">
        <v>2281</v>
      </c>
      <c r="J782" s="822" t="s">
        <v>2228</v>
      </c>
      <c r="K782" s="822" t="s">
        <v>2282</v>
      </c>
      <c r="L782" s="825">
        <v>27.37</v>
      </c>
      <c r="M782" s="825">
        <v>82.11</v>
      </c>
      <c r="N782" s="822">
        <v>3</v>
      </c>
      <c r="O782" s="826">
        <v>2</v>
      </c>
      <c r="P782" s="825">
        <v>54.74</v>
      </c>
      <c r="Q782" s="827">
        <v>0.66666666666666674</v>
      </c>
      <c r="R782" s="822">
        <v>2</v>
      </c>
      <c r="S782" s="827">
        <v>0.66666666666666663</v>
      </c>
      <c r="T782" s="826">
        <v>1.5</v>
      </c>
      <c r="U782" s="828">
        <v>0.75</v>
      </c>
    </row>
    <row r="783" spans="1:21" ht="14.45" customHeight="1" x14ac:dyDescent="0.2">
      <c r="A783" s="821">
        <v>11</v>
      </c>
      <c r="B783" s="822" t="s">
        <v>1375</v>
      </c>
      <c r="C783" s="822" t="s">
        <v>1381</v>
      </c>
      <c r="D783" s="823" t="s">
        <v>2517</v>
      </c>
      <c r="E783" s="824" t="s">
        <v>1395</v>
      </c>
      <c r="F783" s="822" t="s">
        <v>1376</v>
      </c>
      <c r="G783" s="822" t="s">
        <v>2226</v>
      </c>
      <c r="H783" s="822" t="s">
        <v>329</v>
      </c>
      <c r="I783" s="822" t="s">
        <v>2227</v>
      </c>
      <c r="J783" s="822" t="s">
        <v>2228</v>
      </c>
      <c r="K783" s="822" t="s">
        <v>2229</v>
      </c>
      <c r="L783" s="825">
        <v>87.98</v>
      </c>
      <c r="M783" s="825">
        <v>87.98</v>
      </c>
      <c r="N783" s="822">
        <v>1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11</v>
      </c>
      <c r="B784" s="822" t="s">
        <v>1375</v>
      </c>
      <c r="C784" s="822" t="s">
        <v>1381</v>
      </c>
      <c r="D784" s="823" t="s">
        <v>2517</v>
      </c>
      <c r="E784" s="824" t="s">
        <v>1395</v>
      </c>
      <c r="F784" s="822" t="s">
        <v>1376</v>
      </c>
      <c r="G784" s="822" t="s">
        <v>2226</v>
      </c>
      <c r="H784" s="822" t="s">
        <v>329</v>
      </c>
      <c r="I784" s="822" t="s">
        <v>2283</v>
      </c>
      <c r="J784" s="822" t="s">
        <v>2228</v>
      </c>
      <c r="K784" s="822" t="s">
        <v>2284</v>
      </c>
      <c r="L784" s="825">
        <v>0</v>
      </c>
      <c r="M784" s="825">
        <v>0</v>
      </c>
      <c r="N784" s="822">
        <v>1</v>
      </c>
      <c r="O784" s="826">
        <v>0.5</v>
      </c>
      <c r="P784" s="825">
        <v>0</v>
      </c>
      <c r="Q784" s="827"/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11</v>
      </c>
      <c r="B785" s="822" t="s">
        <v>1375</v>
      </c>
      <c r="C785" s="822" t="s">
        <v>1381</v>
      </c>
      <c r="D785" s="823" t="s">
        <v>2517</v>
      </c>
      <c r="E785" s="824" t="s">
        <v>1395</v>
      </c>
      <c r="F785" s="822" t="s">
        <v>1376</v>
      </c>
      <c r="G785" s="822" t="s">
        <v>1418</v>
      </c>
      <c r="H785" s="822" t="s">
        <v>672</v>
      </c>
      <c r="I785" s="822" t="s">
        <v>1246</v>
      </c>
      <c r="J785" s="822" t="s">
        <v>760</v>
      </c>
      <c r="K785" s="822" t="s">
        <v>761</v>
      </c>
      <c r="L785" s="825">
        <v>0</v>
      </c>
      <c r="M785" s="825">
        <v>0</v>
      </c>
      <c r="N785" s="822">
        <v>14</v>
      </c>
      <c r="O785" s="826">
        <v>11</v>
      </c>
      <c r="P785" s="825">
        <v>0</v>
      </c>
      <c r="Q785" s="827"/>
      <c r="R785" s="822">
        <v>6</v>
      </c>
      <c r="S785" s="827">
        <v>0.42857142857142855</v>
      </c>
      <c r="T785" s="826">
        <v>5</v>
      </c>
      <c r="U785" s="828">
        <v>0.45454545454545453</v>
      </c>
    </row>
    <row r="786" spans="1:21" ht="14.45" customHeight="1" x14ac:dyDescent="0.2">
      <c r="A786" s="821">
        <v>11</v>
      </c>
      <c r="B786" s="822" t="s">
        <v>1375</v>
      </c>
      <c r="C786" s="822" t="s">
        <v>1381</v>
      </c>
      <c r="D786" s="823" t="s">
        <v>2517</v>
      </c>
      <c r="E786" s="824" t="s">
        <v>1395</v>
      </c>
      <c r="F786" s="822" t="s">
        <v>1376</v>
      </c>
      <c r="G786" s="822" t="s">
        <v>2285</v>
      </c>
      <c r="H786" s="822" t="s">
        <v>329</v>
      </c>
      <c r="I786" s="822" t="s">
        <v>2286</v>
      </c>
      <c r="J786" s="822" t="s">
        <v>2287</v>
      </c>
      <c r="K786" s="822" t="s">
        <v>2288</v>
      </c>
      <c r="L786" s="825">
        <v>77.13</v>
      </c>
      <c r="M786" s="825">
        <v>231.39</v>
      </c>
      <c r="N786" s="822">
        <v>3</v>
      </c>
      <c r="O786" s="826">
        <v>2</v>
      </c>
      <c r="P786" s="825">
        <v>77.13</v>
      </c>
      <c r="Q786" s="827">
        <v>0.33333333333333331</v>
      </c>
      <c r="R786" s="822">
        <v>1</v>
      </c>
      <c r="S786" s="827">
        <v>0.33333333333333331</v>
      </c>
      <c r="T786" s="826">
        <v>0.5</v>
      </c>
      <c r="U786" s="828">
        <v>0.25</v>
      </c>
    </row>
    <row r="787" spans="1:21" ht="14.45" customHeight="1" x14ac:dyDescent="0.2">
      <c r="A787" s="821">
        <v>11</v>
      </c>
      <c r="B787" s="822" t="s">
        <v>1375</v>
      </c>
      <c r="C787" s="822" t="s">
        <v>1381</v>
      </c>
      <c r="D787" s="823" t="s">
        <v>2517</v>
      </c>
      <c r="E787" s="824" t="s">
        <v>1395</v>
      </c>
      <c r="F787" s="822" t="s">
        <v>1376</v>
      </c>
      <c r="G787" s="822" t="s">
        <v>1610</v>
      </c>
      <c r="H787" s="822" t="s">
        <v>329</v>
      </c>
      <c r="I787" s="822" t="s">
        <v>1996</v>
      </c>
      <c r="J787" s="822" t="s">
        <v>1612</v>
      </c>
      <c r="K787" s="822" t="s">
        <v>1997</v>
      </c>
      <c r="L787" s="825">
        <v>177.92</v>
      </c>
      <c r="M787" s="825">
        <v>177.92</v>
      </c>
      <c r="N787" s="822">
        <v>1</v>
      </c>
      <c r="O787" s="826">
        <v>1</v>
      </c>
      <c r="P787" s="825">
        <v>177.92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11</v>
      </c>
      <c r="B788" s="822" t="s">
        <v>1375</v>
      </c>
      <c r="C788" s="822" t="s">
        <v>1381</v>
      </c>
      <c r="D788" s="823" t="s">
        <v>2517</v>
      </c>
      <c r="E788" s="824" t="s">
        <v>1395</v>
      </c>
      <c r="F788" s="822" t="s">
        <v>1376</v>
      </c>
      <c r="G788" s="822" t="s">
        <v>1610</v>
      </c>
      <c r="H788" s="822" t="s">
        <v>329</v>
      </c>
      <c r="I788" s="822" t="s">
        <v>1611</v>
      </c>
      <c r="J788" s="822" t="s">
        <v>1612</v>
      </c>
      <c r="K788" s="822" t="s">
        <v>1613</v>
      </c>
      <c r="L788" s="825">
        <v>387.73</v>
      </c>
      <c r="M788" s="825">
        <v>775.46</v>
      </c>
      <c r="N788" s="822">
        <v>2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11</v>
      </c>
      <c r="B789" s="822" t="s">
        <v>1375</v>
      </c>
      <c r="C789" s="822" t="s">
        <v>1381</v>
      </c>
      <c r="D789" s="823" t="s">
        <v>2517</v>
      </c>
      <c r="E789" s="824" t="s">
        <v>1395</v>
      </c>
      <c r="F789" s="822" t="s">
        <v>1376</v>
      </c>
      <c r="G789" s="822" t="s">
        <v>1517</v>
      </c>
      <c r="H789" s="822" t="s">
        <v>672</v>
      </c>
      <c r="I789" s="822" t="s">
        <v>2289</v>
      </c>
      <c r="J789" s="822" t="s">
        <v>1519</v>
      </c>
      <c r="K789" s="822" t="s">
        <v>2290</v>
      </c>
      <c r="L789" s="825">
        <v>50.32</v>
      </c>
      <c r="M789" s="825">
        <v>50.32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11</v>
      </c>
      <c r="B790" s="822" t="s">
        <v>1375</v>
      </c>
      <c r="C790" s="822" t="s">
        <v>1381</v>
      </c>
      <c r="D790" s="823" t="s">
        <v>2517</v>
      </c>
      <c r="E790" s="824" t="s">
        <v>1395</v>
      </c>
      <c r="F790" s="822" t="s">
        <v>1376</v>
      </c>
      <c r="G790" s="822" t="s">
        <v>1517</v>
      </c>
      <c r="H790" s="822" t="s">
        <v>672</v>
      </c>
      <c r="I790" s="822" t="s">
        <v>2041</v>
      </c>
      <c r="J790" s="822" t="s">
        <v>1519</v>
      </c>
      <c r="K790" s="822" t="s">
        <v>2042</v>
      </c>
      <c r="L790" s="825">
        <v>150.94</v>
      </c>
      <c r="M790" s="825">
        <v>452.82</v>
      </c>
      <c r="N790" s="822">
        <v>3</v>
      </c>
      <c r="O790" s="826">
        <v>2</v>
      </c>
      <c r="P790" s="825">
        <v>150.94</v>
      </c>
      <c r="Q790" s="827">
        <v>0.33333333333333331</v>
      </c>
      <c r="R790" s="822">
        <v>1</v>
      </c>
      <c r="S790" s="827">
        <v>0.33333333333333331</v>
      </c>
      <c r="T790" s="826">
        <v>0.5</v>
      </c>
      <c r="U790" s="828">
        <v>0.25</v>
      </c>
    </row>
    <row r="791" spans="1:21" ht="14.45" customHeight="1" x14ac:dyDescent="0.2">
      <c r="A791" s="821">
        <v>11</v>
      </c>
      <c r="B791" s="822" t="s">
        <v>1375</v>
      </c>
      <c r="C791" s="822" t="s">
        <v>1381</v>
      </c>
      <c r="D791" s="823" t="s">
        <v>2517</v>
      </c>
      <c r="E791" s="824" t="s">
        <v>1395</v>
      </c>
      <c r="F791" s="822" t="s">
        <v>1376</v>
      </c>
      <c r="G791" s="822" t="s">
        <v>1423</v>
      </c>
      <c r="H791" s="822" t="s">
        <v>672</v>
      </c>
      <c r="I791" s="822" t="s">
        <v>1308</v>
      </c>
      <c r="J791" s="822" t="s">
        <v>959</v>
      </c>
      <c r="K791" s="822" t="s">
        <v>1309</v>
      </c>
      <c r="L791" s="825">
        <v>154.36000000000001</v>
      </c>
      <c r="M791" s="825">
        <v>154.36000000000001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11</v>
      </c>
      <c r="B792" s="822" t="s">
        <v>1375</v>
      </c>
      <c r="C792" s="822" t="s">
        <v>1381</v>
      </c>
      <c r="D792" s="823" t="s">
        <v>2517</v>
      </c>
      <c r="E792" s="824" t="s">
        <v>1395</v>
      </c>
      <c r="F792" s="822" t="s">
        <v>1376</v>
      </c>
      <c r="G792" s="822" t="s">
        <v>1423</v>
      </c>
      <c r="H792" s="822" t="s">
        <v>329</v>
      </c>
      <c r="I792" s="822" t="s">
        <v>1525</v>
      </c>
      <c r="J792" s="822" t="s">
        <v>959</v>
      </c>
      <c r="K792" s="822" t="s">
        <v>1526</v>
      </c>
      <c r="L792" s="825">
        <v>225.06</v>
      </c>
      <c r="M792" s="825">
        <v>450.12</v>
      </c>
      <c r="N792" s="822">
        <v>2</v>
      </c>
      <c r="O792" s="826">
        <v>0.5</v>
      </c>
      <c r="P792" s="825">
        <v>450.12</v>
      </c>
      <c r="Q792" s="827">
        <v>1</v>
      </c>
      <c r="R792" s="822">
        <v>2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11</v>
      </c>
      <c r="B793" s="822" t="s">
        <v>1375</v>
      </c>
      <c r="C793" s="822" t="s">
        <v>1381</v>
      </c>
      <c r="D793" s="823" t="s">
        <v>2517</v>
      </c>
      <c r="E793" s="824" t="s">
        <v>1395</v>
      </c>
      <c r="F793" s="822" t="s">
        <v>1376</v>
      </c>
      <c r="G793" s="822" t="s">
        <v>1725</v>
      </c>
      <c r="H793" s="822" t="s">
        <v>329</v>
      </c>
      <c r="I793" s="822" t="s">
        <v>1726</v>
      </c>
      <c r="J793" s="822" t="s">
        <v>745</v>
      </c>
      <c r="K793" s="822" t="s">
        <v>746</v>
      </c>
      <c r="L793" s="825">
        <v>121.92</v>
      </c>
      <c r="M793" s="825">
        <v>121.92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11</v>
      </c>
      <c r="B794" s="822" t="s">
        <v>1375</v>
      </c>
      <c r="C794" s="822" t="s">
        <v>1381</v>
      </c>
      <c r="D794" s="823" t="s">
        <v>2517</v>
      </c>
      <c r="E794" s="824" t="s">
        <v>1395</v>
      </c>
      <c r="F794" s="822" t="s">
        <v>1378</v>
      </c>
      <c r="G794" s="822" t="s">
        <v>1527</v>
      </c>
      <c r="H794" s="822" t="s">
        <v>329</v>
      </c>
      <c r="I794" s="822" t="s">
        <v>1531</v>
      </c>
      <c r="J794" s="822" t="s">
        <v>1532</v>
      </c>
      <c r="K794" s="822" t="s">
        <v>1533</v>
      </c>
      <c r="L794" s="825">
        <v>0</v>
      </c>
      <c r="M794" s="825">
        <v>0</v>
      </c>
      <c r="N794" s="822">
        <v>11</v>
      </c>
      <c r="O794" s="826">
        <v>11</v>
      </c>
      <c r="P794" s="825"/>
      <c r="Q794" s="827"/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11</v>
      </c>
      <c r="B795" s="822" t="s">
        <v>1375</v>
      </c>
      <c r="C795" s="822" t="s">
        <v>1381</v>
      </c>
      <c r="D795" s="823" t="s">
        <v>2517</v>
      </c>
      <c r="E795" s="824" t="s">
        <v>1395</v>
      </c>
      <c r="F795" s="822" t="s">
        <v>1378</v>
      </c>
      <c r="G795" s="822" t="s">
        <v>1534</v>
      </c>
      <c r="H795" s="822" t="s">
        <v>329</v>
      </c>
      <c r="I795" s="822" t="s">
        <v>1538</v>
      </c>
      <c r="J795" s="822" t="s">
        <v>1539</v>
      </c>
      <c r="K795" s="822" t="s">
        <v>1540</v>
      </c>
      <c r="L795" s="825">
        <v>1383</v>
      </c>
      <c r="M795" s="825">
        <v>96810</v>
      </c>
      <c r="N795" s="822">
        <v>70</v>
      </c>
      <c r="O795" s="826">
        <v>54</v>
      </c>
      <c r="P795" s="825">
        <v>95427</v>
      </c>
      <c r="Q795" s="827">
        <v>0.98571428571428577</v>
      </c>
      <c r="R795" s="822">
        <v>69</v>
      </c>
      <c r="S795" s="827">
        <v>0.98571428571428577</v>
      </c>
      <c r="T795" s="826">
        <v>53</v>
      </c>
      <c r="U795" s="828">
        <v>0.98148148148148151</v>
      </c>
    </row>
    <row r="796" spans="1:21" ht="14.45" customHeight="1" x14ac:dyDescent="0.2">
      <c r="A796" s="821">
        <v>11</v>
      </c>
      <c r="B796" s="822" t="s">
        <v>1375</v>
      </c>
      <c r="C796" s="822" t="s">
        <v>1381</v>
      </c>
      <c r="D796" s="823" t="s">
        <v>2517</v>
      </c>
      <c r="E796" s="824" t="s">
        <v>1395</v>
      </c>
      <c r="F796" s="822" t="s">
        <v>1378</v>
      </c>
      <c r="G796" s="822" t="s">
        <v>1534</v>
      </c>
      <c r="H796" s="822" t="s">
        <v>329</v>
      </c>
      <c r="I796" s="822" t="s">
        <v>2235</v>
      </c>
      <c r="J796" s="822" t="s">
        <v>2236</v>
      </c>
      <c r="K796" s="822" t="s">
        <v>2237</v>
      </c>
      <c r="L796" s="825">
        <v>1437.5</v>
      </c>
      <c r="M796" s="825">
        <v>1437.5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11</v>
      </c>
      <c r="B797" s="822" t="s">
        <v>1375</v>
      </c>
      <c r="C797" s="822" t="s">
        <v>1381</v>
      </c>
      <c r="D797" s="823" t="s">
        <v>2517</v>
      </c>
      <c r="E797" s="824" t="s">
        <v>1395</v>
      </c>
      <c r="F797" s="822" t="s">
        <v>1378</v>
      </c>
      <c r="G797" s="822" t="s">
        <v>1534</v>
      </c>
      <c r="H797" s="822" t="s">
        <v>329</v>
      </c>
      <c r="I797" s="822" t="s">
        <v>2291</v>
      </c>
      <c r="J797" s="822" t="s">
        <v>2292</v>
      </c>
      <c r="K797" s="822" t="s">
        <v>2293</v>
      </c>
      <c r="L797" s="825">
        <v>516.63</v>
      </c>
      <c r="M797" s="825">
        <v>3099.7799999999997</v>
      </c>
      <c r="N797" s="822">
        <v>6</v>
      </c>
      <c r="O797" s="826">
        <v>2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11</v>
      </c>
      <c r="B798" s="822" t="s">
        <v>1375</v>
      </c>
      <c r="C798" s="822" t="s">
        <v>1381</v>
      </c>
      <c r="D798" s="823" t="s">
        <v>2517</v>
      </c>
      <c r="E798" s="824" t="s">
        <v>1395</v>
      </c>
      <c r="F798" s="822" t="s">
        <v>1378</v>
      </c>
      <c r="G798" s="822" t="s">
        <v>1428</v>
      </c>
      <c r="H798" s="822" t="s">
        <v>329</v>
      </c>
      <c r="I798" s="822" t="s">
        <v>1429</v>
      </c>
      <c r="J798" s="822" t="s">
        <v>1430</v>
      </c>
      <c r="K798" s="822" t="s">
        <v>1431</v>
      </c>
      <c r="L798" s="825">
        <v>562.03</v>
      </c>
      <c r="M798" s="825">
        <v>562.03</v>
      </c>
      <c r="N798" s="822">
        <v>1</v>
      </c>
      <c r="O798" s="826">
        <v>1</v>
      </c>
      <c r="P798" s="825">
        <v>562.03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11</v>
      </c>
      <c r="B799" s="822" t="s">
        <v>1375</v>
      </c>
      <c r="C799" s="822" t="s">
        <v>1381</v>
      </c>
      <c r="D799" s="823" t="s">
        <v>2517</v>
      </c>
      <c r="E799" s="824" t="s">
        <v>1395</v>
      </c>
      <c r="F799" s="822" t="s">
        <v>1378</v>
      </c>
      <c r="G799" s="822" t="s">
        <v>1428</v>
      </c>
      <c r="H799" s="822" t="s">
        <v>329</v>
      </c>
      <c r="I799" s="822" t="s">
        <v>1432</v>
      </c>
      <c r="J799" s="822" t="s">
        <v>1433</v>
      </c>
      <c r="K799" s="822" t="s">
        <v>1434</v>
      </c>
      <c r="L799" s="825">
        <v>971.25</v>
      </c>
      <c r="M799" s="825">
        <v>971.25</v>
      </c>
      <c r="N799" s="822">
        <v>1</v>
      </c>
      <c r="O799" s="826">
        <v>1</v>
      </c>
      <c r="P799" s="825">
        <v>971.25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11</v>
      </c>
      <c r="B800" s="822" t="s">
        <v>1375</v>
      </c>
      <c r="C800" s="822" t="s">
        <v>1381</v>
      </c>
      <c r="D800" s="823" t="s">
        <v>2517</v>
      </c>
      <c r="E800" s="824" t="s">
        <v>1395</v>
      </c>
      <c r="F800" s="822" t="s">
        <v>1378</v>
      </c>
      <c r="G800" s="822" t="s">
        <v>1428</v>
      </c>
      <c r="H800" s="822" t="s">
        <v>329</v>
      </c>
      <c r="I800" s="822" t="s">
        <v>1442</v>
      </c>
      <c r="J800" s="822" t="s">
        <v>1443</v>
      </c>
      <c r="K800" s="822" t="s">
        <v>1444</v>
      </c>
      <c r="L800" s="825">
        <v>748.12</v>
      </c>
      <c r="M800" s="825">
        <v>748.12</v>
      </c>
      <c r="N800" s="822">
        <v>1</v>
      </c>
      <c r="O800" s="826">
        <v>1</v>
      </c>
      <c r="P800" s="825">
        <v>748.12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11</v>
      </c>
      <c r="B801" s="822" t="s">
        <v>1375</v>
      </c>
      <c r="C801" s="822" t="s">
        <v>1381</v>
      </c>
      <c r="D801" s="823" t="s">
        <v>2517</v>
      </c>
      <c r="E801" s="824" t="s">
        <v>1395</v>
      </c>
      <c r="F801" s="822" t="s">
        <v>1378</v>
      </c>
      <c r="G801" s="822" t="s">
        <v>1428</v>
      </c>
      <c r="H801" s="822" t="s">
        <v>329</v>
      </c>
      <c r="I801" s="822" t="s">
        <v>1626</v>
      </c>
      <c r="J801" s="822" t="s">
        <v>1627</v>
      </c>
      <c r="K801" s="822" t="s">
        <v>1628</v>
      </c>
      <c r="L801" s="825">
        <v>349.6</v>
      </c>
      <c r="M801" s="825">
        <v>349.6</v>
      </c>
      <c r="N801" s="822">
        <v>1</v>
      </c>
      <c r="O801" s="826">
        <v>1</v>
      </c>
      <c r="P801" s="825">
        <v>349.6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11</v>
      </c>
      <c r="B802" s="822" t="s">
        <v>1375</v>
      </c>
      <c r="C802" s="822" t="s">
        <v>1381</v>
      </c>
      <c r="D802" s="823" t="s">
        <v>2517</v>
      </c>
      <c r="E802" s="824" t="s">
        <v>1395</v>
      </c>
      <c r="F802" s="822" t="s">
        <v>1378</v>
      </c>
      <c r="G802" s="822" t="s">
        <v>1428</v>
      </c>
      <c r="H802" s="822" t="s">
        <v>329</v>
      </c>
      <c r="I802" s="822" t="s">
        <v>1946</v>
      </c>
      <c r="J802" s="822" t="s">
        <v>1947</v>
      </c>
      <c r="K802" s="822" t="s">
        <v>1948</v>
      </c>
      <c r="L802" s="825">
        <v>349.6</v>
      </c>
      <c r="M802" s="825">
        <v>349.6</v>
      </c>
      <c r="N802" s="822">
        <v>1</v>
      </c>
      <c r="O802" s="826">
        <v>1</v>
      </c>
      <c r="P802" s="825">
        <v>349.6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11</v>
      </c>
      <c r="B803" s="822" t="s">
        <v>1375</v>
      </c>
      <c r="C803" s="822" t="s">
        <v>1381</v>
      </c>
      <c r="D803" s="823" t="s">
        <v>2517</v>
      </c>
      <c r="E803" s="824" t="s">
        <v>1395</v>
      </c>
      <c r="F803" s="822" t="s">
        <v>1378</v>
      </c>
      <c r="G803" s="822" t="s">
        <v>1428</v>
      </c>
      <c r="H803" s="822" t="s">
        <v>329</v>
      </c>
      <c r="I803" s="822" t="s">
        <v>1629</v>
      </c>
      <c r="J803" s="822" t="s">
        <v>1630</v>
      </c>
      <c r="K803" s="822" t="s">
        <v>1631</v>
      </c>
      <c r="L803" s="825">
        <v>1599.65</v>
      </c>
      <c r="M803" s="825">
        <v>1599.65</v>
      </c>
      <c r="N803" s="822">
        <v>1</v>
      </c>
      <c r="O803" s="826">
        <v>1</v>
      </c>
      <c r="P803" s="825">
        <v>1599.65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11</v>
      </c>
      <c r="B804" s="822" t="s">
        <v>1375</v>
      </c>
      <c r="C804" s="822" t="s">
        <v>1381</v>
      </c>
      <c r="D804" s="823" t="s">
        <v>2517</v>
      </c>
      <c r="E804" s="824" t="s">
        <v>1395</v>
      </c>
      <c r="F804" s="822" t="s">
        <v>1378</v>
      </c>
      <c r="G804" s="822" t="s">
        <v>1428</v>
      </c>
      <c r="H804" s="822" t="s">
        <v>329</v>
      </c>
      <c r="I804" s="822" t="s">
        <v>1894</v>
      </c>
      <c r="J804" s="822" t="s">
        <v>1895</v>
      </c>
      <c r="K804" s="822" t="s">
        <v>1896</v>
      </c>
      <c r="L804" s="825">
        <v>600.29999999999995</v>
      </c>
      <c r="M804" s="825">
        <v>1200.5999999999999</v>
      </c>
      <c r="N804" s="822">
        <v>2</v>
      </c>
      <c r="O804" s="826">
        <v>2</v>
      </c>
      <c r="P804" s="825">
        <v>1200.5999999999999</v>
      </c>
      <c r="Q804" s="827">
        <v>1</v>
      </c>
      <c r="R804" s="822">
        <v>2</v>
      </c>
      <c r="S804" s="827">
        <v>1</v>
      </c>
      <c r="T804" s="826">
        <v>2</v>
      </c>
      <c r="U804" s="828">
        <v>1</v>
      </c>
    </row>
    <row r="805" spans="1:21" ht="14.45" customHeight="1" x14ac:dyDescent="0.2">
      <c r="A805" s="821">
        <v>11</v>
      </c>
      <c r="B805" s="822" t="s">
        <v>1375</v>
      </c>
      <c r="C805" s="822" t="s">
        <v>1381</v>
      </c>
      <c r="D805" s="823" t="s">
        <v>2517</v>
      </c>
      <c r="E805" s="824" t="s">
        <v>1395</v>
      </c>
      <c r="F805" s="822" t="s">
        <v>1378</v>
      </c>
      <c r="G805" s="822" t="s">
        <v>1428</v>
      </c>
      <c r="H805" s="822" t="s">
        <v>329</v>
      </c>
      <c r="I805" s="822" t="s">
        <v>2294</v>
      </c>
      <c r="J805" s="822" t="s">
        <v>2295</v>
      </c>
      <c r="K805" s="822" t="s">
        <v>2296</v>
      </c>
      <c r="L805" s="825">
        <v>749.8</v>
      </c>
      <c r="M805" s="825">
        <v>1499.6</v>
      </c>
      <c r="N805" s="822">
        <v>2</v>
      </c>
      <c r="O805" s="826">
        <v>2</v>
      </c>
      <c r="P805" s="825">
        <v>749.8</v>
      </c>
      <c r="Q805" s="827">
        <v>0.5</v>
      </c>
      <c r="R805" s="822">
        <v>1</v>
      </c>
      <c r="S805" s="827">
        <v>0.5</v>
      </c>
      <c r="T805" s="826">
        <v>1</v>
      </c>
      <c r="U805" s="828">
        <v>0.5</v>
      </c>
    </row>
    <row r="806" spans="1:21" ht="14.45" customHeight="1" x14ac:dyDescent="0.2">
      <c r="A806" s="821">
        <v>11</v>
      </c>
      <c r="B806" s="822" t="s">
        <v>1375</v>
      </c>
      <c r="C806" s="822" t="s">
        <v>1381</v>
      </c>
      <c r="D806" s="823" t="s">
        <v>2517</v>
      </c>
      <c r="E806" s="824" t="s">
        <v>1395</v>
      </c>
      <c r="F806" s="822" t="s">
        <v>1378</v>
      </c>
      <c r="G806" s="822" t="s">
        <v>1428</v>
      </c>
      <c r="H806" s="822" t="s">
        <v>329</v>
      </c>
      <c r="I806" s="822" t="s">
        <v>2297</v>
      </c>
      <c r="J806" s="822" t="s">
        <v>2298</v>
      </c>
      <c r="K806" s="822" t="s">
        <v>2299</v>
      </c>
      <c r="L806" s="825">
        <v>400.2</v>
      </c>
      <c r="M806" s="825">
        <v>800.4</v>
      </c>
      <c r="N806" s="822">
        <v>2</v>
      </c>
      <c r="O806" s="826">
        <v>2</v>
      </c>
      <c r="P806" s="825">
        <v>400.2</v>
      </c>
      <c r="Q806" s="827">
        <v>0.5</v>
      </c>
      <c r="R806" s="822">
        <v>1</v>
      </c>
      <c r="S806" s="827">
        <v>0.5</v>
      </c>
      <c r="T806" s="826">
        <v>1</v>
      </c>
      <c r="U806" s="828">
        <v>0.5</v>
      </c>
    </row>
    <row r="807" spans="1:21" ht="14.45" customHeight="1" x14ac:dyDescent="0.2">
      <c r="A807" s="821">
        <v>11</v>
      </c>
      <c r="B807" s="822" t="s">
        <v>1375</v>
      </c>
      <c r="C807" s="822" t="s">
        <v>1381</v>
      </c>
      <c r="D807" s="823" t="s">
        <v>2517</v>
      </c>
      <c r="E807" s="824" t="s">
        <v>1395</v>
      </c>
      <c r="F807" s="822" t="s">
        <v>1378</v>
      </c>
      <c r="G807" s="822" t="s">
        <v>1428</v>
      </c>
      <c r="H807" s="822" t="s">
        <v>329</v>
      </c>
      <c r="I807" s="822" t="s">
        <v>1541</v>
      </c>
      <c r="J807" s="822" t="s">
        <v>1542</v>
      </c>
      <c r="K807" s="822" t="s">
        <v>1543</v>
      </c>
      <c r="L807" s="825">
        <v>600.29999999999995</v>
      </c>
      <c r="M807" s="825">
        <v>4202.0999999999995</v>
      </c>
      <c r="N807" s="822">
        <v>7</v>
      </c>
      <c r="O807" s="826">
        <v>7</v>
      </c>
      <c r="P807" s="825">
        <v>2401.1999999999998</v>
      </c>
      <c r="Q807" s="827">
        <v>0.57142857142857151</v>
      </c>
      <c r="R807" s="822">
        <v>4</v>
      </c>
      <c r="S807" s="827">
        <v>0.5714285714285714</v>
      </c>
      <c r="T807" s="826">
        <v>4</v>
      </c>
      <c r="U807" s="828">
        <v>0.5714285714285714</v>
      </c>
    </row>
    <row r="808" spans="1:21" ht="14.45" customHeight="1" x14ac:dyDescent="0.2">
      <c r="A808" s="821">
        <v>11</v>
      </c>
      <c r="B808" s="822" t="s">
        <v>1375</v>
      </c>
      <c r="C808" s="822" t="s">
        <v>1381</v>
      </c>
      <c r="D808" s="823" t="s">
        <v>2517</v>
      </c>
      <c r="E808" s="824" t="s">
        <v>1395</v>
      </c>
      <c r="F808" s="822" t="s">
        <v>1378</v>
      </c>
      <c r="G808" s="822" t="s">
        <v>1428</v>
      </c>
      <c r="H808" s="822" t="s">
        <v>329</v>
      </c>
      <c r="I808" s="822" t="s">
        <v>1638</v>
      </c>
      <c r="J808" s="822" t="s">
        <v>1639</v>
      </c>
      <c r="K808" s="822"/>
      <c r="L808" s="825">
        <v>180.55</v>
      </c>
      <c r="M808" s="825">
        <v>541.65000000000009</v>
      </c>
      <c r="N808" s="822">
        <v>3</v>
      </c>
      <c r="O808" s="826">
        <v>3</v>
      </c>
      <c r="P808" s="825">
        <v>541.65000000000009</v>
      </c>
      <c r="Q808" s="827">
        <v>1</v>
      </c>
      <c r="R808" s="822">
        <v>3</v>
      </c>
      <c r="S808" s="827">
        <v>1</v>
      </c>
      <c r="T808" s="826">
        <v>3</v>
      </c>
      <c r="U808" s="828">
        <v>1</v>
      </c>
    </row>
    <row r="809" spans="1:21" ht="14.45" customHeight="1" x14ac:dyDescent="0.2">
      <c r="A809" s="821">
        <v>11</v>
      </c>
      <c r="B809" s="822" t="s">
        <v>1375</v>
      </c>
      <c r="C809" s="822" t="s">
        <v>1381</v>
      </c>
      <c r="D809" s="823" t="s">
        <v>2517</v>
      </c>
      <c r="E809" s="824" t="s">
        <v>1395</v>
      </c>
      <c r="F809" s="822" t="s">
        <v>1378</v>
      </c>
      <c r="G809" s="822" t="s">
        <v>1428</v>
      </c>
      <c r="H809" s="822" t="s">
        <v>329</v>
      </c>
      <c r="I809" s="822" t="s">
        <v>1640</v>
      </c>
      <c r="J809" s="822" t="s">
        <v>1641</v>
      </c>
      <c r="K809" s="822" t="s">
        <v>1642</v>
      </c>
      <c r="L809" s="825">
        <v>245.42</v>
      </c>
      <c r="M809" s="825">
        <v>490.84</v>
      </c>
      <c r="N809" s="822">
        <v>2</v>
      </c>
      <c r="O809" s="826">
        <v>2</v>
      </c>
      <c r="P809" s="825">
        <v>490.84</v>
      </c>
      <c r="Q809" s="827">
        <v>1</v>
      </c>
      <c r="R809" s="822">
        <v>2</v>
      </c>
      <c r="S809" s="827">
        <v>1</v>
      </c>
      <c r="T809" s="826">
        <v>2</v>
      </c>
      <c r="U809" s="828">
        <v>1</v>
      </c>
    </row>
    <row r="810" spans="1:21" ht="14.45" customHeight="1" x14ac:dyDescent="0.2">
      <c r="A810" s="821">
        <v>11</v>
      </c>
      <c r="B810" s="822" t="s">
        <v>1375</v>
      </c>
      <c r="C810" s="822" t="s">
        <v>1381</v>
      </c>
      <c r="D810" s="823" t="s">
        <v>2517</v>
      </c>
      <c r="E810" s="824" t="s">
        <v>1395</v>
      </c>
      <c r="F810" s="822" t="s">
        <v>1378</v>
      </c>
      <c r="G810" s="822" t="s">
        <v>1428</v>
      </c>
      <c r="H810" s="822" t="s">
        <v>329</v>
      </c>
      <c r="I810" s="822" t="s">
        <v>2300</v>
      </c>
      <c r="J810" s="822" t="s">
        <v>2301</v>
      </c>
      <c r="K810" s="822" t="s">
        <v>2302</v>
      </c>
      <c r="L810" s="825">
        <v>1359.18</v>
      </c>
      <c r="M810" s="825">
        <v>1359.18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11</v>
      </c>
      <c r="B811" s="822" t="s">
        <v>1375</v>
      </c>
      <c r="C811" s="822" t="s">
        <v>1381</v>
      </c>
      <c r="D811" s="823" t="s">
        <v>2517</v>
      </c>
      <c r="E811" s="824" t="s">
        <v>1395</v>
      </c>
      <c r="F811" s="822" t="s">
        <v>1378</v>
      </c>
      <c r="G811" s="822" t="s">
        <v>1428</v>
      </c>
      <c r="H811" s="822" t="s">
        <v>329</v>
      </c>
      <c r="I811" s="822" t="s">
        <v>2303</v>
      </c>
      <c r="J811" s="822" t="s">
        <v>2304</v>
      </c>
      <c r="K811" s="822" t="s">
        <v>2305</v>
      </c>
      <c r="L811" s="825">
        <v>600.29999999999995</v>
      </c>
      <c r="M811" s="825">
        <v>600.29999999999995</v>
      </c>
      <c r="N811" s="822">
        <v>1</v>
      </c>
      <c r="O811" s="826">
        <v>1</v>
      </c>
      <c r="P811" s="825">
        <v>600.29999999999995</v>
      </c>
      <c r="Q811" s="827">
        <v>1</v>
      </c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11</v>
      </c>
      <c r="B812" s="822" t="s">
        <v>1375</v>
      </c>
      <c r="C812" s="822" t="s">
        <v>1381</v>
      </c>
      <c r="D812" s="823" t="s">
        <v>2517</v>
      </c>
      <c r="E812" s="824" t="s">
        <v>1395</v>
      </c>
      <c r="F812" s="822" t="s">
        <v>1378</v>
      </c>
      <c r="G812" s="822" t="s">
        <v>1428</v>
      </c>
      <c r="H812" s="822" t="s">
        <v>329</v>
      </c>
      <c r="I812" s="822" t="s">
        <v>2306</v>
      </c>
      <c r="J812" s="822" t="s">
        <v>2307</v>
      </c>
      <c r="K812" s="822" t="s">
        <v>2308</v>
      </c>
      <c r="L812" s="825">
        <v>749.72</v>
      </c>
      <c r="M812" s="825">
        <v>749.72</v>
      </c>
      <c r="N812" s="822">
        <v>1</v>
      </c>
      <c r="O812" s="826">
        <v>1</v>
      </c>
      <c r="P812" s="825">
        <v>749.72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11</v>
      </c>
      <c r="B813" s="822" t="s">
        <v>1375</v>
      </c>
      <c r="C813" s="822" t="s">
        <v>1381</v>
      </c>
      <c r="D813" s="823" t="s">
        <v>2517</v>
      </c>
      <c r="E813" s="824" t="s">
        <v>1395</v>
      </c>
      <c r="F813" s="822" t="s">
        <v>1378</v>
      </c>
      <c r="G813" s="822" t="s">
        <v>1428</v>
      </c>
      <c r="H813" s="822" t="s">
        <v>329</v>
      </c>
      <c r="I813" s="822" t="s">
        <v>2309</v>
      </c>
      <c r="J813" s="822" t="s">
        <v>2310</v>
      </c>
      <c r="K813" s="822" t="s">
        <v>2311</v>
      </c>
      <c r="L813" s="825">
        <v>349.6</v>
      </c>
      <c r="M813" s="825">
        <v>349.6</v>
      </c>
      <c r="N813" s="822">
        <v>1</v>
      </c>
      <c r="O813" s="826">
        <v>1</v>
      </c>
      <c r="P813" s="825">
        <v>349.6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11</v>
      </c>
      <c r="B814" s="822" t="s">
        <v>1375</v>
      </c>
      <c r="C814" s="822" t="s">
        <v>1381</v>
      </c>
      <c r="D814" s="823" t="s">
        <v>2517</v>
      </c>
      <c r="E814" s="824" t="s">
        <v>1395</v>
      </c>
      <c r="F814" s="822" t="s">
        <v>1378</v>
      </c>
      <c r="G814" s="822" t="s">
        <v>1428</v>
      </c>
      <c r="H814" s="822" t="s">
        <v>329</v>
      </c>
      <c r="I814" s="822" t="s">
        <v>1900</v>
      </c>
      <c r="J814" s="822" t="s">
        <v>1901</v>
      </c>
      <c r="K814" s="822" t="s">
        <v>1902</v>
      </c>
      <c r="L814" s="825">
        <v>1599.65</v>
      </c>
      <c r="M814" s="825">
        <v>1599.65</v>
      </c>
      <c r="N814" s="822">
        <v>1</v>
      </c>
      <c r="O814" s="826">
        <v>1</v>
      </c>
      <c r="P814" s="825">
        <v>1599.65</v>
      </c>
      <c r="Q814" s="827">
        <v>1</v>
      </c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11</v>
      </c>
      <c r="B815" s="822" t="s">
        <v>1375</v>
      </c>
      <c r="C815" s="822" t="s">
        <v>1381</v>
      </c>
      <c r="D815" s="823" t="s">
        <v>2517</v>
      </c>
      <c r="E815" s="824" t="s">
        <v>1395</v>
      </c>
      <c r="F815" s="822" t="s">
        <v>1378</v>
      </c>
      <c r="G815" s="822" t="s">
        <v>1438</v>
      </c>
      <c r="H815" s="822" t="s">
        <v>329</v>
      </c>
      <c r="I815" s="822" t="s">
        <v>1439</v>
      </c>
      <c r="J815" s="822" t="s">
        <v>1440</v>
      </c>
      <c r="K815" s="822" t="s">
        <v>1441</v>
      </c>
      <c r="L815" s="825">
        <v>249.55</v>
      </c>
      <c r="M815" s="825">
        <v>4491.8999999999996</v>
      </c>
      <c r="N815" s="822">
        <v>18</v>
      </c>
      <c r="O815" s="826">
        <v>9</v>
      </c>
      <c r="P815" s="825">
        <v>4491.8999999999996</v>
      </c>
      <c r="Q815" s="827">
        <v>1</v>
      </c>
      <c r="R815" s="822">
        <v>18</v>
      </c>
      <c r="S815" s="827">
        <v>1</v>
      </c>
      <c r="T815" s="826">
        <v>9</v>
      </c>
      <c r="U815" s="828">
        <v>1</v>
      </c>
    </row>
    <row r="816" spans="1:21" ht="14.45" customHeight="1" x14ac:dyDescent="0.2">
      <c r="A816" s="821">
        <v>11</v>
      </c>
      <c r="B816" s="822" t="s">
        <v>1375</v>
      </c>
      <c r="C816" s="822" t="s">
        <v>1381</v>
      </c>
      <c r="D816" s="823" t="s">
        <v>2517</v>
      </c>
      <c r="E816" s="824" t="s">
        <v>1395</v>
      </c>
      <c r="F816" s="822" t="s">
        <v>1378</v>
      </c>
      <c r="G816" s="822" t="s">
        <v>1438</v>
      </c>
      <c r="H816" s="822" t="s">
        <v>329</v>
      </c>
      <c r="I816" s="822" t="s">
        <v>1547</v>
      </c>
      <c r="J816" s="822" t="s">
        <v>1548</v>
      </c>
      <c r="K816" s="822" t="s">
        <v>1549</v>
      </c>
      <c r="L816" s="825">
        <v>400.2</v>
      </c>
      <c r="M816" s="825">
        <v>3601.7999999999993</v>
      </c>
      <c r="N816" s="822">
        <v>9</v>
      </c>
      <c r="O816" s="826">
        <v>9</v>
      </c>
      <c r="P816" s="825">
        <v>3601.7999999999993</v>
      </c>
      <c r="Q816" s="827">
        <v>1</v>
      </c>
      <c r="R816" s="822">
        <v>9</v>
      </c>
      <c r="S816" s="827">
        <v>1</v>
      </c>
      <c r="T816" s="826">
        <v>9</v>
      </c>
      <c r="U816" s="828">
        <v>1</v>
      </c>
    </row>
    <row r="817" spans="1:21" ht="14.45" customHeight="1" x14ac:dyDescent="0.2">
      <c r="A817" s="821">
        <v>11</v>
      </c>
      <c r="B817" s="822" t="s">
        <v>1375</v>
      </c>
      <c r="C817" s="822" t="s">
        <v>1381</v>
      </c>
      <c r="D817" s="823" t="s">
        <v>2517</v>
      </c>
      <c r="E817" s="824" t="s">
        <v>1395</v>
      </c>
      <c r="F817" s="822" t="s">
        <v>1378</v>
      </c>
      <c r="G817" s="822" t="s">
        <v>1438</v>
      </c>
      <c r="H817" s="822" t="s">
        <v>329</v>
      </c>
      <c r="I817" s="822" t="s">
        <v>2312</v>
      </c>
      <c r="J817" s="822" t="s">
        <v>2313</v>
      </c>
      <c r="K817" s="822" t="s">
        <v>2314</v>
      </c>
      <c r="L817" s="825">
        <v>949.9</v>
      </c>
      <c r="M817" s="825">
        <v>949.9</v>
      </c>
      <c r="N817" s="822">
        <v>1</v>
      </c>
      <c r="O817" s="826">
        <v>1</v>
      </c>
      <c r="P817" s="825">
        <v>949.9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11</v>
      </c>
      <c r="B818" s="822" t="s">
        <v>1375</v>
      </c>
      <c r="C818" s="822" t="s">
        <v>1381</v>
      </c>
      <c r="D818" s="823" t="s">
        <v>2517</v>
      </c>
      <c r="E818" s="824" t="s">
        <v>1391</v>
      </c>
      <c r="F818" s="822" t="s">
        <v>1376</v>
      </c>
      <c r="G818" s="822" t="s">
        <v>1448</v>
      </c>
      <c r="H818" s="822" t="s">
        <v>329</v>
      </c>
      <c r="I818" s="822" t="s">
        <v>1449</v>
      </c>
      <c r="J818" s="822" t="s">
        <v>1450</v>
      </c>
      <c r="K818" s="822" t="s">
        <v>1451</v>
      </c>
      <c r="L818" s="825">
        <v>23.49</v>
      </c>
      <c r="M818" s="825">
        <v>23.49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11</v>
      </c>
      <c r="B819" s="822" t="s">
        <v>1375</v>
      </c>
      <c r="C819" s="822" t="s">
        <v>1381</v>
      </c>
      <c r="D819" s="823" t="s">
        <v>2517</v>
      </c>
      <c r="E819" s="824" t="s">
        <v>1391</v>
      </c>
      <c r="F819" s="822" t="s">
        <v>1376</v>
      </c>
      <c r="G819" s="822" t="s">
        <v>1448</v>
      </c>
      <c r="H819" s="822" t="s">
        <v>329</v>
      </c>
      <c r="I819" s="822" t="s">
        <v>1667</v>
      </c>
      <c r="J819" s="822" t="s">
        <v>1450</v>
      </c>
      <c r="K819" s="822" t="s">
        <v>1668</v>
      </c>
      <c r="L819" s="825">
        <v>70.48</v>
      </c>
      <c r="M819" s="825">
        <v>211.44</v>
      </c>
      <c r="N819" s="822">
        <v>3</v>
      </c>
      <c r="O819" s="826">
        <v>2.5</v>
      </c>
      <c r="P819" s="825">
        <v>70.48</v>
      </c>
      <c r="Q819" s="827">
        <v>0.33333333333333337</v>
      </c>
      <c r="R819" s="822">
        <v>1</v>
      </c>
      <c r="S819" s="827">
        <v>0.33333333333333331</v>
      </c>
      <c r="T819" s="826">
        <v>1</v>
      </c>
      <c r="U819" s="828">
        <v>0.4</v>
      </c>
    </row>
    <row r="820" spans="1:21" ht="14.45" customHeight="1" x14ac:dyDescent="0.2">
      <c r="A820" s="821">
        <v>11</v>
      </c>
      <c r="B820" s="822" t="s">
        <v>1375</v>
      </c>
      <c r="C820" s="822" t="s">
        <v>1381</v>
      </c>
      <c r="D820" s="823" t="s">
        <v>2517</v>
      </c>
      <c r="E820" s="824" t="s">
        <v>1391</v>
      </c>
      <c r="F820" s="822" t="s">
        <v>1376</v>
      </c>
      <c r="G820" s="822" t="s">
        <v>1455</v>
      </c>
      <c r="H820" s="822" t="s">
        <v>329</v>
      </c>
      <c r="I820" s="822" t="s">
        <v>1456</v>
      </c>
      <c r="J820" s="822" t="s">
        <v>1457</v>
      </c>
      <c r="K820" s="822" t="s">
        <v>1458</v>
      </c>
      <c r="L820" s="825">
        <v>159.71</v>
      </c>
      <c r="M820" s="825">
        <v>13415.640000000001</v>
      </c>
      <c r="N820" s="822">
        <v>84</v>
      </c>
      <c r="O820" s="826">
        <v>36</v>
      </c>
      <c r="P820" s="825">
        <v>6867.5300000000007</v>
      </c>
      <c r="Q820" s="827">
        <v>0.51190476190476186</v>
      </c>
      <c r="R820" s="822">
        <v>43</v>
      </c>
      <c r="S820" s="827">
        <v>0.51190476190476186</v>
      </c>
      <c r="T820" s="826">
        <v>18</v>
      </c>
      <c r="U820" s="828">
        <v>0.5</v>
      </c>
    </row>
    <row r="821" spans="1:21" ht="14.45" customHeight="1" x14ac:dyDescent="0.2">
      <c r="A821" s="821">
        <v>11</v>
      </c>
      <c r="B821" s="822" t="s">
        <v>1375</v>
      </c>
      <c r="C821" s="822" t="s">
        <v>1381</v>
      </c>
      <c r="D821" s="823" t="s">
        <v>2517</v>
      </c>
      <c r="E821" s="824" t="s">
        <v>1391</v>
      </c>
      <c r="F821" s="822" t="s">
        <v>1376</v>
      </c>
      <c r="G821" s="822" t="s">
        <v>2266</v>
      </c>
      <c r="H821" s="822" t="s">
        <v>672</v>
      </c>
      <c r="I821" s="822" t="s">
        <v>1338</v>
      </c>
      <c r="J821" s="822" t="s">
        <v>1339</v>
      </c>
      <c r="K821" s="822" t="s">
        <v>1340</v>
      </c>
      <c r="L821" s="825">
        <v>56.06</v>
      </c>
      <c r="M821" s="825">
        <v>56.06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11</v>
      </c>
      <c r="B822" s="822" t="s">
        <v>1375</v>
      </c>
      <c r="C822" s="822" t="s">
        <v>1381</v>
      </c>
      <c r="D822" s="823" t="s">
        <v>2517</v>
      </c>
      <c r="E822" s="824" t="s">
        <v>1391</v>
      </c>
      <c r="F822" s="822" t="s">
        <v>1376</v>
      </c>
      <c r="G822" s="822" t="s">
        <v>2315</v>
      </c>
      <c r="H822" s="822" t="s">
        <v>329</v>
      </c>
      <c r="I822" s="822" t="s">
        <v>2316</v>
      </c>
      <c r="J822" s="822" t="s">
        <v>2317</v>
      </c>
      <c r="K822" s="822" t="s">
        <v>2318</v>
      </c>
      <c r="L822" s="825">
        <v>80.19</v>
      </c>
      <c r="M822" s="825">
        <v>80.19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11</v>
      </c>
      <c r="B823" s="822" t="s">
        <v>1375</v>
      </c>
      <c r="C823" s="822" t="s">
        <v>1381</v>
      </c>
      <c r="D823" s="823" t="s">
        <v>2517</v>
      </c>
      <c r="E823" s="824" t="s">
        <v>1391</v>
      </c>
      <c r="F823" s="822" t="s">
        <v>1376</v>
      </c>
      <c r="G823" s="822" t="s">
        <v>1556</v>
      </c>
      <c r="H823" s="822" t="s">
        <v>329</v>
      </c>
      <c r="I823" s="822" t="s">
        <v>2177</v>
      </c>
      <c r="J823" s="822" t="s">
        <v>2178</v>
      </c>
      <c r="K823" s="822" t="s">
        <v>2179</v>
      </c>
      <c r="L823" s="825">
        <v>508.75</v>
      </c>
      <c r="M823" s="825">
        <v>508.75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11</v>
      </c>
      <c r="B824" s="822" t="s">
        <v>1375</v>
      </c>
      <c r="C824" s="822" t="s">
        <v>1381</v>
      </c>
      <c r="D824" s="823" t="s">
        <v>2517</v>
      </c>
      <c r="E824" s="824" t="s">
        <v>1391</v>
      </c>
      <c r="F824" s="822" t="s">
        <v>1376</v>
      </c>
      <c r="G824" s="822" t="s">
        <v>2319</v>
      </c>
      <c r="H824" s="822" t="s">
        <v>329</v>
      </c>
      <c r="I824" s="822" t="s">
        <v>2320</v>
      </c>
      <c r="J824" s="822" t="s">
        <v>1099</v>
      </c>
      <c r="K824" s="822" t="s">
        <v>2321</v>
      </c>
      <c r="L824" s="825">
        <v>58.86</v>
      </c>
      <c r="M824" s="825">
        <v>58.86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11</v>
      </c>
      <c r="B825" s="822" t="s">
        <v>1375</v>
      </c>
      <c r="C825" s="822" t="s">
        <v>1381</v>
      </c>
      <c r="D825" s="823" t="s">
        <v>2517</v>
      </c>
      <c r="E825" s="824" t="s">
        <v>1391</v>
      </c>
      <c r="F825" s="822" t="s">
        <v>1376</v>
      </c>
      <c r="G825" s="822" t="s">
        <v>2319</v>
      </c>
      <c r="H825" s="822" t="s">
        <v>329</v>
      </c>
      <c r="I825" s="822" t="s">
        <v>2322</v>
      </c>
      <c r="J825" s="822" t="s">
        <v>1099</v>
      </c>
      <c r="K825" s="822" t="s">
        <v>2323</v>
      </c>
      <c r="L825" s="825">
        <v>58.86</v>
      </c>
      <c r="M825" s="825">
        <v>58.86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11</v>
      </c>
      <c r="B826" s="822" t="s">
        <v>1375</v>
      </c>
      <c r="C826" s="822" t="s">
        <v>1381</v>
      </c>
      <c r="D826" s="823" t="s">
        <v>2517</v>
      </c>
      <c r="E826" s="824" t="s">
        <v>1391</v>
      </c>
      <c r="F826" s="822" t="s">
        <v>1376</v>
      </c>
      <c r="G826" s="822" t="s">
        <v>1680</v>
      </c>
      <c r="H826" s="822" t="s">
        <v>329</v>
      </c>
      <c r="I826" s="822" t="s">
        <v>2003</v>
      </c>
      <c r="J826" s="822" t="s">
        <v>2004</v>
      </c>
      <c r="K826" s="822" t="s">
        <v>1232</v>
      </c>
      <c r="L826" s="825">
        <v>78.33</v>
      </c>
      <c r="M826" s="825">
        <v>78.33</v>
      </c>
      <c r="N826" s="822">
        <v>1</v>
      </c>
      <c r="O826" s="826">
        <v>1</v>
      </c>
      <c r="P826" s="825">
        <v>78.33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11</v>
      </c>
      <c r="B827" s="822" t="s">
        <v>1375</v>
      </c>
      <c r="C827" s="822" t="s">
        <v>1381</v>
      </c>
      <c r="D827" s="823" t="s">
        <v>2517</v>
      </c>
      <c r="E827" s="824" t="s">
        <v>1391</v>
      </c>
      <c r="F827" s="822" t="s">
        <v>1376</v>
      </c>
      <c r="G827" s="822" t="s">
        <v>1804</v>
      </c>
      <c r="H827" s="822" t="s">
        <v>329</v>
      </c>
      <c r="I827" s="822" t="s">
        <v>1805</v>
      </c>
      <c r="J827" s="822" t="s">
        <v>1806</v>
      </c>
      <c r="K827" s="822" t="s">
        <v>1807</v>
      </c>
      <c r="L827" s="825">
        <v>150.26</v>
      </c>
      <c r="M827" s="825">
        <v>150.26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11</v>
      </c>
      <c r="B828" s="822" t="s">
        <v>1375</v>
      </c>
      <c r="C828" s="822" t="s">
        <v>1381</v>
      </c>
      <c r="D828" s="823" t="s">
        <v>2517</v>
      </c>
      <c r="E828" s="824" t="s">
        <v>1391</v>
      </c>
      <c r="F828" s="822" t="s">
        <v>1376</v>
      </c>
      <c r="G828" s="822" t="s">
        <v>1459</v>
      </c>
      <c r="H828" s="822" t="s">
        <v>329</v>
      </c>
      <c r="I828" s="822" t="s">
        <v>1460</v>
      </c>
      <c r="J828" s="822" t="s">
        <v>682</v>
      </c>
      <c r="K828" s="822" t="s">
        <v>683</v>
      </c>
      <c r="L828" s="825">
        <v>52.87</v>
      </c>
      <c r="M828" s="825">
        <v>370.09</v>
      </c>
      <c r="N828" s="822">
        <v>7</v>
      </c>
      <c r="O828" s="826">
        <v>4.5</v>
      </c>
      <c r="P828" s="825">
        <v>158.60999999999999</v>
      </c>
      <c r="Q828" s="827">
        <v>0.42857142857142855</v>
      </c>
      <c r="R828" s="822">
        <v>3</v>
      </c>
      <c r="S828" s="827">
        <v>0.42857142857142855</v>
      </c>
      <c r="T828" s="826">
        <v>1</v>
      </c>
      <c r="U828" s="828">
        <v>0.22222222222222221</v>
      </c>
    </row>
    <row r="829" spans="1:21" ht="14.45" customHeight="1" x14ac:dyDescent="0.2">
      <c r="A829" s="821">
        <v>11</v>
      </c>
      <c r="B829" s="822" t="s">
        <v>1375</v>
      </c>
      <c r="C829" s="822" t="s">
        <v>1381</v>
      </c>
      <c r="D829" s="823" t="s">
        <v>2517</v>
      </c>
      <c r="E829" s="824" t="s">
        <v>1391</v>
      </c>
      <c r="F829" s="822" t="s">
        <v>1376</v>
      </c>
      <c r="G829" s="822" t="s">
        <v>1459</v>
      </c>
      <c r="H829" s="822" t="s">
        <v>329</v>
      </c>
      <c r="I829" s="822" t="s">
        <v>2324</v>
      </c>
      <c r="J829" s="822" t="s">
        <v>2325</v>
      </c>
      <c r="K829" s="822" t="s">
        <v>2326</v>
      </c>
      <c r="L829" s="825">
        <v>0</v>
      </c>
      <c r="M829" s="825">
        <v>0</v>
      </c>
      <c r="N829" s="822">
        <v>8</v>
      </c>
      <c r="O829" s="826">
        <v>7</v>
      </c>
      <c r="P829" s="825">
        <v>0</v>
      </c>
      <c r="Q829" s="827"/>
      <c r="R829" s="822">
        <v>5</v>
      </c>
      <c r="S829" s="827">
        <v>0.625</v>
      </c>
      <c r="T829" s="826">
        <v>4</v>
      </c>
      <c r="U829" s="828">
        <v>0.5714285714285714</v>
      </c>
    </row>
    <row r="830" spans="1:21" ht="14.45" customHeight="1" x14ac:dyDescent="0.2">
      <c r="A830" s="821">
        <v>11</v>
      </c>
      <c r="B830" s="822" t="s">
        <v>1375</v>
      </c>
      <c r="C830" s="822" t="s">
        <v>1381</v>
      </c>
      <c r="D830" s="823" t="s">
        <v>2517</v>
      </c>
      <c r="E830" s="824" t="s">
        <v>1391</v>
      </c>
      <c r="F830" s="822" t="s">
        <v>1376</v>
      </c>
      <c r="G830" s="822" t="s">
        <v>1459</v>
      </c>
      <c r="H830" s="822" t="s">
        <v>329</v>
      </c>
      <c r="I830" s="822" t="s">
        <v>1565</v>
      </c>
      <c r="J830" s="822" t="s">
        <v>682</v>
      </c>
      <c r="K830" s="822" t="s">
        <v>683</v>
      </c>
      <c r="L830" s="825">
        <v>52.87</v>
      </c>
      <c r="M830" s="825">
        <v>52.87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11</v>
      </c>
      <c r="B831" s="822" t="s">
        <v>1375</v>
      </c>
      <c r="C831" s="822" t="s">
        <v>1381</v>
      </c>
      <c r="D831" s="823" t="s">
        <v>2517</v>
      </c>
      <c r="E831" s="824" t="s">
        <v>1391</v>
      </c>
      <c r="F831" s="822" t="s">
        <v>1376</v>
      </c>
      <c r="G831" s="822" t="s">
        <v>1752</v>
      </c>
      <c r="H831" s="822" t="s">
        <v>329</v>
      </c>
      <c r="I831" s="822" t="s">
        <v>1755</v>
      </c>
      <c r="J831" s="822" t="s">
        <v>680</v>
      </c>
      <c r="K831" s="822" t="s">
        <v>1756</v>
      </c>
      <c r="L831" s="825">
        <v>45.56</v>
      </c>
      <c r="M831" s="825">
        <v>45.56</v>
      </c>
      <c r="N831" s="822">
        <v>1</v>
      </c>
      <c r="O831" s="826">
        <v>0.5</v>
      </c>
      <c r="P831" s="825">
        <v>45.56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11</v>
      </c>
      <c r="B832" s="822" t="s">
        <v>1375</v>
      </c>
      <c r="C832" s="822" t="s">
        <v>1381</v>
      </c>
      <c r="D832" s="823" t="s">
        <v>2517</v>
      </c>
      <c r="E832" s="824" t="s">
        <v>1391</v>
      </c>
      <c r="F832" s="822" t="s">
        <v>1376</v>
      </c>
      <c r="G832" s="822" t="s">
        <v>2327</v>
      </c>
      <c r="H832" s="822" t="s">
        <v>329</v>
      </c>
      <c r="I832" s="822" t="s">
        <v>2328</v>
      </c>
      <c r="J832" s="822" t="s">
        <v>2329</v>
      </c>
      <c r="K832" s="822" t="s">
        <v>2330</v>
      </c>
      <c r="L832" s="825">
        <v>0</v>
      </c>
      <c r="M832" s="825">
        <v>0</v>
      </c>
      <c r="N832" s="822">
        <v>1</v>
      </c>
      <c r="O832" s="826">
        <v>0.5</v>
      </c>
      <c r="P832" s="825">
        <v>0</v>
      </c>
      <c r="Q832" s="827"/>
      <c r="R832" s="822">
        <v>1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11</v>
      </c>
      <c r="B833" s="822" t="s">
        <v>1375</v>
      </c>
      <c r="C833" s="822" t="s">
        <v>1381</v>
      </c>
      <c r="D833" s="823" t="s">
        <v>2517</v>
      </c>
      <c r="E833" s="824" t="s">
        <v>1391</v>
      </c>
      <c r="F833" s="822" t="s">
        <v>1376</v>
      </c>
      <c r="G833" s="822" t="s">
        <v>1759</v>
      </c>
      <c r="H833" s="822" t="s">
        <v>329</v>
      </c>
      <c r="I833" s="822" t="s">
        <v>1760</v>
      </c>
      <c r="J833" s="822" t="s">
        <v>1761</v>
      </c>
      <c r="K833" s="822" t="s">
        <v>1762</v>
      </c>
      <c r="L833" s="825">
        <v>0</v>
      </c>
      <c r="M833" s="825">
        <v>0</v>
      </c>
      <c r="N833" s="822">
        <v>1</v>
      </c>
      <c r="O833" s="826">
        <v>0.5</v>
      </c>
      <c r="P833" s="825">
        <v>0</v>
      </c>
      <c r="Q833" s="827"/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11</v>
      </c>
      <c r="B834" s="822" t="s">
        <v>1375</v>
      </c>
      <c r="C834" s="822" t="s">
        <v>1381</v>
      </c>
      <c r="D834" s="823" t="s">
        <v>2517</v>
      </c>
      <c r="E834" s="824" t="s">
        <v>1391</v>
      </c>
      <c r="F834" s="822" t="s">
        <v>1376</v>
      </c>
      <c r="G834" s="822" t="s">
        <v>1471</v>
      </c>
      <c r="H834" s="822" t="s">
        <v>329</v>
      </c>
      <c r="I834" s="822" t="s">
        <v>1472</v>
      </c>
      <c r="J834" s="822" t="s">
        <v>1473</v>
      </c>
      <c r="K834" s="822" t="s">
        <v>1474</v>
      </c>
      <c r="L834" s="825">
        <v>159.71</v>
      </c>
      <c r="M834" s="825">
        <v>7825.7900000000009</v>
      </c>
      <c r="N834" s="822">
        <v>49</v>
      </c>
      <c r="O834" s="826">
        <v>16.5</v>
      </c>
      <c r="P834" s="825">
        <v>3513.6200000000003</v>
      </c>
      <c r="Q834" s="827">
        <v>0.44897959183673469</v>
      </c>
      <c r="R834" s="822">
        <v>22</v>
      </c>
      <c r="S834" s="827">
        <v>0.44897959183673469</v>
      </c>
      <c r="T834" s="826">
        <v>8</v>
      </c>
      <c r="U834" s="828">
        <v>0.48484848484848486</v>
      </c>
    </row>
    <row r="835" spans="1:21" ht="14.45" customHeight="1" x14ac:dyDescent="0.2">
      <c r="A835" s="821">
        <v>11</v>
      </c>
      <c r="B835" s="822" t="s">
        <v>1375</v>
      </c>
      <c r="C835" s="822" t="s">
        <v>1381</v>
      </c>
      <c r="D835" s="823" t="s">
        <v>2517</v>
      </c>
      <c r="E835" s="824" t="s">
        <v>1391</v>
      </c>
      <c r="F835" s="822" t="s">
        <v>1376</v>
      </c>
      <c r="G835" s="822" t="s">
        <v>1471</v>
      </c>
      <c r="H835" s="822" t="s">
        <v>329</v>
      </c>
      <c r="I835" s="822" t="s">
        <v>1566</v>
      </c>
      <c r="J835" s="822" t="s">
        <v>1473</v>
      </c>
      <c r="K835" s="822" t="s">
        <v>1567</v>
      </c>
      <c r="L835" s="825">
        <v>159.71</v>
      </c>
      <c r="M835" s="825">
        <v>1437.3899999999999</v>
      </c>
      <c r="N835" s="822">
        <v>9</v>
      </c>
      <c r="O835" s="826">
        <v>2.5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11</v>
      </c>
      <c r="B836" s="822" t="s">
        <v>1375</v>
      </c>
      <c r="C836" s="822" t="s">
        <v>1381</v>
      </c>
      <c r="D836" s="823" t="s">
        <v>2517</v>
      </c>
      <c r="E836" s="824" t="s">
        <v>1391</v>
      </c>
      <c r="F836" s="822" t="s">
        <v>1376</v>
      </c>
      <c r="G836" s="822" t="s">
        <v>1690</v>
      </c>
      <c r="H836" s="822" t="s">
        <v>672</v>
      </c>
      <c r="I836" s="822" t="s">
        <v>1691</v>
      </c>
      <c r="J836" s="822" t="s">
        <v>1692</v>
      </c>
      <c r="K836" s="822" t="s">
        <v>1693</v>
      </c>
      <c r="L836" s="825">
        <v>773.45</v>
      </c>
      <c r="M836" s="825">
        <v>1546.9</v>
      </c>
      <c r="N836" s="822">
        <v>2</v>
      </c>
      <c r="O836" s="826">
        <v>2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11</v>
      </c>
      <c r="B837" s="822" t="s">
        <v>1375</v>
      </c>
      <c r="C837" s="822" t="s">
        <v>1381</v>
      </c>
      <c r="D837" s="823" t="s">
        <v>2517</v>
      </c>
      <c r="E837" s="824" t="s">
        <v>1391</v>
      </c>
      <c r="F837" s="822" t="s">
        <v>1376</v>
      </c>
      <c r="G837" s="822" t="s">
        <v>1870</v>
      </c>
      <c r="H837" s="822" t="s">
        <v>329</v>
      </c>
      <c r="I837" s="822" t="s">
        <v>2022</v>
      </c>
      <c r="J837" s="822" t="s">
        <v>686</v>
      </c>
      <c r="K837" s="822" t="s">
        <v>1873</v>
      </c>
      <c r="L837" s="825">
        <v>38.56</v>
      </c>
      <c r="M837" s="825">
        <v>115.68</v>
      </c>
      <c r="N837" s="822">
        <v>3</v>
      </c>
      <c r="O837" s="826">
        <v>2.5</v>
      </c>
      <c r="P837" s="825">
        <v>38.56</v>
      </c>
      <c r="Q837" s="827">
        <v>0.33333333333333331</v>
      </c>
      <c r="R837" s="822">
        <v>1</v>
      </c>
      <c r="S837" s="827">
        <v>0.33333333333333331</v>
      </c>
      <c r="T837" s="826">
        <v>1</v>
      </c>
      <c r="U837" s="828">
        <v>0.4</v>
      </c>
    </row>
    <row r="838" spans="1:21" ht="14.45" customHeight="1" x14ac:dyDescent="0.2">
      <c r="A838" s="821">
        <v>11</v>
      </c>
      <c r="B838" s="822" t="s">
        <v>1375</v>
      </c>
      <c r="C838" s="822" t="s">
        <v>1381</v>
      </c>
      <c r="D838" s="823" t="s">
        <v>2517</v>
      </c>
      <c r="E838" s="824" t="s">
        <v>1391</v>
      </c>
      <c r="F838" s="822" t="s">
        <v>1376</v>
      </c>
      <c r="G838" s="822" t="s">
        <v>1417</v>
      </c>
      <c r="H838" s="822" t="s">
        <v>672</v>
      </c>
      <c r="I838" s="822" t="s">
        <v>1184</v>
      </c>
      <c r="J838" s="822" t="s">
        <v>695</v>
      </c>
      <c r="K838" s="822" t="s">
        <v>1185</v>
      </c>
      <c r="L838" s="825">
        <v>736.33</v>
      </c>
      <c r="M838" s="825">
        <v>11044.95</v>
      </c>
      <c r="N838" s="822">
        <v>15</v>
      </c>
      <c r="O838" s="826">
        <v>9.5</v>
      </c>
      <c r="P838" s="825">
        <v>8099.630000000001</v>
      </c>
      <c r="Q838" s="827">
        <v>0.73333333333333339</v>
      </c>
      <c r="R838" s="822">
        <v>11</v>
      </c>
      <c r="S838" s="827">
        <v>0.73333333333333328</v>
      </c>
      <c r="T838" s="826">
        <v>6</v>
      </c>
      <c r="U838" s="828">
        <v>0.63157894736842102</v>
      </c>
    </row>
    <row r="839" spans="1:21" ht="14.45" customHeight="1" x14ac:dyDescent="0.2">
      <c r="A839" s="821">
        <v>11</v>
      </c>
      <c r="B839" s="822" t="s">
        <v>1375</v>
      </c>
      <c r="C839" s="822" t="s">
        <v>1381</v>
      </c>
      <c r="D839" s="823" t="s">
        <v>2517</v>
      </c>
      <c r="E839" s="824" t="s">
        <v>1391</v>
      </c>
      <c r="F839" s="822" t="s">
        <v>1376</v>
      </c>
      <c r="G839" s="822" t="s">
        <v>1417</v>
      </c>
      <c r="H839" s="822" t="s">
        <v>672</v>
      </c>
      <c r="I839" s="822" t="s">
        <v>1188</v>
      </c>
      <c r="J839" s="822" t="s">
        <v>695</v>
      </c>
      <c r="K839" s="822" t="s">
        <v>1189</v>
      </c>
      <c r="L839" s="825">
        <v>490.89</v>
      </c>
      <c r="M839" s="825">
        <v>1472.67</v>
      </c>
      <c r="N839" s="822">
        <v>3</v>
      </c>
      <c r="O839" s="826">
        <v>1.5</v>
      </c>
      <c r="P839" s="825">
        <v>981.78</v>
      </c>
      <c r="Q839" s="827">
        <v>0.66666666666666663</v>
      </c>
      <c r="R839" s="822">
        <v>2</v>
      </c>
      <c r="S839" s="827">
        <v>0.66666666666666663</v>
      </c>
      <c r="T839" s="826">
        <v>0.5</v>
      </c>
      <c r="U839" s="828">
        <v>0.33333333333333331</v>
      </c>
    </row>
    <row r="840" spans="1:21" ht="14.45" customHeight="1" x14ac:dyDescent="0.2">
      <c r="A840" s="821">
        <v>11</v>
      </c>
      <c r="B840" s="822" t="s">
        <v>1375</v>
      </c>
      <c r="C840" s="822" t="s">
        <v>1381</v>
      </c>
      <c r="D840" s="823" t="s">
        <v>2517</v>
      </c>
      <c r="E840" s="824" t="s">
        <v>1391</v>
      </c>
      <c r="F840" s="822" t="s">
        <v>1376</v>
      </c>
      <c r="G840" s="822" t="s">
        <v>1435</v>
      </c>
      <c r="H840" s="822" t="s">
        <v>329</v>
      </c>
      <c r="I840" s="822" t="s">
        <v>1817</v>
      </c>
      <c r="J840" s="822" t="s">
        <v>656</v>
      </c>
      <c r="K840" s="822" t="s">
        <v>1818</v>
      </c>
      <c r="L840" s="825">
        <v>17.62</v>
      </c>
      <c r="M840" s="825">
        <v>35.24</v>
      </c>
      <c r="N840" s="822">
        <v>2</v>
      </c>
      <c r="O840" s="826">
        <v>2</v>
      </c>
      <c r="P840" s="825">
        <v>17.62</v>
      </c>
      <c r="Q840" s="827">
        <v>0.5</v>
      </c>
      <c r="R840" s="822">
        <v>1</v>
      </c>
      <c r="S840" s="827">
        <v>0.5</v>
      </c>
      <c r="T840" s="826">
        <v>1</v>
      </c>
      <c r="U840" s="828">
        <v>0.5</v>
      </c>
    </row>
    <row r="841" spans="1:21" ht="14.45" customHeight="1" x14ac:dyDescent="0.2">
      <c r="A841" s="821">
        <v>11</v>
      </c>
      <c r="B841" s="822" t="s">
        <v>1375</v>
      </c>
      <c r="C841" s="822" t="s">
        <v>1381</v>
      </c>
      <c r="D841" s="823" t="s">
        <v>2517</v>
      </c>
      <c r="E841" s="824" t="s">
        <v>1391</v>
      </c>
      <c r="F841" s="822" t="s">
        <v>1376</v>
      </c>
      <c r="G841" s="822" t="s">
        <v>1435</v>
      </c>
      <c r="H841" s="822" t="s">
        <v>329</v>
      </c>
      <c r="I841" s="822" t="s">
        <v>1436</v>
      </c>
      <c r="J841" s="822" t="s">
        <v>656</v>
      </c>
      <c r="K841" s="822" t="s">
        <v>1437</v>
      </c>
      <c r="L841" s="825">
        <v>35.25</v>
      </c>
      <c r="M841" s="825">
        <v>599.25</v>
      </c>
      <c r="N841" s="822">
        <v>17</v>
      </c>
      <c r="O841" s="826">
        <v>14.5</v>
      </c>
      <c r="P841" s="825">
        <v>176.25</v>
      </c>
      <c r="Q841" s="827">
        <v>0.29411764705882354</v>
      </c>
      <c r="R841" s="822">
        <v>5</v>
      </c>
      <c r="S841" s="827">
        <v>0.29411764705882354</v>
      </c>
      <c r="T841" s="826">
        <v>4</v>
      </c>
      <c r="U841" s="828">
        <v>0.27586206896551724</v>
      </c>
    </row>
    <row r="842" spans="1:21" ht="14.45" customHeight="1" x14ac:dyDescent="0.2">
      <c r="A842" s="821">
        <v>11</v>
      </c>
      <c r="B842" s="822" t="s">
        <v>1375</v>
      </c>
      <c r="C842" s="822" t="s">
        <v>1381</v>
      </c>
      <c r="D842" s="823" t="s">
        <v>2517</v>
      </c>
      <c r="E842" s="824" t="s">
        <v>1391</v>
      </c>
      <c r="F842" s="822" t="s">
        <v>1376</v>
      </c>
      <c r="G842" s="822" t="s">
        <v>1435</v>
      </c>
      <c r="H842" s="822" t="s">
        <v>329</v>
      </c>
      <c r="I842" s="822" t="s">
        <v>1496</v>
      </c>
      <c r="J842" s="822" t="s">
        <v>656</v>
      </c>
      <c r="K842" s="822" t="s">
        <v>1497</v>
      </c>
      <c r="L842" s="825">
        <v>35.25</v>
      </c>
      <c r="M842" s="825">
        <v>141</v>
      </c>
      <c r="N842" s="822">
        <v>4</v>
      </c>
      <c r="O842" s="826">
        <v>2</v>
      </c>
      <c r="P842" s="825">
        <v>70.5</v>
      </c>
      <c r="Q842" s="827">
        <v>0.5</v>
      </c>
      <c r="R842" s="822">
        <v>2</v>
      </c>
      <c r="S842" s="827">
        <v>0.5</v>
      </c>
      <c r="T842" s="826">
        <v>1</v>
      </c>
      <c r="U842" s="828">
        <v>0.5</v>
      </c>
    </row>
    <row r="843" spans="1:21" ht="14.45" customHeight="1" x14ac:dyDescent="0.2">
      <c r="A843" s="821">
        <v>11</v>
      </c>
      <c r="B843" s="822" t="s">
        <v>1375</v>
      </c>
      <c r="C843" s="822" t="s">
        <v>1381</v>
      </c>
      <c r="D843" s="823" t="s">
        <v>2517</v>
      </c>
      <c r="E843" s="824" t="s">
        <v>1391</v>
      </c>
      <c r="F843" s="822" t="s">
        <v>1376</v>
      </c>
      <c r="G843" s="822" t="s">
        <v>2226</v>
      </c>
      <c r="H843" s="822" t="s">
        <v>329</v>
      </c>
      <c r="I843" s="822" t="s">
        <v>2281</v>
      </c>
      <c r="J843" s="822" t="s">
        <v>2228</v>
      </c>
      <c r="K843" s="822" t="s">
        <v>2282</v>
      </c>
      <c r="L843" s="825">
        <v>27.37</v>
      </c>
      <c r="M843" s="825">
        <v>27.37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11</v>
      </c>
      <c r="B844" s="822" t="s">
        <v>1375</v>
      </c>
      <c r="C844" s="822" t="s">
        <v>1381</v>
      </c>
      <c r="D844" s="823" t="s">
        <v>2517</v>
      </c>
      <c r="E844" s="824" t="s">
        <v>1391</v>
      </c>
      <c r="F844" s="822" t="s">
        <v>1376</v>
      </c>
      <c r="G844" s="822" t="s">
        <v>2101</v>
      </c>
      <c r="H844" s="822" t="s">
        <v>329</v>
      </c>
      <c r="I844" s="822" t="s">
        <v>2331</v>
      </c>
      <c r="J844" s="822" t="s">
        <v>2103</v>
      </c>
      <c r="K844" s="822" t="s">
        <v>2332</v>
      </c>
      <c r="L844" s="825">
        <v>515</v>
      </c>
      <c r="M844" s="825">
        <v>515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11</v>
      </c>
      <c r="B845" s="822" t="s">
        <v>1375</v>
      </c>
      <c r="C845" s="822" t="s">
        <v>1381</v>
      </c>
      <c r="D845" s="823" t="s">
        <v>2517</v>
      </c>
      <c r="E845" s="824" t="s">
        <v>1391</v>
      </c>
      <c r="F845" s="822" t="s">
        <v>1376</v>
      </c>
      <c r="G845" s="822" t="s">
        <v>1418</v>
      </c>
      <c r="H845" s="822" t="s">
        <v>672</v>
      </c>
      <c r="I845" s="822" t="s">
        <v>1246</v>
      </c>
      <c r="J845" s="822" t="s">
        <v>760</v>
      </c>
      <c r="K845" s="822" t="s">
        <v>761</v>
      </c>
      <c r="L845" s="825">
        <v>0</v>
      </c>
      <c r="M845" s="825">
        <v>0</v>
      </c>
      <c r="N845" s="822">
        <v>12</v>
      </c>
      <c r="O845" s="826">
        <v>7</v>
      </c>
      <c r="P845" s="825">
        <v>0</v>
      </c>
      <c r="Q845" s="827"/>
      <c r="R845" s="822">
        <v>6</v>
      </c>
      <c r="S845" s="827">
        <v>0.5</v>
      </c>
      <c r="T845" s="826">
        <v>2.5</v>
      </c>
      <c r="U845" s="828">
        <v>0.35714285714285715</v>
      </c>
    </row>
    <row r="846" spans="1:21" ht="14.45" customHeight="1" x14ac:dyDescent="0.2">
      <c r="A846" s="821">
        <v>11</v>
      </c>
      <c r="B846" s="822" t="s">
        <v>1375</v>
      </c>
      <c r="C846" s="822" t="s">
        <v>1381</v>
      </c>
      <c r="D846" s="823" t="s">
        <v>2517</v>
      </c>
      <c r="E846" s="824" t="s">
        <v>1391</v>
      </c>
      <c r="F846" s="822" t="s">
        <v>1376</v>
      </c>
      <c r="G846" s="822" t="s">
        <v>1503</v>
      </c>
      <c r="H846" s="822" t="s">
        <v>329</v>
      </c>
      <c r="I846" s="822" t="s">
        <v>2333</v>
      </c>
      <c r="J846" s="822" t="s">
        <v>2334</v>
      </c>
      <c r="K846" s="822" t="s">
        <v>2335</v>
      </c>
      <c r="L846" s="825">
        <v>66.88</v>
      </c>
      <c r="M846" s="825">
        <v>66.88</v>
      </c>
      <c r="N846" s="822">
        <v>1</v>
      </c>
      <c r="O846" s="826">
        <v>1</v>
      </c>
      <c r="P846" s="825">
        <v>66.88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11</v>
      </c>
      <c r="B847" s="822" t="s">
        <v>1375</v>
      </c>
      <c r="C847" s="822" t="s">
        <v>1381</v>
      </c>
      <c r="D847" s="823" t="s">
        <v>2517</v>
      </c>
      <c r="E847" s="824" t="s">
        <v>1391</v>
      </c>
      <c r="F847" s="822" t="s">
        <v>1376</v>
      </c>
      <c r="G847" s="822" t="s">
        <v>2336</v>
      </c>
      <c r="H847" s="822" t="s">
        <v>329</v>
      </c>
      <c r="I847" s="822" t="s">
        <v>2337</v>
      </c>
      <c r="J847" s="822" t="s">
        <v>2338</v>
      </c>
      <c r="K847" s="822" t="s">
        <v>2030</v>
      </c>
      <c r="L847" s="825">
        <v>263.68</v>
      </c>
      <c r="M847" s="825">
        <v>263.68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11</v>
      </c>
      <c r="B848" s="822" t="s">
        <v>1375</v>
      </c>
      <c r="C848" s="822" t="s">
        <v>1381</v>
      </c>
      <c r="D848" s="823" t="s">
        <v>2517</v>
      </c>
      <c r="E848" s="824" t="s">
        <v>1391</v>
      </c>
      <c r="F848" s="822" t="s">
        <v>1376</v>
      </c>
      <c r="G848" s="822" t="s">
        <v>2339</v>
      </c>
      <c r="H848" s="822" t="s">
        <v>329</v>
      </c>
      <c r="I848" s="822" t="s">
        <v>2340</v>
      </c>
      <c r="J848" s="822" t="s">
        <v>2341</v>
      </c>
      <c r="K848" s="822" t="s">
        <v>2342</v>
      </c>
      <c r="L848" s="825">
        <v>941.26</v>
      </c>
      <c r="M848" s="825">
        <v>1882.52</v>
      </c>
      <c r="N848" s="822">
        <v>2</v>
      </c>
      <c r="O848" s="826">
        <v>2</v>
      </c>
      <c r="P848" s="825">
        <v>1882.52</v>
      </c>
      <c r="Q848" s="827">
        <v>1</v>
      </c>
      <c r="R848" s="822">
        <v>2</v>
      </c>
      <c r="S848" s="827">
        <v>1</v>
      </c>
      <c r="T848" s="826">
        <v>2</v>
      </c>
      <c r="U848" s="828">
        <v>1</v>
      </c>
    </row>
    <row r="849" spans="1:21" ht="14.45" customHeight="1" x14ac:dyDescent="0.2">
      <c r="A849" s="821">
        <v>11</v>
      </c>
      <c r="B849" s="822" t="s">
        <v>1375</v>
      </c>
      <c r="C849" s="822" t="s">
        <v>1381</v>
      </c>
      <c r="D849" s="823" t="s">
        <v>2517</v>
      </c>
      <c r="E849" s="824" t="s">
        <v>1391</v>
      </c>
      <c r="F849" s="822" t="s">
        <v>1376</v>
      </c>
      <c r="G849" s="822" t="s">
        <v>1517</v>
      </c>
      <c r="H849" s="822" t="s">
        <v>672</v>
      </c>
      <c r="I849" s="822" t="s">
        <v>2041</v>
      </c>
      <c r="J849" s="822" t="s">
        <v>1519</v>
      </c>
      <c r="K849" s="822" t="s">
        <v>2042</v>
      </c>
      <c r="L849" s="825">
        <v>150.94</v>
      </c>
      <c r="M849" s="825">
        <v>150.94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11</v>
      </c>
      <c r="B850" s="822" t="s">
        <v>1375</v>
      </c>
      <c r="C850" s="822" t="s">
        <v>1381</v>
      </c>
      <c r="D850" s="823" t="s">
        <v>2517</v>
      </c>
      <c r="E850" s="824" t="s">
        <v>1391</v>
      </c>
      <c r="F850" s="822" t="s">
        <v>1376</v>
      </c>
      <c r="G850" s="822" t="s">
        <v>1517</v>
      </c>
      <c r="H850" s="822" t="s">
        <v>329</v>
      </c>
      <c r="I850" s="822" t="s">
        <v>1521</v>
      </c>
      <c r="J850" s="822" t="s">
        <v>818</v>
      </c>
      <c r="K850" s="822" t="s">
        <v>1522</v>
      </c>
      <c r="L850" s="825">
        <v>50.32</v>
      </c>
      <c r="M850" s="825">
        <v>100.64</v>
      </c>
      <c r="N850" s="822">
        <v>2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11</v>
      </c>
      <c r="B851" s="822" t="s">
        <v>1375</v>
      </c>
      <c r="C851" s="822" t="s">
        <v>1381</v>
      </c>
      <c r="D851" s="823" t="s">
        <v>2517</v>
      </c>
      <c r="E851" s="824" t="s">
        <v>1391</v>
      </c>
      <c r="F851" s="822" t="s">
        <v>1376</v>
      </c>
      <c r="G851" s="822" t="s">
        <v>1423</v>
      </c>
      <c r="H851" s="822" t="s">
        <v>672</v>
      </c>
      <c r="I851" s="822" t="s">
        <v>1308</v>
      </c>
      <c r="J851" s="822" t="s">
        <v>959</v>
      </c>
      <c r="K851" s="822" t="s">
        <v>1309</v>
      </c>
      <c r="L851" s="825">
        <v>154.36000000000001</v>
      </c>
      <c r="M851" s="825">
        <v>463.08000000000004</v>
      </c>
      <c r="N851" s="822">
        <v>3</v>
      </c>
      <c r="O851" s="826">
        <v>2</v>
      </c>
      <c r="P851" s="825">
        <v>308.72000000000003</v>
      </c>
      <c r="Q851" s="827">
        <v>0.66666666666666663</v>
      </c>
      <c r="R851" s="822">
        <v>2</v>
      </c>
      <c r="S851" s="827">
        <v>0.66666666666666663</v>
      </c>
      <c r="T851" s="826">
        <v>1</v>
      </c>
      <c r="U851" s="828">
        <v>0.5</v>
      </c>
    </row>
    <row r="852" spans="1:21" ht="14.45" customHeight="1" x14ac:dyDescent="0.2">
      <c r="A852" s="821">
        <v>11</v>
      </c>
      <c r="B852" s="822" t="s">
        <v>1375</v>
      </c>
      <c r="C852" s="822" t="s">
        <v>1381</v>
      </c>
      <c r="D852" s="823" t="s">
        <v>2517</v>
      </c>
      <c r="E852" s="824" t="s">
        <v>1391</v>
      </c>
      <c r="F852" s="822" t="s">
        <v>1376</v>
      </c>
      <c r="G852" s="822" t="s">
        <v>1424</v>
      </c>
      <c r="H852" s="822" t="s">
        <v>329</v>
      </c>
      <c r="I852" s="822" t="s">
        <v>1621</v>
      </c>
      <c r="J852" s="822" t="s">
        <v>1426</v>
      </c>
      <c r="K852" s="822" t="s">
        <v>1622</v>
      </c>
      <c r="L852" s="825">
        <v>0</v>
      </c>
      <c r="M852" s="825">
        <v>0</v>
      </c>
      <c r="N852" s="822">
        <v>1</v>
      </c>
      <c r="O852" s="826">
        <v>0.5</v>
      </c>
      <c r="P852" s="825">
        <v>0</v>
      </c>
      <c r="Q852" s="827"/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11</v>
      </c>
      <c r="B853" s="822" t="s">
        <v>1375</v>
      </c>
      <c r="C853" s="822" t="s">
        <v>1381</v>
      </c>
      <c r="D853" s="823" t="s">
        <v>2517</v>
      </c>
      <c r="E853" s="824" t="s">
        <v>1391</v>
      </c>
      <c r="F853" s="822" t="s">
        <v>1376</v>
      </c>
      <c r="G853" s="822" t="s">
        <v>1725</v>
      </c>
      <c r="H853" s="822" t="s">
        <v>329</v>
      </c>
      <c r="I853" s="822" t="s">
        <v>1726</v>
      </c>
      <c r="J853" s="822" t="s">
        <v>745</v>
      </c>
      <c r="K853" s="822" t="s">
        <v>746</v>
      </c>
      <c r="L853" s="825">
        <v>121.92</v>
      </c>
      <c r="M853" s="825">
        <v>731.52</v>
      </c>
      <c r="N853" s="822">
        <v>6</v>
      </c>
      <c r="O853" s="826">
        <v>3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11</v>
      </c>
      <c r="B854" s="822" t="s">
        <v>1375</v>
      </c>
      <c r="C854" s="822" t="s">
        <v>1381</v>
      </c>
      <c r="D854" s="823" t="s">
        <v>2517</v>
      </c>
      <c r="E854" s="824" t="s">
        <v>1391</v>
      </c>
      <c r="F854" s="822" t="s">
        <v>1376</v>
      </c>
      <c r="G854" s="822" t="s">
        <v>1725</v>
      </c>
      <c r="H854" s="822" t="s">
        <v>329</v>
      </c>
      <c r="I854" s="822" t="s">
        <v>1787</v>
      </c>
      <c r="J854" s="822" t="s">
        <v>745</v>
      </c>
      <c r="K854" s="822" t="s">
        <v>746</v>
      </c>
      <c r="L854" s="825">
        <v>121.92</v>
      </c>
      <c r="M854" s="825">
        <v>243.84</v>
      </c>
      <c r="N854" s="822">
        <v>2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11</v>
      </c>
      <c r="B855" s="822" t="s">
        <v>1375</v>
      </c>
      <c r="C855" s="822" t="s">
        <v>1381</v>
      </c>
      <c r="D855" s="823" t="s">
        <v>2517</v>
      </c>
      <c r="E855" s="824" t="s">
        <v>1391</v>
      </c>
      <c r="F855" s="822" t="s">
        <v>1378</v>
      </c>
      <c r="G855" s="822" t="s">
        <v>1527</v>
      </c>
      <c r="H855" s="822" t="s">
        <v>329</v>
      </c>
      <c r="I855" s="822" t="s">
        <v>1531</v>
      </c>
      <c r="J855" s="822" t="s">
        <v>1532</v>
      </c>
      <c r="K855" s="822" t="s">
        <v>1533</v>
      </c>
      <c r="L855" s="825">
        <v>0</v>
      </c>
      <c r="M855" s="825">
        <v>0</v>
      </c>
      <c r="N855" s="822">
        <v>17</v>
      </c>
      <c r="O855" s="826">
        <v>14</v>
      </c>
      <c r="P855" s="825"/>
      <c r="Q855" s="827"/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11</v>
      </c>
      <c r="B856" s="822" t="s">
        <v>1375</v>
      </c>
      <c r="C856" s="822" t="s">
        <v>1381</v>
      </c>
      <c r="D856" s="823" t="s">
        <v>2517</v>
      </c>
      <c r="E856" s="824" t="s">
        <v>1391</v>
      </c>
      <c r="F856" s="822" t="s">
        <v>1378</v>
      </c>
      <c r="G856" s="822" t="s">
        <v>1527</v>
      </c>
      <c r="H856" s="822" t="s">
        <v>329</v>
      </c>
      <c r="I856" s="822" t="s">
        <v>1980</v>
      </c>
      <c r="J856" s="822" t="s">
        <v>1529</v>
      </c>
      <c r="K856" s="822" t="s">
        <v>1981</v>
      </c>
      <c r="L856" s="825">
        <v>0</v>
      </c>
      <c r="M856" s="825">
        <v>0</v>
      </c>
      <c r="N856" s="822">
        <v>1</v>
      </c>
      <c r="O856" s="826">
        <v>1</v>
      </c>
      <c r="P856" s="825"/>
      <c r="Q856" s="827"/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11</v>
      </c>
      <c r="B857" s="822" t="s">
        <v>1375</v>
      </c>
      <c r="C857" s="822" t="s">
        <v>1381</v>
      </c>
      <c r="D857" s="823" t="s">
        <v>2517</v>
      </c>
      <c r="E857" s="824" t="s">
        <v>1391</v>
      </c>
      <c r="F857" s="822" t="s">
        <v>1378</v>
      </c>
      <c r="G857" s="822" t="s">
        <v>1534</v>
      </c>
      <c r="H857" s="822" t="s">
        <v>329</v>
      </c>
      <c r="I857" s="822" t="s">
        <v>1538</v>
      </c>
      <c r="J857" s="822" t="s">
        <v>1539</v>
      </c>
      <c r="K857" s="822" t="s">
        <v>1540</v>
      </c>
      <c r="L857" s="825">
        <v>1383</v>
      </c>
      <c r="M857" s="825">
        <v>30426</v>
      </c>
      <c r="N857" s="822">
        <v>22</v>
      </c>
      <c r="O857" s="826">
        <v>20</v>
      </c>
      <c r="P857" s="825">
        <v>29043</v>
      </c>
      <c r="Q857" s="827">
        <v>0.95454545454545459</v>
      </c>
      <c r="R857" s="822">
        <v>21</v>
      </c>
      <c r="S857" s="827">
        <v>0.95454545454545459</v>
      </c>
      <c r="T857" s="826">
        <v>19</v>
      </c>
      <c r="U857" s="828">
        <v>0.95</v>
      </c>
    </row>
    <row r="858" spans="1:21" ht="14.45" customHeight="1" x14ac:dyDescent="0.2">
      <c r="A858" s="821">
        <v>11</v>
      </c>
      <c r="B858" s="822" t="s">
        <v>1375</v>
      </c>
      <c r="C858" s="822" t="s">
        <v>1381</v>
      </c>
      <c r="D858" s="823" t="s">
        <v>2517</v>
      </c>
      <c r="E858" s="824" t="s">
        <v>1391</v>
      </c>
      <c r="F858" s="822" t="s">
        <v>1378</v>
      </c>
      <c r="G858" s="822" t="s">
        <v>1428</v>
      </c>
      <c r="H858" s="822" t="s">
        <v>329</v>
      </c>
      <c r="I858" s="822" t="s">
        <v>1429</v>
      </c>
      <c r="J858" s="822" t="s">
        <v>1430</v>
      </c>
      <c r="K858" s="822" t="s">
        <v>1431</v>
      </c>
      <c r="L858" s="825">
        <v>562.03</v>
      </c>
      <c r="M858" s="825">
        <v>562.03</v>
      </c>
      <c r="N858" s="822">
        <v>1</v>
      </c>
      <c r="O858" s="826">
        <v>1</v>
      </c>
      <c r="P858" s="825">
        <v>562.03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11</v>
      </c>
      <c r="B859" s="822" t="s">
        <v>1375</v>
      </c>
      <c r="C859" s="822" t="s">
        <v>1381</v>
      </c>
      <c r="D859" s="823" t="s">
        <v>2517</v>
      </c>
      <c r="E859" s="824" t="s">
        <v>1391</v>
      </c>
      <c r="F859" s="822" t="s">
        <v>1378</v>
      </c>
      <c r="G859" s="822" t="s">
        <v>1428</v>
      </c>
      <c r="H859" s="822" t="s">
        <v>329</v>
      </c>
      <c r="I859" s="822" t="s">
        <v>2196</v>
      </c>
      <c r="J859" s="822" t="s">
        <v>2197</v>
      </c>
      <c r="K859" s="822" t="s">
        <v>2198</v>
      </c>
      <c r="L859" s="825">
        <v>1000.5</v>
      </c>
      <c r="M859" s="825">
        <v>1000.5</v>
      </c>
      <c r="N859" s="822">
        <v>1</v>
      </c>
      <c r="O859" s="826">
        <v>1</v>
      </c>
      <c r="P859" s="825">
        <v>1000.5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11</v>
      </c>
      <c r="B860" s="822" t="s">
        <v>1375</v>
      </c>
      <c r="C860" s="822" t="s">
        <v>1381</v>
      </c>
      <c r="D860" s="823" t="s">
        <v>2517</v>
      </c>
      <c r="E860" s="824" t="s">
        <v>1391</v>
      </c>
      <c r="F860" s="822" t="s">
        <v>1378</v>
      </c>
      <c r="G860" s="822" t="s">
        <v>1428</v>
      </c>
      <c r="H860" s="822" t="s">
        <v>329</v>
      </c>
      <c r="I860" s="822" t="s">
        <v>1432</v>
      </c>
      <c r="J860" s="822" t="s">
        <v>1433</v>
      </c>
      <c r="K860" s="822" t="s">
        <v>1434</v>
      </c>
      <c r="L860" s="825">
        <v>971.25</v>
      </c>
      <c r="M860" s="825">
        <v>4856.25</v>
      </c>
      <c r="N860" s="822">
        <v>5</v>
      </c>
      <c r="O860" s="826">
        <v>5</v>
      </c>
      <c r="P860" s="825">
        <v>4856.25</v>
      </c>
      <c r="Q860" s="827">
        <v>1</v>
      </c>
      <c r="R860" s="822">
        <v>5</v>
      </c>
      <c r="S860" s="827">
        <v>1</v>
      </c>
      <c r="T860" s="826">
        <v>5</v>
      </c>
      <c r="U860" s="828">
        <v>1</v>
      </c>
    </row>
    <row r="861" spans="1:21" ht="14.45" customHeight="1" x14ac:dyDescent="0.2">
      <c r="A861" s="821">
        <v>11</v>
      </c>
      <c r="B861" s="822" t="s">
        <v>1375</v>
      </c>
      <c r="C861" s="822" t="s">
        <v>1381</v>
      </c>
      <c r="D861" s="823" t="s">
        <v>2517</v>
      </c>
      <c r="E861" s="824" t="s">
        <v>1391</v>
      </c>
      <c r="F861" s="822" t="s">
        <v>1378</v>
      </c>
      <c r="G861" s="822" t="s">
        <v>1428</v>
      </c>
      <c r="H861" s="822" t="s">
        <v>329</v>
      </c>
      <c r="I861" s="822" t="s">
        <v>1442</v>
      </c>
      <c r="J861" s="822" t="s">
        <v>1443</v>
      </c>
      <c r="K861" s="822" t="s">
        <v>1444</v>
      </c>
      <c r="L861" s="825">
        <v>748.12</v>
      </c>
      <c r="M861" s="825">
        <v>748.12</v>
      </c>
      <c r="N861" s="822">
        <v>1</v>
      </c>
      <c r="O861" s="826">
        <v>1</v>
      </c>
      <c r="P861" s="825">
        <v>748.12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11</v>
      </c>
      <c r="B862" s="822" t="s">
        <v>1375</v>
      </c>
      <c r="C862" s="822" t="s">
        <v>1381</v>
      </c>
      <c r="D862" s="823" t="s">
        <v>2517</v>
      </c>
      <c r="E862" s="824" t="s">
        <v>1391</v>
      </c>
      <c r="F862" s="822" t="s">
        <v>1378</v>
      </c>
      <c r="G862" s="822" t="s">
        <v>1428</v>
      </c>
      <c r="H862" s="822" t="s">
        <v>329</v>
      </c>
      <c r="I862" s="822" t="s">
        <v>1629</v>
      </c>
      <c r="J862" s="822" t="s">
        <v>1630</v>
      </c>
      <c r="K862" s="822" t="s">
        <v>1631</v>
      </c>
      <c r="L862" s="825">
        <v>1599.65</v>
      </c>
      <c r="M862" s="825">
        <v>1599.65</v>
      </c>
      <c r="N862" s="822">
        <v>1</v>
      </c>
      <c r="O862" s="826">
        <v>1</v>
      </c>
      <c r="P862" s="825">
        <v>1599.65</v>
      </c>
      <c r="Q862" s="827">
        <v>1</v>
      </c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11</v>
      </c>
      <c r="B863" s="822" t="s">
        <v>1375</v>
      </c>
      <c r="C863" s="822" t="s">
        <v>1381</v>
      </c>
      <c r="D863" s="823" t="s">
        <v>2517</v>
      </c>
      <c r="E863" s="824" t="s">
        <v>1391</v>
      </c>
      <c r="F863" s="822" t="s">
        <v>1378</v>
      </c>
      <c r="G863" s="822" t="s">
        <v>1428</v>
      </c>
      <c r="H863" s="822" t="s">
        <v>329</v>
      </c>
      <c r="I863" s="822" t="s">
        <v>1541</v>
      </c>
      <c r="J863" s="822" t="s">
        <v>1542</v>
      </c>
      <c r="K863" s="822" t="s">
        <v>1543</v>
      </c>
      <c r="L863" s="825">
        <v>600.29999999999995</v>
      </c>
      <c r="M863" s="825">
        <v>1200.5999999999999</v>
      </c>
      <c r="N863" s="822">
        <v>2</v>
      </c>
      <c r="O863" s="826">
        <v>1</v>
      </c>
      <c r="P863" s="825">
        <v>1200.5999999999999</v>
      </c>
      <c r="Q863" s="827">
        <v>1</v>
      </c>
      <c r="R863" s="822">
        <v>2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11</v>
      </c>
      <c r="B864" s="822" t="s">
        <v>1375</v>
      </c>
      <c r="C864" s="822" t="s">
        <v>1381</v>
      </c>
      <c r="D864" s="823" t="s">
        <v>2517</v>
      </c>
      <c r="E864" s="824" t="s">
        <v>1391</v>
      </c>
      <c r="F864" s="822" t="s">
        <v>1378</v>
      </c>
      <c r="G864" s="822" t="s">
        <v>1428</v>
      </c>
      <c r="H864" s="822" t="s">
        <v>329</v>
      </c>
      <c r="I864" s="822" t="s">
        <v>1638</v>
      </c>
      <c r="J864" s="822" t="s">
        <v>1639</v>
      </c>
      <c r="K864" s="822"/>
      <c r="L864" s="825">
        <v>180.55</v>
      </c>
      <c r="M864" s="825">
        <v>180.55</v>
      </c>
      <c r="N864" s="822">
        <v>1</v>
      </c>
      <c r="O864" s="826">
        <v>1</v>
      </c>
      <c r="P864" s="825">
        <v>180.55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11</v>
      </c>
      <c r="B865" s="822" t="s">
        <v>1375</v>
      </c>
      <c r="C865" s="822" t="s">
        <v>1381</v>
      </c>
      <c r="D865" s="823" t="s">
        <v>2517</v>
      </c>
      <c r="E865" s="824" t="s">
        <v>1391</v>
      </c>
      <c r="F865" s="822" t="s">
        <v>1378</v>
      </c>
      <c r="G865" s="822" t="s">
        <v>1428</v>
      </c>
      <c r="H865" s="822" t="s">
        <v>329</v>
      </c>
      <c r="I865" s="822" t="s">
        <v>1792</v>
      </c>
      <c r="J865" s="822" t="s">
        <v>1793</v>
      </c>
      <c r="K865" s="822"/>
      <c r="L865" s="825">
        <v>180.55</v>
      </c>
      <c r="M865" s="825">
        <v>541.65000000000009</v>
      </c>
      <c r="N865" s="822">
        <v>3</v>
      </c>
      <c r="O865" s="826">
        <v>2</v>
      </c>
      <c r="P865" s="825">
        <v>180.55</v>
      </c>
      <c r="Q865" s="827">
        <v>0.33333333333333331</v>
      </c>
      <c r="R865" s="822">
        <v>1</v>
      </c>
      <c r="S865" s="827">
        <v>0.33333333333333331</v>
      </c>
      <c r="T865" s="826">
        <v>1</v>
      </c>
      <c r="U865" s="828">
        <v>0.5</v>
      </c>
    </row>
    <row r="866" spans="1:21" ht="14.45" customHeight="1" x14ac:dyDescent="0.2">
      <c r="A866" s="821">
        <v>11</v>
      </c>
      <c r="B866" s="822" t="s">
        <v>1375</v>
      </c>
      <c r="C866" s="822" t="s">
        <v>1381</v>
      </c>
      <c r="D866" s="823" t="s">
        <v>2517</v>
      </c>
      <c r="E866" s="824" t="s">
        <v>1391</v>
      </c>
      <c r="F866" s="822" t="s">
        <v>1378</v>
      </c>
      <c r="G866" s="822" t="s">
        <v>1428</v>
      </c>
      <c r="H866" s="822" t="s">
        <v>329</v>
      </c>
      <c r="I866" s="822" t="s">
        <v>2343</v>
      </c>
      <c r="J866" s="822" t="s">
        <v>2344</v>
      </c>
      <c r="K866" s="822" t="s">
        <v>2345</v>
      </c>
      <c r="L866" s="825">
        <v>589.99</v>
      </c>
      <c r="M866" s="825">
        <v>3539.9399999999996</v>
      </c>
      <c r="N866" s="822">
        <v>6</v>
      </c>
      <c r="O866" s="826">
        <v>5</v>
      </c>
      <c r="P866" s="825">
        <v>2949.95</v>
      </c>
      <c r="Q866" s="827">
        <v>0.83333333333333337</v>
      </c>
      <c r="R866" s="822">
        <v>5</v>
      </c>
      <c r="S866" s="827">
        <v>0.83333333333333337</v>
      </c>
      <c r="T866" s="826">
        <v>4</v>
      </c>
      <c r="U866" s="828">
        <v>0.8</v>
      </c>
    </row>
    <row r="867" spans="1:21" ht="14.45" customHeight="1" x14ac:dyDescent="0.2">
      <c r="A867" s="821">
        <v>11</v>
      </c>
      <c r="B867" s="822" t="s">
        <v>1375</v>
      </c>
      <c r="C867" s="822" t="s">
        <v>1381</v>
      </c>
      <c r="D867" s="823" t="s">
        <v>2517</v>
      </c>
      <c r="E867" s="824" t="s">
        <v>1391</v>
      </c>
      <c r="F867" s="822" t="s">
        <v>1378</v>
      </c>
      <c r="G867" s="822" t="s">
        <v>1428</v>
      </c>
      <c r="H867" s="822" t="s">
        <v>329</v>
      </c>
      <c r="I867" s="822" t="s">
        <v>1897</v>
      </c>
      <c r="J867" s="822" t="s">
        <v>1898</v>
      </c>
      <c r="K867" s="822" t="s">
        <v>1899</v>
      </c>
      <c r="L867" s="825">
        <v>180.55</v>
      </c>
      <c r="M867" s="825">
        <v>902.75</v>
      </c>
      <c r="N867" s="822">
        <v>5</v>
      </c>
      <c r="O867" s="826">
        <v>4</v>
      </c>
      <c r="P867" s="825">
        <v>722.2</v>
      </c>
      <c r="Q867" s="827">
        <v>0.8</v>
      </c>
      <c r="R867" s="822">
        <v>4</v>
      </c>
      <c r="S867" s="827">
        <v>0.8</v>
      </c>
      <c r="T867" s="826">
        <v>3</v>
      </c>
      <c r="U867" s="828">
        <v>0.75</v>
      </c>
    </row>
    <row r="868" spans="1:21" ht="14.45" customHeight="1" x14ac:dyDescent="0.2">
      <c r="A868" s="821">
        <v>11</v>
      </c>
      <c r="B868" s="822" t="s">
        <v>1375</v>
      </c>
      <c r="C868" s="822" t="s">
        <v>1381</v>
      </c>
      <c r="D868" s="823" t="s">
        <v>2517</v>
      </c>
      <c r="E868" s="824" t="s">
        <v>1391</v>
      </c>
      <c r="F868" s="822" t="s">
        <v>1378</v>
      </c>
      <c r="G868" s="822" t="s">
        <v>1428</v>
      </c>
      <c r="H868" s="822" t="s">
        <v>329</v>
      </c>
      <c r="I868" s="822" t="s">
        <v>2145</v>
      </c>
      <c r="J868" s="822" t="s">
        <v>2146</v>
      </c>
      <c r="K868" s="822" t="s">
        <v>2147</v>
      </c>
      <c r="L868" s="825">
        <v>349.6</v>
      </c>
      <c r="M868" s="825">
        <v>349.6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11</v>
      </c>
      <c r="B869" s="822" t="s">
        <v>1375</v>
      </c>
      <c r="C869" s="822" t="s">
        <v>1381</v>
      </c>
      <c r="D869" s="823" t="s">
        <v>2517</v>
      </c>
      <c r="E869" s="824" t="s">
        <v>1391</v>
      </c>
      <c r="F869" s="822" t="s">
        <v>1378</v>
      </c>
      <c r="G869" s="822" t="s">
        <v>1428</v>
      </c>
      <c r="H869" s="822" t="s">
        <v>329</v>
      </c>
      <c r="I869" s="822" t="s">
        <v>2251</v>
      </c>
      <c r="J869" s="822" t="s">
        <v>2252</v>
      </c>
      <c r="K869" s="822" t="s">
        <v>2253</v>
      </c>
      <c r="L869" s="825">
        <v>3199.87</v>
      </c>
      <c r="M869" s="825">
        <v>3199.87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11</v>
      </c>
      <c r="B870" s="822" t="s">
        <v>1375</v>
      </c>
      <c r="C870" s="822" t="s">
        <v>1381</v>
      </c>
      <c r="D870" s="823" t="s">
        <v>2517</v>
      </c>
      <c r="E870" s="824" t="s">
        <v>1391</v>
      </c>
      <c r="F870" s="822" t="s">
        <v>1378</v>
      </c>
      <c r="G870" s="822" t="s">
        <v>1428</v>
      </c>
      <c r="H870" s="822" t="s">
        <v>329</v>
      </c>
      <c r="I870" s="822" t="s">
        <v>1544</v>
      </c>
      <c r="J870" s="822" t="s">
        <v>1545</v>
      </c>
      <c r="K870" s="822" t="s">
        <v>1546</v>
      </c>
      <c r="L870" s="825">
        <v>1599.65</v>
      </c>
      <c r="M870" s="825">
        <v>1599.65</v>
      </c>
      <c r="N870" s="822">
        <v>1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11</v>
      </c>
      <c r="B871" s="822" t="s">
        <v>1375</v>
      </c>
      <c r="C871" s="822" t="s">
        <v>1381</v>
      </c>
      <c r="D871" s="823" t="s">
        <v>2517</v>
      </c>
      <c r="E871" s="824" t="s">
        <v>1391</v>
      </c>
      <c r="F871" s="822" t="s">
        <v>1378</v>
      </c>
      <c r="G871" s="822" t="s">
        <v>1428</v>
      </c>
      <c r="H871" s="822" t="s">
        <v>329</v>
      </c>
      <c r="I871" s="822" t="s">
        <v>2346</v>
      </c>
      <c r="J871" s="822" t="s">
        <v>2347</v>
      </c>
      <c r="K871" s="822" t="s">
        <v>2348</v>
      </c>
      <c r="L871" s="825">
        <v>690</v>
      </c>
      <c r="M871" s="825">
        <v>690</v>
      </c>
      <c r="N871" s="822">
        <v>1</v>
      </c>
      <c r="O871" s="826">
        <v>1</v>
      </c>
      <c r="P871" s="825">
        <v>690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11</v>
      </c>
      <c r="B872" s="822" t="s">
        <v>1375</v>
      </c>
      <c r="C872" s="822" t="s">
        <v>1381</v>
      </c>
      <c r="D872" s="823" t="s">
        <v>2517</v>
      </c>
      <c r="E872" s="824" t="s">
        <v>1391</v>
      </c>
      <c r="F872" s="822" t="s">
        <v>1378</v>
      </c>
      <c r="G872" s="822" t="s">
        <v>1428</v>
      </c>
      <c r="H872" s="822" t="s">
        <v>329</v>
      </c>
      <c r="I872" s="822" t="s">
        <v>1740</v>
      </c>
      <c r="J872" s="822" t="s">
        <v>1741</v>
      </c>
      <c r="K872" s="822" t="s">
        <v>1742</v>
      </c>
      <c r="L872" s="825">
        <v>400.2</v>
      </c>
      <c r="M872" s="825">
        <v>400.2</v>
      </c>
      <c r="N872" s="822">
        <v>1</v>
      </c>
      <c r="O872" s="826">
        <v>1</v>
      </c>
      <c r="P872" s="825">
        <v>400.2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11</v>
      </c>
      <c r="B873" s="822" t="s">
        <v>1375</v>
      </c>
      <c r="C873" s="822" t="s">
        <v>1381</v>
      </c>
      <c r="D873" s="823" t="s">
        <v>2517</v>
      </c>
      <c r="E873" s="824" t="s">
        <v>1391</v>
      </c>
      <c r="F873" s="822" t="s">
        <v>1378</v>
      </c>
      <c r="G873" s="822" t="s">
        <v>1438</v>
      </c>
      <c r="H873" s="822" t="s">
        <v>329</v>
      </c>
      <c r="I873" s="822" t="s">
        <v>1439</v>
      </c>
      <c r="J873" s="822" t="s">
        <v>1440</v>
      </c>
      <c r="K873" s="822" t="s">
        <v>1441</v>
      </c>
      <c r="L873" s="825">
        <v>249.55</v>
      </c>
      <c r="M873" s="825">
        <v>5739.65</v>
      </c>
      <c r="N873" s="822">
        <v>23</v>
      </c>
      <c r="O873" s="826">
        <v>11</v>
      </c>
      <c r="P873" s="825">
        <v>4491.8999999999996</v>
      </c>
      <c r="Q873" s="827">
        <v>0.78260869565217395</v>
      </c>
      <c r="R873" s="822">
        <v>18</v>
      </c>
      <c r="S873" s="827">
        <v>0.78260869565217395</v>
      </c>
      <c r="T873" s="826">
        <v>9</v>
      </c>
      <c r="U873" s="828">
        <v>0.81818181818181823</v>
      </c>
    </row>
    <row r="874" spans="1:21" ht="14.45" customHeight="1" x14ac:dyDescent="0.2">
      <c r="A874" s="821">
        <v>11</v>
      </c>
      <c r="B874" s="822" t="s">
        <v>1375</v>
      </c>
      <c r="C874" s="822" t="s">
        <v>1381</v>
      </c>
      <c r="D874" s="823" t="s">
        <v>2517</v>
      </c>
      <c r="E874" s="824" t="s">
        <v>1391</v>
      </c>
      <c r="F874" s="822" t="s">
        <v>1378</v>
      </c>
      <c r="G874" s="822" t="s">
        <v>1438</v>
      </c>
      <c r="H874" s="822" t="s">
        <v>329</v>
      </c>
      <c r="I874" s="822" t="s">
        <v>1547</v>
      </c>
      <c r="J874" s="822" t="s">
        <v>1548</v>
      </c>
      <c r="K874" s="822" t="s">
        <v>1549</v>
      </c>
      <c r="L874" s="825">
        <v>400.2</v>
      </c>
      <c r="M874" s="825">
        <v>1200.5999999999999</v>
      </c>
      <c r="N874" s="822">
        <v>3</v>
      </c>
      <c r="O874" s="826">
        <v>3</v>
      </c>
      <c r="P874" s="825">
        <v>800.4</v>
      </c>
      <c r="Q874" s="827">
        <v>0.66666666666666674</v>
      </c>
      <c r="R874" s="822">
        <v>2</v>
      </c>
      <c r="S874" s="827">
        <v>0.66666666666666663</v>
      </c>
      <c r="T874" s="826">
        <v>2</v>
      </c>
      <c r="U874" s="828">
        <v>0.66666666666666663</v>
      </c>
    </row>
    <row r="875" spans="1:21" ht="14.45" customHeight="1" x14ac:dyDescent="0.2">
      <c r="A875" s="821">
        <v>11</v>
      </c>
      <c r="B875" s="822" t="s">
        <v>1375</v>
      </c>
      <c r="C875" s="822" t="s">
        <v>1381</v>
      </c>
      <c r="D875" s="823" t="s">
        <v>2517</v>
      </c>
      <c r="E875" s="824" t="s">
        <v>1392</v>
      </c>
      <c r="F875" s="822" t="s">
        <v>1376</v>
      </c>
      <c r="G875" s="822" t="s">
        <v>1455</v>
      </c>
      <c r="H875" s="822" t="s">
        <v>329</v>
      </c>
      <c r="I875" s="822" t="s">
        <v>1456</v>
      </c>
      <c r="J875" s="822" t="s">
        <v>1457</v>
      </c>
      <c r="K875" s="822" t="s">
        <v>1458</v>
      </c>
      <c r="L875" s="825">
        <v>159.71</v>
      </c>
      <c r="M875" s="825">
        <v>4312.17</v>
      </c>
      <c r="N875" s="822">
        <v>27</v>
      </c>
      <c r="O875" s="826">
        <v>8</v>
      </c>
      <c r="P875" s="825">
        <v>479.13</v>
      </c>
      <c r="Q875" s="827">
        <v>0.1111111111111111</v>
      </c>
      <c r="R875" s="822">
        <v>3</v>
      </c>
      <c r="S875" s="827">
        <v>0.1111111111111111</v>
      </c>
      <c r="T875" s="826">
        <v>1</v>
      </c>
      <c r="U875" s="828">
        <v>0.125</v>
      </c>
    </row>
    <row r="876" spans="1:21" ht="14.45" customHeight="1" x14ac:dyDescent="0.2">
      <c r="A876" s="821">
        <v>11</v>
      </c>
      <c r="B876" s="822" t="s">
        <v>1375</v>
      </c>
      <c r="C876" s="822" t="s">
        <v>1381</v>
      </c>
      <c r="D876" s="823" t="s">
        <v>2517</v>
      </c>
      <c r="E876" s="824" t="s">
        <v>1392</v>
      </c>
      <c r="F876" s="822" t="s">
        <v>1376</v>
      </c>
      <c r="G876" s="822" t="s">
        <v>1746</v>
      </c>
      <c r="H876" s="822" t="s">
        <v>672</v>
      </c>
      <c r="I876" s="822" t="s">
        <v>1866</v>
      </c>
      <c r="J876" s="822" t="s">
        <v>1748</v>
      </c>
      <c r="K876" s="822" t="s">
        <v>1232</v>
      </c>
      <c r="L876" s="825">
        <v>168.41</v>
      </c>
      <c r="M876" s="825">
        <v>336.82</v>
      </c>
      <c r="N876" s="822">
        <v>2</v>
      </c>
      <c r="O876" s="826">
        <v>1</v>
      </c>
      <c r="P876" s="825">
        <v>336.82</v>
      </c>
      <c r="Q876" s="827">
        <v>1</v>
      </c>
      <c r="R876" s="822">
        <v>2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11</v>
      </c>
      <c r="B877" s="822" t="s">
        <v>1375</v>
      </c>
      <c r="C877" s="822" t="s">
        <v>1381</v>
      </c>
      <c r="D877" s="823" t="s">
        <v>2517</v>
      </c>
      <c r="E877" s="824" t="s">
        <v>1392</v>
      </c>
      <c r="F877" s="822" t="s">
        <v>1376</v>
      </c>
      <c r="G877" s="822" t="s">
        <v>1459</v>
      </c>
      <c r="H877" s="822" t="s">
        <v>329</v>
      </c>
      <c r="I877" s="822" t="s">
        <v>1460</v>
      </c>
      <c r="J877" s="822" t="s">
        <v>682</v>
      </c>
      <c r="K877" s="822" t="s">
        <v>683</v>
      </c>
      <c r="L877" s="825">
        <v>52.87</v>
      </c>
      <c r="M877" s="825">
        <v>211.48</v>
      </c>
      <c r="N877" s="822">
        <v>4</v>
      </c>
      <c r="O877" s="826">
        <v>3.5</v>
      </c>
      <c r="P877" s="825">
        <v>105.74</v>
      </c>
      <c r="Q877" s="827">
        <v>0.5</v>
      </c>
      <c r="R877" s="822">
        <v>2</v>
      </c>
      <c r="S877" s="827">
        <v>0.5</v>
      </c>
      <c r="T877" s="826">
        <v>1.5</v>
      </c>
      <c r="U877" s="828">
        <v>0.42857142857142855</v>
      </c>
    </row>
    <row r="878" spans="1:21" ht="14.45" customHeight="1" x14ac:dyDescent="0.2">
      <c r="A878" s="821">
        <v>11</v>
      </c>
      <c r="B878" s="822" t="s">
        <v>1375</v>
      </c>
      <c r="C878" s="822" t="s">
        <v>1381</v>
      </c>
      <c r="D878" s="823" t="s">
        <v>2517</v>
      </c>
      <c r="E878" s="824" t="s">
        <v>1392</v>
      </c>
      <c r="F878" s="822" t="s">
        <v>1376</v>
      </c>
      <c r="G878" s="822" t="s">
        <v>1459</v>
      </c>
      <c r="H878" s="822" t="s">
        <v>329</v>
      </c>
      <c r="I878" s="822" t="s">
        <v>2324</v>
      </c>
      <c r="J878" s="822" t="s">
        <v>2325</v>
      </c>
      <c r="K878" s="822" t="s">
        <v>2326</v>
      </c>
      <c r="L878" s="825">
        <v>0</v>
      </c>
      <c r="M878" s="825">
        <v>0</v>
      </c>
      <c r="N878" s="822">
        <v>1</v>
      </c>
      <c r="O878" s="826">
        <v>0.5</v>
      </c>
      <c r="P878" s="825"/>
      <c r="Q878" s="827"/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11</v>
      </c>
      <c r="B879" s="822" t="s">
        <v>1375</v>
      </c>
      <c r="C879" s="822" t="s">
        <v>1381</v>
      </c>
      <c r="D879" s="823" t="s">
        <v>2517</v>
      </c>
      <c r="E879" s="824" t="s">
        <v>1392</v>
      </c>
      <c r="F879" s="822" t="s">
        <v>1376</v>
      </c>
      <c r="G879" s="822" t="s">
        <v>1459</v>
      </c>
      <c r="H879" s="822" t="s">
        <v>329</v>
      </c>
      <c r="I879" s="822" t="s">
        <v>2064</v>
      </c>
      <c r="J879" s="822" t="s">
        <v>1868</v>
      </c>
      <c r="K879" s="822" t="s">
        <v>2065</v>
      </c>
      <c r="L879" s="825">
        <v>46.99</v>
      </c>
      <c r="M879" s="825">
        <v>46.99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11</v>
      </c>
      <c r="B880" s="822" t="s">
        <v>1375</v>
      </c>
      <c r="C880" s="822" t="s">
        <v>1381</v>
      </c>
      <c r="D880" s="823" t="s">
        <v>2517</v>
      </c>
      <c r="E880" s="824" t="s">
        <v>1392</v>
      </c>
      <c r="F880" s="822" t="s">
        <v>1376</v>
      </c>
      <c r="G880" s="822" t="s">
        <v>1459</v>
      </c>
      <c r="H880" s="822" t="s">
        <v>329</v>
      </c>
      <c r="I880" s="822" t="s">
        <v>1867</v>
      </c>
      <c r="J880" s="822" t="s">
        <v>1868</v>
      </c>
      <c r="K880" s="822" t="s">
        <v>1869</v>
      </c>
      <c r="L880" s="825">
        <v>117.47</v>
      </c>
      <c r="M880" s="825">
        <v>117.47</v>
      </c>
      <c r="N880" s="822">
        <v>1</v>
      </c>
      <c r="O880" s="826">
        <v>1</v>
      </c>
      <c r="P880" s="825">
        <v>117.47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11</v>
      </c>
      <c r="B881" s="822" t="s">
        <v>1375</v>
      </c>
      <c r="C881" s="822" t="s">
        <v>1381</v>
      </c>
      <c r="D881" s="823" t="s">
        <v>2517</v>
      </c>
      <c r="E881" s="824" t="s">
        <v>1392</v>
      </c>
      <c r="F881" s="822" t="s">
        <v>1376</v>
      </c>
      <c r="G881" s="822" t="s">
        <v>1459</v>
      </c>
      <c r="H881" s="822" t="s">
        <v>329</v>
      </c>
      <c r="I881" s="822" t="s">
        <v>2349</v>
      </c>
      <c r="J881" s="822" t="s">
        <v>2350</v>
      </c>
      <c r="K881" s="822" t="s">
        <v>2351</v>
      </c>
      <c r="L881" s="825">
        <v>39.020000000000003</v>
      </c>
      <c r="M881" s="825">
        <v>78.040000000000006</v>
      </c>
      <c r="N881" s="822">
        <v>2</v>
      </c>
      <c r="O881" s="826">
        <v>0.5</v>
      </c>
      <c r="P881" s="825">
        <v>78.040000000000006</v>
      </c>
      <c r="Q881" s="827">
        <v>1</v>
      </c>
      <c r="R881" s="822">
        <v>2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11</v>
      </c>
      <c r="B882" s="822" t="s">
        <v>1375</v>
      </c>
      <c r="C882" s="822" t="s">
        <v>1381</v>
      </c>
      <c r="D882" s="823" t="s">
        <v>2517</v>
      </c>
      <c r="E882" s="824" t="s">
        <v>1392</v>
      </c>
      <c r="F882" s="822" t="s">
        <v>1376</v>
      </c>
      <c r="G882" s="822" t="s">
        <v>1459</v>
      </c>
      <c r="H882" s="822" t="s">
        <v>329</v>
      </c>
      <c r="I882" s="822" t="s">
        <v>2352</v>
      </c>
      <c r="J882" s="822" t="s">
        <v>2353</v>
      </c>
      <c r="K882" s="822" t="s">
        <v>2354</v>
      </c>
      <c r="L882" s="825">
        <v>70.48</v>
      </c>
      <c r="M882" s="825">
        <v>70.48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11</v>
      </c>
      <c r="B883" s="822" t="s">
        <v>1375</v>
      </c>
      <c r="C883" s="822" t="s">
        <v>1381</v>
      </c>
      <c r="D883" s="823" t="s">
        <v>2517</v>
      </c>
      <c r="E883" s="824" t="s">
        <v>1392</v>
      </c>
      <c r="F883" s="822" t="s">
        <v>1376</v>
      </c>
      <c r="G883" s="822" t="s">
        <v>1752</v>
      </c>
      <c r="H883" s="822" t="s">
        <v>329</v>
      </c>
      <c r="I883" s="822" t="s">
        <v>1753</v>
      </c>
      <c r="J883" s="822" t="s">
        <v>680</v>
      </c>
      <c r="K883" s="822" t="s">
        <v>1754</v>
      </c>
      <c r="L883" s="825">
        <v>91.11</v>
      </c>
      <c r="M883" s="825">
        <v>91.11</v>
      </c>
      <c r="N883" s="822">
        <v>1</v>
      </c>
      <c r="O883" s="826">
        <v>0.5</v>
      </c>
      <c r="P883" s="825">
        <v>91.11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11</v>
      </c>
      <c r="B884" s="822" t="s">
        <v>1375</v>
      </c>
      <c r="C884" s="822" t="s">
        <v>1381</v>
      </c>
      <c r="D884" s="823" t="s">
        <v>2517</v>
      </c>
      <c r="E884" s="824" t="s">
        <v>1392</v>
      </c>
      <c r="F884" s="822" t="s">
        <v>1376</v>
      </c>
      <c r="G884" s="822" t="s">
        <v>1752</v>
      </c>
      <c r="H884" s="822" t="s">
        <v>329</v>
      </c>
      <c r="I884" s="822" t="s">
        <v>1755</v>
      </c>
      <c r="J884" s="822" t="s">
        <v>680</v>
      </c>
      <c r="K884" s="822" t="s">
        <v>1756</v>
      </c>
      <c r="L884" s="825">
        <v>45.56</v>
      </c>
      <c r="M884" s="825">
        <v>182.24</v>
      </c>
      <c r="N884" s="822">
        <v>4</v>
      </c>
      <c r="O884" s="826">
        <v>2</v>
      </c>
      <c r="P884" s="825">
        <v>136.68</v>
      </c>
      <c r="Q884" s="827">
        <v>0.75</v>
      </c>
      <c r="R884" s="822">
        <v>3</v>
      </c>
      <c r="S884" s="827">
        <v>0.75</v>
      </c>
      <c r="T884" s="826">
        <v>1.5</v>
      </c>
      <c r="U884" s="828">
        <v>0.75</v>
      </c>
    </row>
    <row r="885" spans="1:21" ht="14.45" customHeight="1" x14ac:dyDescent="0.2">
      <c r="A885" s="821">
        <v>11</v>
      </c>
      <c r="B885" s="822" t="s">
        <v>1375</v>
      </c>
      <c r="C885" s="822" t="s">
        <v>1381</v>
      </c>
      <c r="D885" s="823" t="s">
        <v>2517</v>
      </c>
      <c r="E885" s="824" t="s">
        <v>1392</v>
      </c>
      <c r="F885" s="822" t="s">
        <v>1376</v>
      </c>
      <c r="G885" s="822" t="s">
        <v>1688</v>
      </c>
      <c r="H885" s="822" t="s">
        <v>329</v>
      </c>
      <c r="I885" s="822" t="s">
        <v>1990</v>
      </c>
      <c r="J885" s="822" t="s">
        <v>1991</v>
      </c>
      <c r="K885" s="822" t="s">
        <v>1992</v>
      </c>
      <c r="L885" s="825">
        <v>49.04</v>
      </c>
      <c r="M885" s="825">
        <v>49.04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11</v>
      </c>
      <c r="B886" s="822" t="s">
        <v>1375</v>
      </c>
      <c r="C886" s="822" t="s">
        <v>1381</v>
      </c>
      <c r="D886" s="823" t="s">
        <v>2517</v>
      </c>
      <c r="E886" s="824" t="s">
        <v>1392</v>
      </c>
      <c r="F886" s="822" t="s">
        <v>1376</v>
      </c>
      <c r="G886" s="822" t="s">
        <v>1471</v>
      </c>
      <c r="H886" s="822" t="s">
        <v>329</v>
      </c>
      <c r="I886" s="822" t="s">
        <v>1472</v>
      </c>
      <c r="J886" s="822" t="s">
        <v>1473</v>
      </c>
      <c r="K886" s="822" t="s">
        <v>1474</v>
      </c>
      <c r="L886" s="825">
        <v>159.71</v>
      </c>
      <c r="M886" s="825">
        <v>4951.01</v>
      </c>
      <c r="N886" s="822">
        <v>31</v>
      </c>
      <c r="O886" s="826">
        <v>9</v>
      </c>
      <c r="P886" s="825">
        <v>1916.52</v>
      </c>
      <c r="Q886" s="827">
        <v>0.38709677419354838</v>
      </c>
      <c r="R886" s="822">
        <v>12</v>
      </c>
      <c r="S886" s="827">
        <v>0.38709677419354838</v>
      </c>
      <c r="T886" s="826">
        <v>4</v>
      </c>
      <c r="U886" s="828">
        <v>0.44444444444444442</v>
      </c>
    </row>
    <row r="887" spans="1:21" ht="14.45" customHeight="1" x14ac:dyDescent="0.2">
      <c r="A887" s="821">
        <v>11</v>
      </c>
      <c r="B887" s="822" t="s">
        <v>1375</v>
      </c>
      <c r="C887" s="822" t="s">
        <v>1381</v>
      </c>
      <c r="D887" s="823" t="s">
        <v>2517</v>
      </c>
      <c r="E887" s="824" t="s">
        <v>1392</v>
      </c>
      <c r="F887" s="822" t="s">
        <v>1376</v>
      </c>
      <c r="G887" s="822" t="s">
        <v>1568</v>
      </c>
      <c r="H887" s="822" t="s">
        <v>329</v>
      </c>
      <c r="I887" s="822" t="s">
        <v>1569</v>
      </c>
      <c r="J887" s="822" t="s">
        <v>1570</v>
      </c>
      <c r="K887" s="822" t="s">
        <v>1571</v>
      </c>
      <c r="L887" s="825">
        <v>91.78</v>
      </c>
      <c r="M887" s="825">
        <v>367.12</v>
      </c>
      <c r="N887" s="822">
        <v>4</v>
      </c>
      <c r="O887" s="826">
        <v>1.5</v>
      </c>
      <c r="P887" s="825">
        <v>183.56</v>
      </c>
      <c r="Q887" s="827">
        <v>0.5</v>
      </c>
      <c r="R887" s="822">
        <v>2</v>
      </c>
      <c r="S887" s="827">
        <v>0.5</v>
      </c>
      <c r="T887" s="826">
        <v>0.5</v>
      </c>
      <c r="U887" s="828">
        <v>0.33333333333333331</v>
      </c>
    </row>
    <row r="888" spans="1:21" ht="14.45" customHeight="1" x14ac:dyDescent="0.2">
      <c r="A888" s="821">
        <v>11</v>
      </c>
      <c r="B888" s="822" t="s">
        <v>1375</v>
      </c>
      <c r="C888" s="822" t="s">
        <v>1381</v>
      </c>
      <c r="D888" s="823" t="s">
        <v>2517</v>
      </c>
      <c r="E888" s="824" t="s">
        <v>1392</v>
      </c>
      <c r="F888" s="822" t="s">
        <v>1376</v>
      </c>
      <c r="G888" s="822" t="s">
        <v>1809</v>
      </c>
      <c r="H888" s="822" t="s">
        <v>329</v>
      </c>
      <c r="I888" s="822" t="s">
        <v>1810</v>
      </c>
      <c r="J888" s="822" t="s">
        <v>1811</v>
      </c>
      <c r="K888" s="822" t="s">
        <v>1812</v>
      </c>
      <c r="L888" s="825">
        <v>132.97999999999999</v>
      </c>
      <c r="M888" s="825">
        <v>265.95999999999998</v>
      </c>
      <c r="N888" s="822">
        <v>2</v>
      </c>
      <c r="O888" s="826">
        <v>0.5</v>
      </c>
      <c r="P888" s="825">
        <v>265.95999999999998</v>
      </c>
      <c r="Q888" s="827">
        <v>1</v>
      </c>
      <c r="R888" s="822">
        <v>2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11</v>
      </c>
      <c r="B889" s="822" t="s">
        <v>1375</v>
      </c>
      <c r="C889" s="822" t="s">
        <v>1381</v>
      </c>
      <c r="D889" s="823" t="s">
        <v>2517</v>
      </c>
      <c r="E889" s="824" t="s">
        <v>1392</v>
      </c>
      <c r="F889" s="822" t="s">
        <v>1376</v>
      </c>
      <c r="G889" s="822" t="s">
        <v>1417</v>
      </c>
      <c r="H889" s="822" t="s">
        <v>672</v>
      </c>
      <c r="I889" s="822" t="s">
        <v>1184</v>
      </c>
      <c r="J889" s="822" t="s">
        <v>695</v>
      </c>
      <c r="K889" s="822" t="s">
        <v>1185</v>
      </c>
      <c r="L889" s="825">
        <v>736.33</v>
      </c>
      <c r="M889" s="825">
        <v>21353.570000000003</v>
      </c>
      <c r="N889" s="822">
        <v>29</v>
      </c>
      <c r="O889" s="826">
        <v>12.5</v>
      </c>
      <c r="P889" s="825">
        <v>17671.920000000002</v>
      </c>
      <c r="Q889" s="827">
        <v>0.82758620689655171</v>
      </c>
      <c r="R889" s="822">
        <v>24</v>
      </c>
      <c r="S889" s="827">
        <v>0.82758620689655171</v>
      </c>
      <c r="T889" s="826">
        <v>10.5</v>
      </c>
      <c r="U889" s="828">
        <v>0.84</v>
      </c>
    </row>
    <row r="890" spans="1:21" ht="14.45" customHeight="1" x14ac:dyDescent="0.2">
      <c r="A890" s="821">
        <v>11</v>
      </c>
      <c r="B890" s="822" t="s">
        <v>1375</v>
      </c>
      <c r="C890" s="822" t="s">
        <v>1381</v>
      </c>
      <c r="D890" s="823" t="s">
        <v>2517</v>
      </c>
      <c r="E890" s="824" t="s">
        <v>1392</v>
      </c>
      <c r="F890" s="822" t="s">
        <v>1376</v>
      </c>
      <c r="G890" s="822" t="s">
        <v>1417</v>
      </c>
      <c r="H890" s="822" t="s">
        <v>672</v>
      </c>
      <c r="I890" s="822" t="s">
        <v>1188</v>
      </c>
      <c r="J890" s="822" t="s">
        <v>695</v>
      </c>
      <c r="K890" s="822" t="s">
        <v>1189</v>
      </c>
      <c r="L890" s="825">
        <v>490.89</v>
      </c>
      <c r="M890" s="825">
        <v>4418.01</v>
      </c>
      <c r="N890" s="822">
        <v>9</v>
      </c>
      <c r="O890" s="826">
        <v>4</v>
      </c>
      <c r="P890" s="825">
        <v>2945.34</v>
      </c>
      <c r="Q890" s="827">
        <v>0.66666666666666663</v>
      </c>
      <c r="R890" s="822">
        <v>6</v>
      </c>
      <c r="S890" s="827">
        <v>0.66666666666666663</v>
      </c>
      <c r="T890" s="826">
        <v>2</v>
      </c>
      <c r="U890" s="828">
        <v>0.5</v>
      </c>
    </row>
    <row r="891" spans="1:21" ht="14.45" customHeight="1" x14ac:dyDescent="0.2">
      <c r="A891" s="821">
        <v>11</v>
      </c>
      <c r="B891" s="822" t="s">
        <v>1375</v>
      </c>
      <c r="C891" s="822" t="s">
        <v>1381</v>
      </c>
      <c r="D891" s="823" t="s">
        <v>2517</v>
      </c>
      <c r="E891" s="824" t="s">
        <v>1392</v>
      </c>
      <c r="F891" s="822" t="s">
        <v>1376</v>
      </c>
      <c r="G891" s="822" t="s">
        <v>1417</v>
      </c>
      <c r="H891" s="822" t="s">
        <v>672</v>
      </c>
      <c r="I891" s="822" t="s">
        <v>1180</v>
      </c>
      <c r="J891" s="822" t="s">
        <v>695</v>
      </c>
      <c r="K891" s="822" t="s">
        <v>1181</v>
      </c>
      <c r="L891" s="825">
        <v>923.74</v>
      </c>
      <c r="M891" s="825">
        <v>14779.84</v>
      </c>
      <c r="N891" s="822">
        <v>16</v>
      </c>
      <c r="O891" s="826">
        <v>5.5</v>
      </c>
      <c r="P891" s="825">
        <v>12008.62</v>
      </c>
      <c r="Q891" s="827">
        <v>0.8125</v>
      </c>
      <c r="R891" s="822">
        <v>13</v>
      </c>
      <c r="S891" s="827">
        <v>0.8125</v>
      </c>
      <c r="T891" s="826">
        <v>4.5</v>
      </c>
      <c r="U891" s="828">
        <v>0.81818181818181823</v>
      </c>
    </row>
    <row r="892" spans="1:21" ht="14.45" customHeight="1" x14ac:dyDescent="0.2">
      <c r="A892" s="821">
        <v>11</v>
      </c>
      <c r="B892" s="822" t="s">
        <v>1375</v>
      </c>
      <c r="C892" s="822" t="s">
        <v>1381</v>
      </c>
      <c r="D892" s="823" t="s">
        <v>2517</v>
      </c>
      <c r="E892" s="824" t="s">
        <v>1392</v>
      </c>
      <c r="F892" s="822" t="s">
        <v>1376</v>
      </c>
      <c r="G892" s="822" t="s">
        <v>1417</v>
      </c>
      <c r="H892" s="822" t="s">
        <v>329</v>
      </c>
      <c r="I892" s="822" t="s">
        <v>2355</v>
      </c>
      <c r="J892" s="822" t="s">
        <v>695</v>
      </c>
      <c r="K892" s="822" t="s">
        <v>2356</v>
      </c>
      <c r="L892" s="825">
        <v>147.26</v>
      </c>
      <c r="M892" s="825">
        <v>147.26</v>
      </c>
      <c r="N892" s="822">
        <v>1</v>
      </c>
      <c r="O892" s="826">
        <v>1</v>
      </c>
      <c r="P892" s="825">
        <v>147.26</v>
      </c>
      <c r="Q892" s="827">
        <v>1</v>
      </c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11</v>
      </c>
      <c r="B893" s="822" t="s">
        <v>1375</v>
      </c>
      <c r="C893" s="822" t="s">
        <v>1381</v>
      </c>
      <c r="D893" s="823" t="s">
        <v>2517</v>
      </c>
      <c r="E893" s="824" t="s">
        <v>1392</v>
      </c>
      <c r="F893" s="822" t="s">
        <v>1376</v>
      </c>
      <c r="G893" s="822" t="s">
        <v>1435</v>
      </c>
      <c r="H893" s="822" t="s">
        <v>329</v>
      </c>
      <c r="I893" s="822" t="s">
        <v>1817</v>
      </c>
      <c r="J893" s="822" t="s">
        <v>656</v>
      </c>
      <c r="K893" s="822" t="s">
        <v>1818</v>
      </c>
      <c r="L893" s="825">
        <v>17.62</v>
      </c>
      <c r="M893" s="825">
        <v>17.62</v>
      </c>
      <c r="N893" s="822">
        <v>1</v>
      </c>
      <c r="O893" s="826">
        <v>0.5</v>
      </c>
      <c r="P893" s="825">
        <v>17.62</v>
      </c>
      <c r="Q893" s="827">
        <v>1</v>
      </c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11</v>
      </c>
      <c r="B894" s="822" t="s">
        <v>1375</v>
      </c>
      <c r="C894" s="822" t="s">
        <v>1381</v>
      </c>
      <c r="D894" s="823" t="s">
        <v>2517</v>
      </c>
      <c r="E894" s="824" t="s">
        <v>1392</v>
      </c>
      <c r="F894" s="822" t="s">
        <v>1376</v>
      </c>
      <c r="G894" s="822" t="s">
        <v>1435</v>
      </c>
      <c r="H894" s="822" t="s">
        <v>329</v>
      </c>
      <c r="I894" s="822" t="s">
        <v>1436</v>
      </c>
      <c r="J894" s="822" t="s">
        <v>656</v>
      </c>
      <c r="K894" s="822" t="s">
        <v>1437</v>
      </c>
      <c r="L894" s="825">
        <v>35.25</v>
      </c>
      <c r="M894" s="825">
        <v>528.75</v>
      </c>
      <c r="N894" s="822">
        <v>15</v>
      </c>
      <c r="O894" s="826">
        <v>11</v>
      </c>
      <c r="P894" s="825">
        <v>176.25</v>
      </c>
      <c r="Q894" s="827">
        <v>0.33333333333333331</v>
      </c>
      <c r="R894" s="822">
        <v>5</v>
      </c>
      <c r="S894" s="827">
        <v>0.33333333333333331</v>
      </c>
      <c r="T894" s="826">
        <v>4</v>
      </c>
      <c r="U894" s="828">
        <v>0.36363636363636365</v>
      </c>
    </row>
    <row r="895" spans="1:21" ht="14.45" customHeight="1" x14ac:dyDescent="0.2">
      <c r="A895" s="821">
        <v>11</v>
      </c>
      <c r="B895" s="822" t="s">
        <v>1375</v>
      </c>
      <c r="C895" s="822" t="s">
        <v>1381</v>
      </c>
      <c r="D895" s="823" t="s">
        <v>2517</v>
      </c>
      <c r="E895" s="824" t="s">
        <v>1392</v>
      </c>
      <c r="F895" s="822" t="s">
        <v>1376</v>
      </c>
      <c r="G895" s="822" t="s">
        <v>1435</v>
      </c>
      <c r="H895" s="822" t="s">
        <v>329</v>
      </c>
      <c r="I895" s="822" t="s">
        <v>1496</v>
      </c>
      <c r="J895" s="822" t="s">
        <v>656</v>
      </c>
      <c r="K895" s="822" t="s">
        <v>1497</v>
      </c>
      <c r="L895" s="825">
        <v>35.25</v>
      </c>
      <c r="M895" s="825">
        <v>141</v>
      </c>
      <c r="N895" s="822">
        <v>4</v>
      </c>
      <c r="O895" s="826">
        <v>2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11</v>
      </c>
      <c r="B896" s="822" t="s">
        <v>1375</v>
      </c>
      <c r="C896" s="822" t="s">
        <v>1381</v>
      </c>
      <c r="D896" s="823" t="s">
        <v>2517</v>
      </c>
      <c r="E896" s="824" t="s">
        <v>1392</v>
      </c>
      <c r="F896" s="822" t="s">
        <v>1376</v>
      </c>
      <c r="G896" s="822" t="s">
        <v>1418</v>
      </c>
      <c r="H896" s="822" t="s">
        <v>672</v>
      </c>
      <c r="I896" s="822" t="s">
        <v>1246</v>
      </c>
      <c r="J896" s="822" t="s">
        <v>760</v>
      </c>
      <c r="K896" s="822" t="s">
        <v>761</v>
      </c>
      <c r="L896" s="825">
        <v>0</v>
      </c>
      <c r="M896" s="825">
        <v>0</v>
      </c>
      <c r="N896" s="822">
        <v>41</v>
      </c>
      <c r="O896" s="826">
        <v>28.5</v>
      </c>
      <c r="P896" s="825">
        <v>0</v>
      </c>
      <c r="Q896" s="827"/>
      <c r="R896" s="822">
        <v>20</v>
      </c>
      <c r="S896" s="827">
        <v>0.48780487804878048</v>
      </c>
      <c r="T896" s="826">
        <v>11</v>
      </c>
      <c r="U896" s="828">
        <v>0.38596491228070173</v>
      </c>
    </row>
    <row r="897" spans="1:21" ht="14.45" customHeight="1" x14ac:dyDescent="0.2">
      <c r="A897" s="821">
        <v>11</v>
      </c>
      <c r="B897" s="822" t="s">
        <v>1375</v>
      </c>
      <c r="C897" s="822" t="s">
        <v>1381</v>
      </c>
      <c r="D897" s="823" t="s">
        <v>2517</v>
      </c>
      <c r="E897" s="824" t="s">
        <v>1392</v>
      </c>
      <c r="F897" s="822" t="s">
        <v>1376</v>
      </c>
      <c r="G897" s="822" t="s">
        <v>1503</v>
      </c>
      <c r="H897" s="822" t="s">
        <v>329</v>
      </c>
      <c r="I897" s="822" t="s">
        <v>1707</v>
      </c>
      <c r="J897" s="822" t="s">
        <v>1673</v>
      </c>
      <c r="K897" s="822" t="s">
        <v>1674</v>
      </c>
      <c r="L897" s="825">
        <v>59.56</v>
      </c>
      <c r="M897" s="825">
        <v>59.56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11</v>
      </c>
      <c r="B898" s="822" t="s">
        <v>1375</v>
      </c>
      <c r="C898" s="822" t="s">
        <v>1381</v>
      </c>
      <c r="D898" s="823" t="s">
        <v>2517</v>
      </c>
      <c r="E898" s="824" t="s">
        <v>1392</v>
      </c>
      <c r="F898" s="822" t="s">
        <v>1376</v>
      </c>
      <c r="G898" s="822" t="s">
        <v>1506</v>
      </c>
      <c r="H898" s="822" t="s">
        <v>329</v>
      </c>
      <c r="I898" s="822" t="s">
        <v>1507</v>
      </c>
      <c r="J898" s="822" t="s">
        <v>1508</v>
      </c>
      <c r="K898" s="822" t="s">
        <v>1509</v>
      </c>
      <c r="L898" s="825">
        <v>60.39</v>
      </c>
      <c r="M898" s="825">
        <v>120.78</v>
      </c>
      <c r="N898" s="822">
        <v>2</v>
      </c>
      <c r="O898" s="826">
        <v>1</v>
      </c>
      <c r="P898" s="825">
        <v>120.78</v>
      </c>
      <c r="Q898" s="827">
        <v>1</v>
      </c>
      <c r="R898" s="822">
        <v>2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11</v>
      </c>
      <c r="B899" s="822" t="s">
        <v>1375</v>
      </c>
      <c r="C899" s="822" t="s">
        <v>1381</v>
      </c>
      <c r="D899" s="823" t="s">
        <v>2517</v>
      </c>
      <c r="E899" s="824" t="s">
        <v>1392</v>
      </c>
      <c r="F899" s="822" t="s">
        <v>1376</v>
      </c>
      <c r="G899" s="822" t="s">
        <v>1510</v>
      </c>
      <c r="H899" s="822" t="s">
        <v>329</v>
      </c>
      <c r="I899" s="822" t="s">
        <v>2357</v>
      </c>
      <c r="J899" s="822" t="s">
        <v>1976</v>
      </c>
      <c r="K899" s="822" t="s">
        <v>2358</v>
      </c>
      <c r="L899" s="825">
        <v>33.4</v>
      </c>
      <c r="M899" s="825">
        <v>33.4</v>
      </c>
      <c r="N899" s="822">
        <v>1</v>
      </c>
      <c r="O899" s="826">
        <v>1</v>
      </c>
      <c r="P899" s="825">
        <v>33.4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11</v>
      </c>
      <c r="B900" s="822" t="s">
        <v>1375</v>
      </c>
      <c r="C900" s="822" t="s">
        <v>1381</v>
      </c>
      <c r="D900" s="823" t="s">
        <v>2517</v>
      </c>
      <c r="E900" s="824" t="s">
        <v>1392</v>
      </c>
      <c r="F900" s="822" t="s">
        <v>1376</v>
      </c>
      <c r="G900" s="822" t="s">
        <v>1510</v>
      </c>
      <c r="H900" s="822" t="s">
        <v>329</v>
      </c>
      <c r="I900" s="822" t="s">
        <v>2359</v>
      </c>
      <c r="J900" s="822" t="s">
        <v>1784</v>
      </c>
      <c r="K900" s="822" t="s">
        <v>2358</v>
      </c>
      <c r="L900" s="825">
        <v>33.4</v>
      </c>
      <c r="M900" s="825">
        <v>33.4</v>
      </c>
      <c r="N900" s="822">
        <v>1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11</v>
      </c>
      <c r="B901" s="822" t="s">
        <v>1375</v>
      </c>
      <c r="C901" s="822" t="s">
        <v>1381</v>
      </c>
      <c r="D901" s="823" t="s">
        <v>2517</v>
      </c>
      <c r="E901" s="824" t="s">
        <v>1392</v>
      </c>
      <c r="F901" s="822" t="s">
        <v>1376</v>
      </c>
      <c r="G901" s="822" t="s">
        <v>1516</v>
      </c>
      <c r="H901" s="822" t="s">
        <v>672</v>
      </c>
      <c r="I901" s="822" t="s">
        <v>1257</v>
      </c>
      <c r="J901" s="822" t="s">
        <v>824</v>
      </c>
      <c r="K901" s="822" t="s">
        <v>1258</v>
      </c>
      <c r="L901" s="825">
        <v>0</v>
      </c>
      <c r="M901" s="825">
        <v>0</v>
      </c>
      <c r="N901" s="822">
        <v>1</v>
      </c>
      <c r="O901" s="826">
        <v>1</v>
      </c>
      <c r="P901" s="825"/>
      <c r="Q901" s="827"/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11</v>
      </c>
      <c r="B902" s="822" t="s">
        <v>1375</v>
      </c>
      <c r="C902" s="822" t="s">
        <v>1381</v>
      </c>
      <c r="D902" s="823" t="s">
        <v>2517</v>
      </c>
      <c r="E902" s="824" t="s">
        <v>1392</v>
      </c>
      <c r="F902" s="822" t="s">
        <v>1376</v>
      </c>
      <c r="G902" s="822" t="s">
        <v>1517</v>
      </c>
      <c r="H902" s="822" t="s">
        <v>329</v>
      </c>
      <c r="I902" s="822" t="s">
        <v>1521</v>
      </c>
      <c r="J902" s="822" t="s">
        <v>818</v>
      </c>
      <c r="K902" s="822" t="s">
        <v>1522</v>
      </c>
      <c r="L902" s="825">
        <v>50.32</v>
      </c>
      <c r="M902" s="825">
        <v>201.28</v>
      </c>
      <c r="N902" s="822">
        <v>4</v>
      </c>
      <c r="O902" s="826">
        <v>3.5</v>
      </c>
      <c r="P902" s="825">
        <v>50.32</v>
      </c>
      <c r="Q902" s="827">
        <v>0.25</v>
      </c>
      <c r="R902" s="822">
        <v>1</v>
      </c>
      <c r="S902" s="827">
        <v>0.25</v>
      </c>
      <c r="T902" s="826">
        <v>1</v>
      </c>
      <c r="U902" s="828">
        <v>0.2857142857142857</v>
      </c>
    </row>
    <row r="903" spans="1:21" ht="14.45" customHeight="1" x14ac:dyDescent="0.2">
      <c r="A903" s="821">
        <v>11</v>
      </c>
      <c r="B903" s="822" t="s">
        <v>1375</v>
      </c>
      <c r="C903" s="822" t="s">
        <v>1381</v>
      </c>
      <c r="D903" s="823" t="s">
        <v>2517</v>
      </c>
      <c r="E903" s="824" t="s">
        <v>1392</v>
      </c>
      <c r="F903" s="822" t="s">
        <v>1376</v>
      </c>
      <c r="G903" s="822" t="s">
        <v>1517</v>
      </c>
      <c r="H903" s="822" t="s">
        <v>329</v>
      </c>
      <c r="I903" s="822" t="s">
        <v>1523</v>
      </c>
      <c r="J903" s="822" t="s">
        <v>818</v>
      </c>
      <c r="K903" s="822" t="s">
        <v>1524</v>
      </c>
      <c r="L903" s="825">
        <v>33.549999999999997</v>
      </c>
      <c r="M903" s="825">
        <v>67.099999999999994</v>
      </c>
      <c r="N903" s="822">
        <v>2</v>
      </c>
      <c r="O903" s="826">
        <v>1.5</v>
      </c>
      <c r="P903" s="825">
        <v>33.549999999999997</v>
      </c>
      <c r="Q903" s="827">
        <v>0.5</v>
      </c>
      <c r="R903" s="822">
        <v>1</v>
      </c>
      <c r="S903" s="827">
        <v>0.5</v>
      </c>
      <c r="T903" s="826">
        <v>1</v>
      </c>
      <c r="U903" s="828">
        <v>0.66666666666666663</v>
      </c>
    </row>
    <row r="904" spans="1:21" ht="14.45" customHeight="1" x14ac:dyDescent="0.2">
      <c r="A904" s="821">
        <v>11</v>
      </c>
      <c r="B904" s="822" t="s">
        <v>1375</v>
      </c>
      <c r="C904" s="822" t="s">
        <v>1381</v>
      </c>
      <c r="D904" s="823" t="s">
        <v>2517</v>
      </c>
      <c r="E904" s="824" t="s">
        <v>1392</v>
      </c>
      <c r="F904" s="822" t="s">
        <v>1376</v>
      </c>
      <c r="G904" s="822" t="s">
        <v>1423</v>
      </c>
      <c r="H904" s="822" t="s">
        <v>672</v>
      </c>
      <c r="I904" s="822" t="s">
        <v>1308</v>
      </c>
      <c r="J904" s="822" t="s">
        <v>959</v>
      </c>
      <c r="K904" s="822" t="s">
        <v>1309</v>
      </c>
      <c r="L904" s="825">
        <v>154.36000000000001</v>
      </c>
      <c r="M904" s="825">
        <v>308.72000000000003</v>
      </c>
      <c r="N904" s="822">
        <v>2</v>
      </c>
      <c r="O904" s="826">
        <v>0.5</v>
      </c>
      <c r="P904" s="825">
        <v>308.72000000000003</v>
      </c>
      <c r="Q904" s="827">
        <v>1</v>
      </c>
      <c r="R904" s="822">
        <v>2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11</v>
      </c>
      <c r="B905" s="822" t="s">
        <v>1375</v>
      </c>
      <c r="C905" s="822" t="s">
        <v>1381</v>
      </c>
      <c r="D905" s="823" t="s">
        <v>2517</v>
      </c>
      <c r="E905" s="824" t="s">
        <v>1392</v>
      </c>
      <c r="F905" s="822" t="s">
        <v>1376</v>
      </c>
      <c r="G905" s="822" t="s">
        <v>1423</v>
      </c>
      <c r="H905" s="822" t="s">
        <v>329</v>
      </c>
      <c r="I905" s="822" t="s">
        <v>1525</v>
      </c>
      <c r="J905" s="822" t="s">
        <v>959</v>
      </c>
      <c r="K905" s="822" t="s">
        <v>1526</v>
      </c>
      <c r="L905" s="825">
        <v>225.06</v>
      </c>
      <c r="M905" s="825">
        <v>675.18000000000006</v>
      </c>
      <c r="N905" s="822">
        <v>3</v>
      </c>
      <c r="O905" s="826">
        <v>2</v>
      </c>
      <c r="P905" s="825">
        <v>450.12</v>
      </c>
      <c r="Q905" s="827">
        <v>0.66666666666666663</v>
      </c>
      <c r="R905" s="822">
        <v>2</v>
      </c>
      <c r="S905" s="827">
        <v>0.66666666666666663</v>
      </c>
      <c r="T905" s="826">
        <v>1.5</v>
      </c>
      <c r="U905" s="828">
        <v>0.75</v>
      </c>
    </row>
    <row r="906" spans="1:21" ht="14.45" customHeight="1" x14ac:dyDescent="0.2">
      <c r="A906" s="821">
        <v>11</v>
      </c>
      <c r="B906" s="822" t="s">
        <v>1375</v>
      </c>
      <c r="C906" s="822" t="s">
        <v>1381</v>
      </c>
      <c r="D906" s="823" t="s">
        <v>2517</v>
      </c>
      <c r="E906" s="824" t="s">
        <v>1392</v>
      </c>
      <c r="F906" s="822" t="s">
        <v>1376</v>
      </c>
      <c r="G906" s="822" t="s">
        <v>1424</v>
      </c>
      <c r="H906" s="822" t="s">
        <v>329</v>
      </c>
      <c r="I906" s="822" t="s">
        <v>1621</v>
      </c>
      <c r="J906" s="822" t="s">
        <v>1426</v>
      </c>
      <c r="K906" s="822" t="s">
        <v>1622</v>
      </c>
      <c r="L906" s="825">
        <v>0</v>
      </c>
      <c r="M906" s="825">
        <v>0</v>
      </c>
      <c r="N906" s="822">
        <v>1</v>
      </c>
      <c r="O906" s="826">
        <v>0.5</v>
      </c>
      <c r="P906" s="825">
        <v>0</v>
      </c>
      <c r="Q906" s="827"/>
      <c r="R906" s="822">
        <v>1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11</v>
      </c>
      <c r="B907" s="822" t="s">
        <v>1375</v>
      </c>
      <c r="C907" s="822" t="s">
        <v>1381</v>
      </c>
      <c r="D907" s="823" t="s">
        <v>2517</v>
      </c>
      <c r="E907" s="824" t="s">
        <v>1392</v>
      </c>
      <c r="F907" s="822" t="s">
        <v>1378</v>
      </c>
      <c r="G907" s="822" t="s">
        <v>1527</v>
      </c>
      <c r="H907" s="822" t="s">
        <v>329</v>
      </c>
      <c r="I907" s="822" t="s">
        <v>1528</v>
      </c>
      <c r="J907" s="822" t="s">
        <v>1529</v>
      </c>
      <c r="K907" s="822" t="s">
        <v>1530</v>
      </c>
      <c r="L907" s="825">
        <v>0</v>
      </c>
      <c r="M907" s="825">
        <v>0</v>
      </c>
      <c r="N907" s="822">
        <v>5</v>
      </c>
      <c r="O907" s="826">
        <v>4</v>
      </c>
      <c r="P907" s="825"/>
      <c r="Q907" s="827"/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11</v>
      </c>
      <c r="B908" s="822" t="s">
        <v>1375</v>
      </c>
      <c r="C908" s="822" t="s">
        <v>1381</v>
      </c>
      <c r="D908" s="823" t="s">
        <v>2517</v>
      </c>
      <c r="E908" s="824" t="s">
        <v>1392</v>
      </c>
      <c r="F908" s="822" t="s">
        <v>1378</v>
      </c>
      <c r="G908" s="822" t="s">
        <v>1527</v>
      </c>
      <c r="H908" s="822" t="s">
        <v>329</v>
      </c>
      <c r="I908" s="822" t="s">
        <v>2360</v>
      </c>
      <c r="J908" s="822" t="s">
        <v>2361</v>
      </c>
      <c r="K908" s="822" t="s">
        <v>2362</v>
      </c>
      <c r="L908" s="825">
        <v>0</v>
      </c>
      <c r="M908" s="825">
        <v>0</v>
      </c>
      <c r="N908" s="822">
        <v>1</v>
      </c>
      <c r="O908" s="826">
        <v>1</v>
      </c>
      <c r="P908" s="825"/>
      <c r="Q908" s="827"/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11</v>
      </c>
      <c r="B909" s="822" t="s">
        <v>1375</v>
      </c>
      <c r="C909" s="822" t="s">
        <v>1381</v>
      </c>
      <c r="D909" s="823" t="s">
        <v>2517</v>
      </c>
      <c r="E909" s="824" t="s">
        <v>1392</v>
      </c>
      <c r="F909" s="822" t="s">
        <v>1378</v>
      </c>
      <c r="G909" s="822" t="s">
        <v>1527</v>
      </c>
      <c r="H909" s="822" t="s">
        <v>329</v>
      </c>
      <c r="I909" s="822" t="s">
        <v>1531</v>
      </c>
      <c r="J909" s="822" t="s">
        <v>1532</v>
      </c>
      <c r="K909" s="822" t="s">
        <v>1533</v>
      </c>
      <c r="L909" s="825">
        <v>0</v>
      </c>
      <c r="M909" s="825">
        <v>0</v>
      </c>
      <c r="N909" s="822">
        <v>15</v>
      </c>
      <c r="O909" s="826">
        <v>13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11</v>
      </c>
      <c r="B910" s="822" t="s">
        <v>1375</v>
      </c>
      <c r="C910" s="822" t="s">
        <v>1381</v>
      </c>
      <c r="D910" s="823" t="s">
        <v>2517</v>
      </c>
      <c r="E910" s="824" t="s">
        <v>1392</v>
      </c>
      <c r="F910" s="822" t="s">
        <v>1378</v>
      </c>
      <c r="G910" s="822" t="s">
        <v>1527</v>
      </c>
      <c r="H910" s="822" t="s">
        <v>329</v>
      </c>
      <c r="I910" s="822" t="s">
        <v>1827</v>
      </c>
      <c r="J910" s="822" t="s">
        <v>1828</v>
      </c>
      <c r="K910" s="822" t="s">
        <v>1829</v>
      </c>
      <c r="L910" s="825">
        <v>400.2</v>
      </c>
      <c r="M910" s="825">
        <v>8404.1999999999971</v>
      </c>
      <c r="N910" s="822">
        <v>21</v>
      </c>
      <c r="O910" s="826">
        <v>21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11</v>
      </c>
      <c r="B911" s="822" t="s">
        <v>1375</v>
      </c>
      <c r="C911" s="822" t="s">
        <v>1381</v>
      </c>
      <c r="D911" s="823" t="s">
        <v>2517</v>
      </c>
      <c r="E911" s="824" t="s">
        <v>1392</v>
      </c>
      <c r="F911" s="822" t="s">
        <v>1378</v>
      </c>
      <c r="G911" s="822" t="s">
        <v>1534</v>
      </c>
      <c r="H911" s="822" t="s">
        <v>329</v>
      </c>
      <c r="I911" s="822" t="s">
        <v>1538</v>
      </c>
      <c r="J911" s="822" t="s">
        <v>1539</v>
      </c>
      <c r="K911" s="822" t="s">
        <v>1540</v>
      </c>
      <c r="L911" s="825">
        <v>1383</v>
      </c>
      <c r="M911" s="825">
        <v>8298</v>
      </c>
      <c r="N911" s="822">
        <v>6</v>
      </c>
      <c r="O911" s="826">
        <v>6</v>
      </c>
      <c r="P911" s="825">
        <v>6915</v>
      </c>
      <c r="Q911" s="827">
        <v>0.83333333333333337</v>
      </c>
      <c r="R911" s="822">
        <v>5</v>
      </c>
      <c r="S911" s="827">
        <v>0.83333333333333337</v>
      </c>
      <c r="T911" s="826">
        <v>5</v>
      </c>
      <c r="U911" s="828">
        <v>0.83333333333333337</v>
      </c>
    </row>
    <row r="912" spans="1:21" ht="14.45" customHeight="1" x14ac:dyDescent="0.2">
      <c r="A912" s="821">
        <v>11</v>
      </c>
      <c r="B912" s="822" t="s">
        <v>1375</v>
      </c>
      <c r="C912" s="822" t="s">
        <v>1381</v>
      </c>
      <c r="D912" s="823" t="s">
        <v>2517</v>
      </c>
      <c r="E912" s="824" t="s">
        <v>1392</v>
      </c>
      <c r="F912" s="822" t="s">
        <v>1378</v>
      </c>
      <c r="G912" s="822" t="s">
        <v>1534</v>
      </c>
      <c r="H912" s="822" t="s">
        <v>329</v>
      </c>
      <c r="I912" s="822" t="s">
        <v>2291</v>
      </c>
      <c r="J912" s="822" t="s">
        <v>2292</v>
      </c>
      <c r="K912" s="822" t="s">
        <v>2293</v>
      </c>
      <c r="L912" s="825">
        <v>516.63</v>
      </c>
      <c r="M912" s="825">
        <v>516.63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11</v>
      </c>
      <c r="B913" s="822" t="s">
        <v>1375</v>
      </c>
      <c r="C913" s="822" t="s">
        <v>1381</v>
      </c>
      <c r="D913" s="823" t="s">
        <v>2517</v>
      </c>
      <c r="E913" s="824" t="s">
        <v>1392</v>
      </c>
      <c r="F913" s="822" t="s">
        <v>1378</v>
      </c>
      <c r="G913" s="822" t="s">
        <v>1428</v>
      </c>
      <c r="H913" s="822" t="s">
        <v>329</v>
      </c>
      <c r="I913" s="822" t="s">
        <v>1429</v>
      </c>
      <c r="J913" s="822" t="s">
        <v>1430</v>
      </c>
      <c r="K913" s="822" t="s">
        <v>1431</v>
      </c>
      <c r="L913" s="825">
        <v>562.03</v>
      </c>
      <c r="M913" s="825">
        <v>2248.12</v>
      </c>
      <c r="N913" s="822">
        <v>4</v>
      </c>
      <c r="O913" s="826">
        <v>4</v>
      </c>
      <c r="P913" s="825">
        <v>2248.12</v>
      </c>
      <c r="Q913" s="827">
        <v>1</v>
      </c>
      <c r="R913" s="822">
        <v>4</v>
      </c>
      <c r="S913" s="827">
        <v>1</v>
      </c>
      <c r="T913" s="826">
        <v>4</v>
      </c>
      <c r="U913" s="828">
        <v>1</v>
      </c>
    </row>
    <row r="914" spans="1:21" ht="14.45" customHeight="1" x14ac:dyDescent="0.2">
      <c r="A914" s="821">
        <v>11</v>
      </c>
      <c r="B914" s="822" t="s">
        <v>1375</v>
      </c>
      <c r="C914" s="822" t="s">
        <v>1381</v>
      </c>
      <c r="D914" s="823" t="s">
        <v>2517</v>
      </c>
      <c r="E914" s="824" t="s">
        <v>1392</v>
      </c>
      <c r="F914" s="822" t="s">
        <v>1378</v>
      </c>
      <c r="G914" s="822" t="s">
        <v>1428</v>
      </c>
      <c r="H914" s="822" t="s">
        <v>329</v>
      </c>
      <c r="I914" s="822" t="s">
        <v>2363</v>
      </c>
      <c r="J914" s="822" t="s">
        <v>2364</v>
      </c>
      <c r="K914" s="822" t="s">
        <v>2365</v>
      </c>
      <c r="L914" s="825">
        <v>492.19</v>
      </c>
      <c r="M914" s="825">
        <v>492.19</v>
      </c>
      <c r="N914" s="822">
        <v>1</v>
      </c>
      <c r="O914" s="826">
        <v>1</v>
      </c>
      <c r="P914" s="825">
        <v>492.19</v>
      </c>
      <c r="Q914" s="827">
        <v>1</v>
      </c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11</v>
      </c>
      <c r="B915" s="822" t="s">
        <v>1375</v>
      </c>
      <c r="C915" s="822" t="s">
        <v>1381</v>
      </c>
      <c r="D915" s="823" t="s">
        <v>2517</v>
      </c>
      <c r="E915" s="824" t="s">
        <v>1392</v>
      </c>
      <c r="F915" s="822" t="s">
        <v>1378</v>
      </c>
      <c r="G915" s="822" t="s">
        <v>1428</v>
      </c>
      <c r="H915" s="822" t="s">
        <v>329</v>
      </c>
      <c r="I915" s="822" t="s">
        <v>1432</v>
      </c>
      <c r="J915" s="822" t="s">
        <v>1433</v>
      </c>
      <c r="K915" s="822" t="s">
        <v>1434</v>
      </c>
      <c r="L915" s="825">
        <v>971.25</v>
      </c>
      <c r="M915" s="825">
        <v>6798.75</v>
      </c>
      <c r="N915" s="822">
        <v>7</v>
      </c>
      <c r="O915" s="826">
        <v>7</v>
      </c>
      <c r="P915" s="825">
        <v>5827.5</v>
      </c>
      <c r="Q915" s="827">
        <v>0.8571428571428571</v>
      </c>
      <c r="R915" s="822">
        <v>6</v>
      </c>
      <c r="S915" s="827">
        <v>0.8571428571428571</v>
      </c>
      <c r="T915" s="826">
        <v>6</v>
      </c>
      <c r="U915" s="828">
        <v>0.8571428571428571</v>
      </c>
    </row>
    <row r="916" spans="1:21" ht="14.45" customHeight="1" x14ac:dyDescent="0.2">
      <c r="A916" s="821">
        <v>11</v>
      </c>
      <c r="B916" s="822" t="s">
        <v>1375</v>
      </c>
      <c r="C916" s="822" t="s">
        <v>1381</v>
      </c>
      <c r="D916" s="823" t="s">
        <v>2517</v>
      </c>
      <c r="E916" s="824" t="s">
        <v>1392</v>
      </c>
      <c r="F916" s="822" t="s">
        <v>1378</v>
      </c>
      <c r="G916" s="822" t="s">
        <v>1428</v>
      </c>
      <c r="H916" s="822" t="s">
        <v>329</v>
      </c>
      <c r="I916" s="822" t="s">
        <v>1626</v>
      </c>
      <c r="J916" s="822" t="s">
        <v>1627</v>
      </c>
      <c r="K916" s="822" t="s">
        <v>1628</v>
      </c>
      <c r="L916" s="825">
        <v>349.6</v>
      </c>
      <c r="M916" s="825">
        <v>699.2</v>
      </c>
      <c r="N916" s="822">
        <v>2</v>
      </c>
      <c r="O916" s="826">
        <v>2</v>
      </c>
      <c r="P916" s="825">
        <v>699.2</v>
      </c>
      <c r="Q916" s="827">
        <v>1</v>
      </c>
      <c r="R916" s="822">
        <v>2</v>
      </c>
      <c r="S916" s="827">
        <v>1</v>
      </c>
      <c r="T916" s="826">
        <v>2</v>
      </c>
      <c r="U916" s="828">
        <v>1</v>
      </c>
    </row>
    <row r="917" spans="1:21" ht="14.45" customHeight="1" x14ac:dyDescent="0.2">
      <c r="A917" s="821">
        <v>11</v>
      </c>
      <c r="B917" s="822" t="s">
        <v>1375</v>
      </c>
      <c r="C917" s="822" t="s">
        <v>1381</v>
      </c>
      <c r="D917" s="823" t="s">
        <v>2517</v>
      </c>
      <c r="E917" s="824" t="s">
        <v>1392</v>
      </c>
      <c r="F917" s="822" t="s">
        <v>1378</v>
      </c>
      <c r="G917" s="822" t="s">
        <v>1428</v>
      </c>
      <c r="H917" s="822" t="s">
        <v>329</v>
      </c>
      <c r="I917" s="822" t="s">
        <v>2366</v>
      </c>
      <c r="J917" s="822" t="s">
        <v>2367</v>
      </c>
      <c r="K917" s="822" t="s">
        <v>2368</v>
      </c>
      <c r="L917" s="825">
        <v>749.8</v>
      </c>
      <c r="M917" s="825">
        <v>749.8</v>
      </c>
      <c r="N917" s="822">
        <v>1</v>
      </c>
      <c r="O917" s="826">
        <v>1</v>
      </c>
      <c r="P917" s="825">
        <v>749.8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11</v>
      </c>
      <c r="B918" s="822" t="s">
        <v>1375</v>
      </c>
      <c r="C918" s="822" t="s">
        <v>1381</v>
      </c>
      <c r="D918" s="823" t="s">
        <v>2517</v>
      </c>
      <c r="E918" s="824" t="s">
        <v>1392</v>
      </c>
      <c r="F918" s="822" t="s">
        <v>1378</v>
      </c>
      <c r="G918" s="822" t="s">
        <v>1428</v>
      </c>
      <c r="H918" s="822" t="s">
        <v>329</v>
      </c>
      <c r="I918" s="822" t="s">
        <v>1629</v>
      </c>
      <c r="J918" s="822" t="s">
        <v>1630</v>
      </c>
      <c r="K918" s="822" t="s">
        <v>1631</v>
      </c>
      <c r="L918" s="825">
        <v>1599.65</v>
      </c>
      <c r="M918" s="825">
        <v>1599.65</v>
      </c>
      <c r="N918" s="822">
        <v>1</v>
      </c>
      <c r="O918" s="826">
        <v>1</v>
      </c>
      <c r="P918" s="825">
        <v>1599.65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11</v>
      </c>
      <c r="B919" s="822" t="s">
        <v>1375</v>
      </c>
      <c r="C919" s="822" t="s">
        <v>1381</v>
      </c>
      <c r="D919" s="823" t="s">
        <v>2517</v>
      </c>
      <c r="E919" s="824" t="s">
        <v>1392</v>
      </c>
      <c r="F919" s="822" t="s">
        <v>1378</v>
      </c>
      <c r="G919" s="822" t="s">
        <v>1428</v>
      </c>
      <c r="H919" s="822" t="s">
        <v>329</v>
      </c>
      <c r="I919" s="822" t="s">
        <v>1635</v>
      </c>
      <c r="J919" s="822" t="s">
        <v>1636</v>
      </c>
      <c r="K919" s="822" t="s">
        <v>1637</v>
      </c>
      <c r="L919" s="825">
        <v>249.55</v>
      </c>
      <c r="M919" s="825">
        <v>249.55</v>
      </c>
      <c r="N919" s="822">
        <v>1</v>
      </c>
      <c r="O919" s="826">
        <v>1</v>
      </c>
      <c r="P919" s="825">
        <v>249.55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11</v>
      </c>
      <c r="B920" s="822" t="s">
        <v>1375</v>
      </c>
      <c r="C920" s="822" t="s">
        <v>1381</v>
      </c>
      <c r="D920" s="823" t="s">
        <v>2517</v>
      </c>
      <c r="E920" s="824" t="s">
        <v>1392</v>
      </c>
      <c r="F920" s="822" t="s">
        <v>1378</v>
      </c>
      <c r="G920" s="822" t="s">
        <v>1428</v>
      </c>
      <c r="H920" s="822" t="s">
        <v>329</v>
      </c>
      <c r="I920" s="822" t="s">
        <v>1792</v>
      </c>
      <c r="J920" s="822" t="s">
        <v>1793</v>
      </c>
      <c r="K920" s="822"/>
      <c r="L920" s="825">
        <v>180.55</v>
      </c>
      <c r="M920" s="825">
        <v>180.55</v>
      </c>
      <c r="N920" s="822">
        <v>1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11</v>
      </c>
      <c r="B921" s="822" t="s">
        <v>1375</v>
      </c>
      <c r="C921" s="822" t="s">
        <v>1381</v>
      </c>
      <c r="D921" s="823" t="s">
        <v>2517</v>
      </c>
      <c r="E921" s="824" t="s">
        <v>1392</v>
      </c>
      <c r="F921" s="822" t="s">
        <v>1378</v>
      </c>
      <c r="G921" s="822" t="s">
        <v>1428</v>
      </c>
      <c r="H921" s="822" t="s">
        <v>329</v>
      </c>
      <c r="I921" s="822" t="s">
        <v>1984</v>
      </c>
      <c r="J921" s="822" t="s">
        <v>1985</v>
      </c>
      <c r="K921" s="822" t="s">
        <v>1986</v>
      </c>
      <c r="L921" s="825">
        <v>749.8</v>
      </c>
      <c r="M921" s="825">
        <v>2999.2</v>
      </c>
      <c r="N921" s="822">
        <v>4</v>
      </c>
      <c r="O921" s="826">
        <v>4</v>
      </c>
      <c r="P921" s="825">
        <v>2999.2</v>
      </c>
      <c r="Q921" s="827">
        <v>1</v>
      </c>
      <c r="R921" s="822">
        <v>4</v>
      </c>
      <c r="S921" s="827">
        <v>1</v>
      </c>
      <c r="T921" s="826">
        <v>4</v>
      </c>
      <c r="U921" s="828">
        <v>1</v>
      </c>
    </row>
    <row r="922" spans="1:21" ht="14.45" customHeight="1" x14ac:dyDescent="0.2">
      <c r="A922" s="821">
        <v>11</v>
      </c>
      <c r="B922" s="822" t="s">
        <v>1375</v>
      </c>
      <c r="C922" s="822" t="s">
        <v>1381</v>
      </c>
      <c r="D922" s="823" t="s">
        <v>2517</v>
      </c>
      <c r="E922" s="824" t="s">
        <v>1392</v>
      </c>
      <c r="F922" s="822" t="s">
        <v>1378</v>
      </c>
      <c r="G922" s="822" t="s">
        <v>1428</v>
      </c>
      <c r="H922" s="822" t="s">
        <v>329</v>
      </c>
      <c r="I922" s="822" t="s">
        <v>1955</v>
      </c>
      <c r="J922" s="822" t="s">
        <v>1956</v>
      </c>
      <c r="K922" s="822" t="s">
        <v>1957</v>
      </c>
      <c r="L922" s="825">
        <v>2519.9899999999998</v>
      </c>
      <c r="M922" s="825">
        <v>2519.9899999999998</v>
      </c>
      <c r="N922" s="822">
        <v>1</v>
      </c>
      <c r="O922" s="826">
        <v>1</v>
      </c>
      <c r="P922" s="825">
        <v>2519.9899999999998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11</v>
      </c>
      <c r="B923" s="822" t="s">
        <v>1375</v>
      </c>
      <c r="C923" s="822" t="s">
        <v>1381</v>
      </c>
      <c r="D923" s="823" t="s">
        <v>2517</v>
      </c>
      <c r="E923" s="824" t="s">
        <v>1392</v>
      </c>
      <c r="F923" s="822" t="s">
        <v>1378</v>
      </c>
      <c r="G923" s="822" t="s">
        <v>1428</v>
      </c>
      <c r="H923" s="822" t="s">
        <v>329</v>
      </c>
      <c r="I923" s="822" t="s">
        <v>2303</v>
      </c>
      <c r="J923" s="822" t="s">
        <v>2304</v>
      </c>
      <c r="K923" s="822" t="s">
        <v>2305</v>
      </c>
      <c r="L923" s="825">
        <v>600.29999999999995</v>
      </c>
      <c r="M923" s="825">
        <v>3001.5</v>
      </c>
      <c r="N923" s="822">
        <v>5</v>
      </c>
      <c r="O923" s="826">
        <v>3</v>
      </c>
      <c r="P923" s="825">
        <v>1200.5999999999999</v>
      </c>
      <c r="Q923" s="827">
        <v>0.39999999999999997</v>
      </c>
      <c r="R923" s="822">
        <v>2</v>
      </c>
      <c r="S923" s="827">
        <v>0.4</v>
      </c>
      <c r="T923" s="826">
        <v>1</v>
      </c>
      <c r="U923" s="828">
        <v>0.33333333333333331</v>
      </c>
    </row>
    <row r="924" spans="1:21" ht="14.45" customHeight="1" x14ac:dyDescent="0.2">
      <c r="A924" s="821">
        <v>11</v>
      </c>
      <c r="B924" s="822" t="s">
        <v>1375</v>
      </c>
      <c r="C924" s="822" t="s">
        <v>1381</v>
      </c>
      <c r="D924" s="823" t="s">
        <v>2517</v>
      </c>
      <c r="E924" s="824" t="s">
        <v>1392</v>
      </c>
      <c r="F924" s="822" t="s">
        <v>1378</v>
      </c>
      <c r="G924" s="822" t="s">
        <v>1428</v>
      </c>
      <c r="H924" s="822" t="s">
        <v>329</v>
      </c>
      <c r="I924" s="822" t="s">
        <v>2369</v>
      </c>
      <c r="J924" s="822" t="s">
        <v>2370</v>
      </c>
      <c r="K924" s="822" t="s">
        <v>2371</v>
      </c>
      <c r="L924" s="825">
        <v>700</v>
      </c>
      <c r="M924" s="825">
        <v>700</v>
      </c>
      <c r="N924" s="822">
        <v>1</v>
      </c>
      <c r="O924" s="826">
        <v>1</v>
      </c>
      <c r="P924" s="825">
        <v>700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11</v>
      </c>
      <c r="B925" s="822" t="s">
        <v>1375</v>
      </c>
      <c r="C925" s="822" t="s">
        <v>1381</v>
      </c>
      <c r="D925" s="823" t="s">
        <v>2517</v>
      </c>
      <c r="E925" s="824" t="s">
        <v>1392</v>
      </c>
      <c r="F925" s="822" t="s">
        <v>1378</v>
      </c>
      <c r="G925" s="822" t="s">
        <v>1438</v>
      </c>
      <c r="H925" s="822" t="s">
        <v>329</v>
      </c>
      <c r="I925" s="822" t="s">
        <v>1439</v>
      </c>
      <c r="J925" s="822" t="s">
        <v>1440</v>
      </c>
      <c r="K925" s="822" t="s">
        <v>1441</v>
      </c>
      <c r="L925" s="825">
        <v>249.55</v>
      </c>
      <c r="M925" s="825">
        <v>3992.7999999999997</v>
      </c>
      <c r="N925" s="822">
        <v>16</v>
      </c>
      <c r="O925" s="826">
        <v>8</v>
      </c>
      <c r="P925" s="825">
        <v>3493.7</v>
      </c>
      <c r="Q925" s="827">
        <v>0.875</v>
      </c>
      <c r="R925" s="822">
        <v>14</v>
      </c>
      <c r="S925" s="827">
        <v>0.875</v>
      </c>
      <c r="T925" s="826">
        <v>7</v>
      </c>
      <c r="U925" s="828">
        <v>0.875</v>
      </c>
    </row>
    <row r="926" spans="1:21" ht="14.45" customHeight="1" x14ac:dyDescent="0.2">
      <c r="A926" s="821">
        <v>11</v>
      </c>
      <c r="B926" s="822" t="s">
        <v>1375</v>
      </c>
      <c r="C926" s="822" t="s">
        <v>1381</v>
      </c>
      <c r="D926" s="823" t="s">
        <v>2517</v>
      </c>
      <c r="E926" s="824" t="s">
        <v>1392</v>
      </c>
      <c r="F926" s="822" t="s">
        <v>1378</v>
      </c>
      <c r="G926" s="822" t="s">
        <v>1438</v>
      </c>
      <c r="H926" s="822" t="s">
        <v>329</v>
      </c>
      <c r="I926" s="822" t="s">
        <v>1547</v>
      </c>
      <c r="J926" s="822" t="s">
        <v>1548</v>
      </c>
      <c r="K926" s="822" t="s">
        <v>1549</v>
      </c>
      <c r="L926" s="825">
        <v>400.2</v>
      </c>
      <c r="M926" s="825">
        <v>800.4</v>
      </c>
      <c r="N926" s="822">
        <v>2</v>
      </c>
      <c r="O926" s="826">
        <v>2</v>
      </c>
      <c r="P926" s="825">
        <v>800.4</v>
      </c>
      <c r="Q926" s="827">
        <v>1</v>
      </c>
      <c r="R926" s="822">
        <v>2</v>
      </c>
      <c r="S926" s="827">
        <v>1</v>
      </c>
      <c r="T926" s="826">
        <v>2</v>
      </c>
      <c r="U926" s="828">
        <v>1</v>
      </c>
    </row>
    <row r="927" spans="1:21" ht="14.45" customHeight="1" x14ac:dyDescent="0.2">
      <c r="A927" s="821">
        <v>11</v>
      </c>
      <c r="B927" s="822" t="s">
        <v>1375</v>
      </c>
      <c r="C927" s="822" t="s">
        <v>1381</v>
      </c>
      <c r="D927" s="823" t="s">
        <v>2517</v>
      </c>
      <c r="E927" s="824" t="s">
        <v>1392</v>
      </c>
      <c r="F927" s="822" t="s">
        <v>1378</v>
      </c>
      <c r="G927" s="822" t="s">
        <v>1438</v>
      </c>
      <c r="H927" s="822" t="s">
        <v>329</v>
      </c>
      <c r="I927" s="822" t="s">
        <v>2372</v>
      </c>
      <c r="J927" s="822" t="s">
        <v>2373</v>
      </c>
      <c r="K927" s="822" t="s">
        <v>2374</v>
      </c>
      <c r="L927" s="825">
        <v>249.55</v>
      </c>
      <c r="M927" s="825">
        <v>499.1</v>
      </c>
      <c r="N927" s="822">
        <v>2</v>
      </c>
      <c r="O927" s="826">
        <v>1</v>
      </c>
      <c r="P927" s="825">
        <v>499.1</v>
      </c>
      <c r="Q927" s="827">
        <v>1</v>
      </c>
      <c r="R927" s="822">
        <v>2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11</v>
      </c>
      <c r="B928" s="822" t="s">
        <v>1375</v>
      </c>
      <c r="C928" s="822" t="s">
        <v>1381</v>
      </c>
      <c r="D928" s="823" t="s">
        <v>2517</v>
      </c>
      <c r="E928" s="824" t="s">
        <v>1404</v>
      </c>
      <c r="F928" s="822" t="s">
        <v>1376</v>
      </c>
      <c r="G928" s="822" t="s">
        <v>1448</v>
      </c>
      <c r="H928" s="822" t="s">
        <v>329</v>
      </c>
      <c r="I928" s="822" t="s">
        <v>1449</v>
      </c>
      <c r="J928" s="822" t="s">
        <v>1450</v>
      </c>
      <c r="K928" s="822" t="s">
        <v>1451</v>
      </c>
      <c r="L928" s="825">
        <v>23.49</v>
      </c>
      <c r="M928" s="825">
        <v>23.49</v>
      </c>
      <c r="N928" s="822">
        <v>1</v>
      </c>
      <c r="O928" s="826">
        <v>1</v>
      </c>
      <c r="P928" s="825">
        <v>23.49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11</v>
      </c>
      <c r="B929" s="822" t="s">
        <v>1375</v>
      </c>
      <c r="C929" s="822" t="s">
        <v>1381</v>
      </c>
      <c r="D929" s="823" t="s">
        <v>2517</v>
      </c>
      <c r="E929" s="824" t="s">
        <v>1404</v>
      </c>
      <c r="F929" s="822" t="s">
        <v>1376</v>
      </c>
      <c r="G929" s="822" t="s">
        <v>1448</v>
      </c>
      <c r="H929" s="822" t="s">
        <v>329</v>
      </c>
      <c r="I929" s="822" t="s">
        <v>1667</v>
      </c>
      <c r="J929" s="822" t="s">
        <v>1450</v>
      </c>
      <c r="K929" s="822" t="s">
        <v>1668</v>
      </c>
      <c r="L929" s="825">
        <v>70.48</v>
      </c>
      <c r="M929" s="825">
        <v>140.96</v>
      </c>
      <c r="N929" s="822">
        <v>2</v>
      </c>
      <c r="O929" s="826">
        <v>1.5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11</v>
      </c>
      <c r="B930" s="822" t="s">
        <v>1375</v>
      </c>
      <c r="C930" s="822" t="s">
        <v>1381</v>
      </c>
      <c r="D930" s="823" t="s">
        <v>2517</v>
      </c>
      <c r="E930" s="824" t="s">
        <v>1404</v>
      </c>
      <c r="F930" s="822" t="s">
        <v>1376</v>
      </c>
      <c r="G930" s="822" t="s">
        <v>2375</v>
      </c>
      <c r="H930" s="822" t="s">
        <v>329</v>
      </c>
      <c r="I930" s="822" t="s">
        <v>2376</v>
      </c>
      <c r="J930" s="822" t="s">
        <v>1280</v>
      </c>
      <c r="K930" s="822" t="s">
        <v>2377</v>
      </c>
      <c r="L930" s="825">
        <v>615.15</v>
      </c>
      <c r="M930" s="825">
        <v>1845.4499999999998</v>
      </c>
      <c r="N930" s="822">
        <v>3</v>
      </c>
      <c r="O930" s="826">
        <v>1</v>
      </c>
      <c r="P930" s="825">
        <v>1845.4499999999998</v>
      </c>
      <c r="Q930" s="827">
        <v>1</v>
      </c>
      <c r="R930" s="822">
        <v>3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11</v>
      </c>
      <c r="B931" s="822" t="s">
        <v>1375</v>
      </c>
      <c r="C931" s="822" t="s">
        <v>1381</v>
      </c>
      <c r="D931" s="823" t="s">
        <v>2517</v>
      </c>
      <c r="E931" s="824" t="s">
        <v>1404</v>
      </c>
      <c r="F931" s="822" t="s">
        <v>1376</v>
      </c>
      <c r="G931" s="822" t="s">
        <v>2375</v>
      </c>
      <c r="H931" s="822" t="s">
        <v>329</v>
      </c>
      <c r="I931" s="822" t="s">
        <v>2378</v>
      </c>
      <c r="J931" s="822" t="s">
        <v>2379</v>
      </c>
      <c r="K931" s="822" t="s">
        <v>2380</v>
      </c>
      <c r="L931" s="825">
        <v>247.17</v>
      </c>
      <c r="M931" s="825">
        <v>494.34</v>
      </c>
      <c r="N931" s="822">
        <v>2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11</v>
      </c>
      <c r="B932" s="822" t="s">
        <v>1375</v>
      </c>
      <c r="C932" s="822" t="s">
        <v>1381</v>
      </c>
      <c r="D932" s="823" t="s">
        <v>2517</v>
      </c>
      <c r="E932" s="824" t="s">
        <v>1404</v>
      </c>
      <c r="F932" s="822" t="s">
        <v>1376</v>
      </c>
      <c r="G932" s="822" t="s">
        <v>1455</v>
      </c>
      <c r="H932" s="822" t="s">
        <v>329</v>
      </c>
      <c r="I932" s="822" t="s">
        <v>1456</v>
      </c>
      <c r="J932" s="822" t="s">
        <v>1457</v>
      </c>
      <c r="K932" s="822" t="s">
        <v>1458</v>
      </c>
      <c r="L932" s="825">
        <v>159.71</v>
      </c>
      <c r="M932" s="825">
        <v>9742.3100000000013</v>
      </c>
      <c r="N932" s="822">
        <v>61</v>
      </c>
      <c r="O932" s="826">
        <v>31.5</v>
      </c>
      <c r="P932" s="825">
        <v>5270.43</v>
      </c>
      <c r="Q932" s="827">
        <v>0.54098360655737698</v>
      </c>
      <c r="R932" s="822">
        <v>33</v>
      </c>
      <c r="S932" s="827">
        <v>0.54098360655737709</v>
      </c>
      <c r="T932" s="826">
        <v>19.5</v>
      </c>
      <c r="U932" s="828">
        <v>0.61904761904761907</v>
      </c>
    </row>
    <row r="933" spans="1:21" ht="14.45" customHeight="1" x14ac:dyDescent="0.2">
      <c r="A933" s="821">
        <v>11</v>
      </c>
      <c r="B933" s="822" t="s">
        <v>1375</v>
      </c>
      <c r="C933" s="822" t="s">
        <v>1381</v>
      </c>
      <c r="D933" s="823" t="s">
        <v>2517</v>
      </c>
      <c r="E933" s="824" t="s">
        <v>1404</v>
      </c>
      <c r="F933" s="822" t="s">
        <v>1376</v>
      </c>
      <c r="G933" s="822" t="s">
        <v>1556</v>
      </c>
      <c r="H933" s="822" t="s">
        <v>329</v>
      </c>
      <c r="I933" s="822" t="s">
        <v>2177</v>
      </c>
      <c r="J933" s="822" t="s">
        <v>2178</v>
      </c>
      <c r="K933" s="822" t="s">
        <v>2179</v>
      </c>
      <c r="L933" s="825">
        <v>508.75</v>
      </c>
      <c r="M933" s="825">
        <v>508.75</v>
      </c>
      <c r="N933" s="822">
        <v>1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11</v>
      </c>
      <c r="B934" s="822" t="s">
        <v>1375</v>
      </c>
      <c r="C934" s="822" t="s">
        <v>1381</v>
      </c>
      <c r="D934" s="823" t="s">
        <v>2517</v>
      </c>
      <c r="E934" s="824" t="s">
        <v>1404</v>
      </c>
      <c r="F934" s="822" t="s">
        <v>1376</v>
      </c>
      <c r="G934" s="822" t="s">
        <v>1556</v>
      </c>
      <c r="H934" s="822" t="s">
        <v>329</v>
      </c>
      <c r="I934" s="822" t="s">
        <v>2207</v>
      </c>
      <c r="J934" s="822" t="s">
        <v>1558</v>
      </c>
      <c r="K934" s="822" t="s">
        <v>1559</v>
      </c>
      <c r="L934" s="825">
        <v>1017.48</v>
      </c>
      <c r="M934" s="825">
        <v>1017.48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11</v>
      </c>
      <c r="B935" s="822" t="s">
        <v>1375</v>
      </c>
      <c r="C935" s="822" t="s">
        <v>1381</v>
      </c>
      <c r="D935" s="823" t="s">
        <v>2517</v>
      </c>
      <c r="E935" s="824" t="s">
        <v>1404</v>
      </c>
      <c r="F935" s="822" t="s">
        <v>1376</v>
      </c>
      <c r="G935" s="822" t="s">
        <v>1556</v>
      </c>
      <c r="H935" s="822" t="s">
        <v>329</v>
      </c>
      <c r="I935" s="822" t="s">
        <v>2381</v>
      </c>
      <c r="J935" s="822" t="s">
        <v>1558</v>
      </c>
      <c r="K935" s="822" t="s">
        <v>2382</v>
      </c>
      <c r="L935" s="825">
        <v>110.37</v>
      </c>
      <c r="M935" s="825">
        <v>110.37</v>
      </c>
      <c r="N935" s="822">
        <v>1</v>
      </c>
      <c r="O935" s="826">
        <v>1</v>
      </c>
      <c r="P935" s="825">
        <v>110.37</v>
      </c>
      <c r="Q935" s="827">
        <v>1</v>
      </c>
      <c r="R935" s="822">
        <v>1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11</v>
      </c>
      <c r="B936" s="822" t="s">
        <v>1375</v>
      </c>
      <c r="C936" s="822" t="s">
        <v>1381</v>
      </c>
      <c r="D936" s="823" t="s">
        <v>2517</v>
      </c>
      <c r="E936" s="824" t="s">
        <v>1404</v>
      </c>
      <c r="F936" s="822" t="s">
        <v>1376</v>
      </c>
      <c r="G936" s="822" t="s">
        <v>1680</v>
      </c>
      <c r="H936" s="822" t="s">
        <v>329</v>
      </c>
      <c r="I936" s="822" t="s">
        <v>2003</v>
      </c>
      <c r="J936" s="822" t="s">
        <v>2004</v>
      </c>
      <c r="K936" s="822" t="s">
        <v>1232</v>
      </c>
      <c r="L936" s="825">
        <v>78.33</v>
      </c>
      <c r="M936" s="825">
        <v>156.66</v>
      </c>
      <c r="N936" s="822">
        <v>2</v>
      </c>
      <c r="O936" s="826">
        <v>1</v>
      </c>
      <c r="P936" s="825">
        <v>156.66</v>
      </c>
      <c r="Q936" s="827">
        <v>1</v>
      </c>
      <c r="R936" s="822">
        <v>2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11</v>
      </c>
      <c r="B937" s="822" t="s">
        <v>1375</v>
      </c>
      <c r="C937" s="822" t="s">
        <v>1381</v>
      </c>
      <c r="D937" s="823" t="s">
        <v>2517</v>
      </c>
      <c r="E937" s="824" t="s">
        <v>1404</v>
      </c>
      <c r="F937" s="822" t="s">
        <v>1376</v>
      </c>
      <c r="G937" s="822" t="s">
        <v>1459</v>
      </c>
      <c r="H937" s="822" t="s">
        <v>329</v>
      </c>
      <c r="I937" s="822" t="s">
        <v>1460</v>
      </c>
      <c r="J937" s="822" t="s">
        <v>682</v>
      </c>
      <c r="K937" s="822" t="s">
        <v>683</v>
      </c>
      <c r="L937" s="825">
        <v>52.87</v>
      </c>
      <c r="M937" s="825">
        <v>581.56999999999994</v>
      </c>
      <c r="N937" s="822">
        <v>11</v>
      </c>
      <c r="O937" s="826">
        <v>8.5</v>
      </c>
      <c r="P937" s="825">
        <v>158.60999999999999</v>
      </c>
      <c r="Q937" s="827">
        <v>0.27272727272727271</v>
      </c>
      <c r="R937" s="822">
        <v>3</v>
      </c>
      <c r="S937" s="827">
        <v>0.27272727272727271</v>
      </c>
      <c r="T937" s="826">
        <v>2.5</v>
      </c>
      <c r="U937" s="828">
        <v>0.29411764705882354</v>
      </c>
    </row>
    <row r="938" spans="1:21" ht="14.45" customHeight="1" x14ac:dyDescent="0.2">
      <c r="A938" s="821">
        <v>11</v>
      </c>
      <c r="B938" s="822" t="s">
        <v>1375</v>
      </c>
      <c r="C938" s="822" t="s">
        <v>1381</v>
      </c>
      <c r="D938" s="823" t="s">
        <v>2517</v>
      </c>
      <c r="E938" s="824" t="s">
        <v>1404</v>
      </c>
      <c r="F938" s="822" t="s">
        <v>1376</v>
      </c>
      <c r="G938" s="822" t="s">
        <v>1459</v>
      </c>
      <c r="H938" s="822" t="s">
        <v>329</v>
      </c>
      <c r="I938" s="822" t="s">
        <v>2383</v>
      </c>
      <c r="J938" s="822" t="s">
        <v>2384</v>
      </c>
      <c r="K938" s="822" t="s">
        <v>2385</v>
      </c>
      <c r="L938" s="825">
        <v>0</v>
      </c>
      <c r="M938" s="825">
        <v>0</v>
      </c>
      <c r="N938" s="822">
        <v>1</v>
      </c>
      <c r="O938" s="826">
        <v>0.5</v>
      </c>
      <c r="P938" s="825">
        <v>0</v>
      </c>
      <c r="Q938" s="827"/>
      <c r="R938" s="822">
        <v>1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11</v>
      </c>
      <c r="B939" s="822" t="s">
        <v>1375</v>
      </c>
      <c r="C939" s="822" t="s">
        <v>1381</v>
      </c>
      <c r="D939" s="823" t="s">
        <v>2517</v>
      </c>
      <c r="E939" s="824" t="s">
        <v>1404</v>
      </c>
      <c r="F939" s="822" t="s">
        <v>1376</v>
      </c>
      <c r="G939" s="822" t="s">
        <v>1459</v>
      </c>
      <c r="H939" s="822" t="s">
        <v>329</v>
      </c>
      <c r="I939" s="822" t="s">
        <v>1681</v>
      </c>
      <c r="J939" s="822" t="s">
        <v>682</v>
      </c>
      <c r="K939" s="822" t="s">
        <v>683</v>
      </c>
      <c r="L939" s="825">
        <v>52.87</v>
      </c>
      <c r="M939" s="825">
        <v>52.87</v>
      </c>
      <c r="N939" s="822">
        <v>1</v>
      </c>
      <c r="O939" s="826">
        <v>1</v>
      </c>
      <c r="P939" s="825">
        <v>52.87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11</v>
      </c>
      <c r="B940" s="822" t="s">
        <v>1375</v>
      </c>
      <c r="C940" s="822" t="s">
        <v>1381</v>
      </c>
      <c r="D940" s="823" t="s">
        <v>2517</v>
      </c>
      <c r="E940" s="824" t="s">
        <v>1404</v>
      </c>
      <c r="F940" s="822" t="s">
        <v>1376</v>
      </c>
      <c r="G940" s="822" t="s">
        <v>1459</v>
      </c>
      <c r="H940" s="822" t="s">
        <v>329</v>
      </c>
      <c r="I940" s="822" t="s">
        <v>1565</v>
      </c>
      <c r="J940" s="822" t="s">
        <v>682</v>
      </c>
      <c r="K940" s="822" t="s">
        <v>683</v>
      </c>
      <c r="L940" s="825">
        <v>52.87</v>
      </c>
      <c r="M940" s="825">
        <v>52.87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11</v>
      </c>
      <c r="B941" s="822" t="s">
        <v>1375</v>
      </c>
      <c r="C941" s="822" t="s">
        <v>1381</v>
      </c>
      <c r="D941" s="823" t="s">
        <v>2517</v>
      </c>
      <c r="E941" s="824" t="s">
        <v>1404</v>
      </c>
      <c r="F941" s="822" t="s">
        <v>1376</v>
      </c>
      <c r="G941" s="822" t="s">
        <v>1808</v>
      </c>
      <c r="H941" s="822" t="s">
        <v>672</v>
      </c>
      <c r="I941" s="822" t="s">
        <v>2386</v>
      </c>
      <c r="J941" s="822" t="s">
        <v>1293</v>
      </c>
      <c r="K941" s="822" t="s">
        <v>2387</v>
      </c>
      <c r="L941" s="825">
        <v>530.66</v>
      </c>
      <c r="M941" s="825">
        <v>1061.32</v>
      </c>
      <c r="N941" s="822">
        <v>2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11</v>
      </c>
      <c r="B942" s="822" t="s">
        <v>1375</v>
      </c>
      <c r="C942" s="822" t="s">
        <v>1381</v>
      </c>
      <c r="D942" s="823" t="s">
        <v>2517</v>
      </c>
      <c r="E942" s="824" t="s">
        <v>1404</v>
      </c>
      <c r="F942" s="822" t="s">
        <v>1376</v>
      </c>
      <c r="G942" s="822" t="s">
        <v>1467</v>
      </c>
      <c r="H942" s="822" t="s">
        <v>329</v>
      </c>
      <c r="I942" s="822" t="s">
        <v>1468</v>
      </c>
      <c r="J942" s="822" t="s">
        <v>1469</v>
      </c>
      <c r="K942" s="822" t="s">
        <v>1470</v>
      </c>
      <c r="L942" s="825">
        <v>477.5</v>
      </c>
      <c r="M942" s="825">
        <v>477.5</v>
      </c>
      <c r="N942" s="822">
        <v>1</v>
      </c>
      <c r="O942" s="826">
        <v>1</v>
      </c>
      <c r="P942" s="825">
        <v>477.5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11</v>
      </c>
      <c r="B943" s="822" t="s">
        <v>1375</v>
      </c>
      <c r="C943" s="822" t="s">
        <v>1381</v>
      </c>
      <c r="D943" s="823" t="s">
        <v>2517</v>
      </c>
      <c r="E943" s="824" t="s">
        <v>1404</v>
      </c>
      <c r="F943" s="822" t="s">
        <v>1376</v>
      </c>
      <c r="G943" s="822" t="s">
        <v>1682</v>
      </c>
      <c r="H943" s="822" t="s">
        <v>329</v>
      </c>
      <c r="I943" s="822" t="s">
        <v>1683</v>
      </c>
      <c r="J943" s="822" t="s">
        <v>1684</v>
      </c>
      <c r="K943" s="822" t="s">
        <v>1685</v>
      </c>
      <c r="L943" s="825">
        <v>479.14</v>
      </c>
      <c r="M943" s="825">
        <v>479.14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11</v>
      </c>
      <c r="B944" s="822" t="s">
        <v>1375</v>
      </c>
      <c r="C944" s="822" t="s">
        <v>1381</v>
      </c>
      <c r="D944" s="823" t="s">
        <v>2517</v>
      </c>
      <c r="E944" s="824" t="s">
        <v>1404</v>
      </c>
      <c r="F944" s="822" t="s">
        <v>1376</v>
      </c>
      <c r="G944" s="822" t="s">
        <v>1471</v>
      </c>
      <c r="H944" s="822" t="s">
        <v>329</v>
      </c>
      <c r="I944" s="822" t="s">
        <v>1472</v>
      </c>
      <c r="J944" s="822" t="s">
        <v>1473</v>
      </c>
      <c r="K944" s="822" t="s">
        <v>1474</v>
      </c>
      <c r="L944" s="825">
        <v>159.71</v>
      </c>
      <c r="M944" s="825">
        <v>7027.24</v>
      </c>
      <c r="N944" s="822">
        <v>44</v>
      </c>
      <c r="O944" s="826">
        <v>15.5</v>
      </c>
      <c r="P944" s="825">
        <v>1916.52</v>
      </c>
      <c r="Q944" s="827">
        <v>0.27272727272727271</v>
      </c>
      <c r="R944" s="822">
        <v>12</v>
      </c>
      <c r="S944" s="827">
        <v>0.27272727272727271</v>
      </c>
      <c r="T944" s="826">
        <v>4</v>
      </c>
      <c r="U944" s="828">
        <v>0.25806451612903225</v>
      </c>
    </row>
    <row r="945" spans="1:21" ht="14.45" customHeight="1" x14ac:dyDescent="0.2">
      <c r="A945" s="821">
        <v>11</v>
      </c>
      <c r="B945" s="822" t="s">
        <v>1375</v>
      </c>
      <c r="C945" s="822" t="s">
        <v>1381</v>
      </c>
      <c r="D945" s="823" t="s">
        <v>2517</v>
      </c>
      <c r="E945" s="824" t="s">
        <v>1404</v>
      </c>
      <c r="F945" s="822" t="s">
        <v>1376</v>
      </c>
      <c r="G945" s="822" t="s">
        <v>1471</v>
      </c>
      <c r="H945" s="822" t="s">
        <v>329</v>
      </c>
      <c r="I945" s="822" t="s">
        <v>1566</v>
      </c>
      <c r="J945" s="822" t="s">
        <v>1473</v>
      </c>
      <c r="K945" s="822" t="s">
        <v>1567</v>
      </c>
      <c r="L945" s="825">
        <v>159.71</v>
      </c>
      <c r="M945" s="825">
        <v>798.55</v>
      </c>
      <c r="N945" s="822">
        <v>5</v>
      </c>
      <c r="O945" s="826">
        <v>2</v>
      </c>
      <c r="P945" s="825">
        <v>479.13</v>
      </c>
      <c r="Q945" s="827">
        <v>0.6</v>
      </c>
      <c r="R945" s="822">
        <v>3</v>
      </c>
      <c r="S945" s="827">
        <v>0.6</v>
      </c>
      <c r="T945" s="826">
        <v>1</v>
      </c>
      <c r="U945" s="828">
        <v>0.5</v>
      </c>
    </row>
    <row r="946" spans="1:21" ht="14.45" customHeight="1" x14ac:dyDescent="0.2">
      <c r="A946" s="821">
        <v>11</v>
      </c>
      <c r="B946" s="822" t="s">
        <v>1375</v>
      </c>
      <c r="C946" s="822" t="s">
        <v>1381</v>
      </c>
      <c r="D946" s="823" t="s">
        <v>2517</v>
      </c>
      <c r="E946" s="824" t="s">
        <v>1404</v>
      </c>
      <c r="F946" s="822" t="s">
        <v>1376</v>
      </c>
      <c r="G946" s="822" t="s">
        <v>1568</v>
      </c>
      <c r="H946" s="822" t="s">
        <v>329</v>
      </c>
      <c r="I946" s="822" t="s">
        <v>1569</v>
      </c>
      <c r="J946" s="822" t="s">
        <v>1570</v>
      </c>
      <c r="K946" s="822" t="s">
        <v>1571</v>
      </c>
      <c r="L946" s="825">
        <v>91.78</v>
      </c>
      <c r="M946" s="825">
        <v>2569.8399999999997</v>
      </c>
      <c r="N946" s="822">
        <v>28</v>
      </c>
      <c r="O946" s="826">
        <v>14.5</v>
      </c>
      <c r="P946" s="825">
        <v>826.01999999999987</v>
      </c>
      <c r="Q946" s="827">
        <v>0.3214285714285714</v>
      </c>
      <c r="R946" s="822">
        <v>9</v>
      </c>
      <c r="S946" s="827">
        <v>0.32142857142857145</v>
      </c>
      <c r="T946" s="826">
        <v>5.5</v>
      </c>
      <c r="U946" s="828">
        <v>0.37931034482758619</v>
      </c>
    </row>
    <row r="947" spans="1:21" ht="14.45" customHeight="1" x14ac:dyDescent="0.2">
      <c r="A947" s="821">
        <v>11</v>
      </c>
      <c r="B947" s="822" t="s">
        <v>1375</v>
      </c>
      <c r="C947" s="822" t="s">
        <v>1381</v>
      </c>
      <c r="D947" s="823" t="s">
        <v>2517</v>
      </c>
      <c r="E947" s="824" t="s">
        <v>1404</v>
      </c>
      <c r="F947" s="822" t="s">
        <v>1376</v>
      </c>
      <c r="G947" s="822" t="s">
        <v>1698</v>
      </c>
      <c r="H947" s="822" t="s">
        <v>329</v>
      </c>
      <c r="I947" s="822" t="s">
        <v>1699</v>
      </c>
      <c r="J947" s="822" t="s">
        <v>1700</v>
      </c>
      <c r="K947" s="822" t="s">
        <v>1701</v>
      </c>
      <c r="L947" s="825">
        <v>78.48</v>
      </c>
      <c r="M947" s="825">
        <v>549.36</v>
      </c>
      <c r="N947" s="822">
        <v>7</v>
      </c>
      <c r="O947" s="826">
        <v>3.5</v>
      </c>
      <c r="P947" s="825">
        <v>156.96</v>
      </c>
      <c r="Q947" s="827">
        <v>0.2857142857142857</v>
      </c>
      <c r="R947" s="822">
        <v>2</v>
      </c>
      <c r="S947" s="827">
        <v>0.2857142857142857</v>
      </c>
      <c r="T947" s="826">
        <v>1.5</v>
      </c>
      <c r="U947" s="828">
        <v>0.42857142857142855</v>
      </c>
    </row>
    <row r="948" spans="1:21" ht="14.45" customHeight="1" x14ac:dyDescent="0.2">
      <c r="A948" s="821">
        <v>11</v>
      </c>
      <c r="B948" s="822" t="s">
        <v>1375</v>
      </c>
      <c r="C948" s="822" t="s">
        <v>1381</v>
      </c>
      <c r="D948" s="823" t="s">
        <v>2517</v>
      </c>
      <c r="E948" s="824" t="s">
        <v>1404</v>
      </c>
      <c r="F948" s="822" t="s">
        <v>1376</v>
      </c>
      <c r="G948" s="822" t="s">
        <v>1809</v>
      </c>
      <c r="H948" s="822" t="s">
        <v>329</v>
      </c>
      <c r="I948" s="822" t="s">
        <v>1810</v>
      </c>
      <c r="J948" s="822" t="s">
        <v>1811</v>
      </c>
      <c r="K948" s="822" t="s">
        <v>1812</v>
      </c>
      <c r="L948" s="825">
        <v>132.97999999999999</v>
      </c>
      <c r="M948" s="825">
        <v>531.91999999999996</v>
      </c>
      <c r="N948" s="822">
        <v>4</v>
      </c>
      <c r="O948" s="826">
        <v>1.5</v>
      </c>
      <c r="P948" s="825">
        <v>265.95999999999998</v>
      </c>
      <c r="Q948" s="827">
        <v>0.5</v>
      </c>
      <c r="R948" s="822">
        <v>2</v>
      </c>
      <c r="S948" s="827">
        <v>0.5</v>
      </c>
      <c r="T948" s="826">
        <v>0.5</v>
      </c>
      <c r="U948" s="828">
        <v>0.33333333333333331</v>
      </c>
    </row>
    <row r="949" spans="1:21" ht="14.45" customHeight="1" x14ac:dyDescent="0.2">
      <c r="A949" s="821">
        <v>11</v>
      </c>
      <c r="B949" s="822" t="s">
        <v>1375</v>
      </c>
      <c r="C949" s="822" t="s">
        <v>1381</v>
      </c>
      <c r="D949" s="823" t="s">
        <v>2517</v>
      </c>
      <c r="E949" s="824" t="s">
        <v>1404</v>
      </c>
      <c r="F949" s="822" t="s">
        <v>1376</v>
      </c>
      <c r="G949" s="822" t="s">
        <v>1768</v>
      </c>
      <c r="H949" s="822" t="s">
        <v>329</v>
      </c>
      <c r="I949" s="822" t="s">
        <v>1772</v>
      </c>
      <c r="J949" s="822" t="s">
        <v>1773</v>
      </c>
      <c r="K949" s="822" t="s">
        <v>1771</v>
      </c>
      <c r="L949" s="825">
        <v>397.63</v>
      </c>
      <c r="M949" s="825">
        <v>397.63</v>
      </c>
      <c r="N949" s="822">
        <v>1</v>
      </c>
      <c r="O949" s="826">
        <v>0.5</v>
      </c>
      <c r="P949" s="825">
        <v>397.63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11</v>
      </c>
      <c r="B950" s="822" t="s">
        <v>1375</v>
      </c>
      <c r="C950" s="822" t="s">
        <v>1381</v>
      </c>
      <c r="D950" s="823" t="s">
        <v>2517</v>
      </c>
      <c r="E950" s="824" t="s">
        <v>1404</v>
      </c>
      <c r="F950" s="822" t="s">
        <v>1376</v>
      </c>
      <c r="G950" s="822" t="s">
        <v>1487</v>
      </c>
      <c r="H950" s="822" t="s">
        <v>329</v>
      </c>
      <c r="I950" s="822" t="s">
        <v>2388</v>
      </c>
      <c r="J950" s="822" t="s">
        <v>2389</v>
      </c>
      <c r="K950" s="822" t="s">
        <v>1322</v>
      </c>
      <c r="L950" s="825">
        <v>7119.15</v>
      </c>
      <c r="M950" s="825">
        <v>21357.449999999997</v>
      </c>
      <c r="N950" s="822">
        <v>3</v>
      </c>
      <c r="O950" s="826">
        <v>1</v>
      </c>
      <c r="P950" s="825">
        <v>21357.449999999997</v>
      </c>
      <c r="Q950" s="827">
        <v>1</v>
      </c>
      <c r="R950" s="822">
        <v>3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11</v>
      </c>
      <c r="B951" s="822" t="s">
        <v>1375</v>
      </c>
      <c r="C951" s="822" t="s">
        <v>1381</v>
      </c>
      <c r="D951" s="823" t="s">
        <v>2517</v>
      </c>
      <c r="E951" s="824" t="s">
        <v>1404</v>
      </c>
      <c r="F951" s="822" t="s">
        <v>1376</v>
      </c>
      <c r="G951" s="822" t="s">
        <v>1870</v>
      </c>
      <c r="H951" s="822" t="s">
        <v>329</v>
      </c>
      <c r="I951" s="822" t="s">
        <v>2022</v>
      </c>
      <c r="J951" s="822" t="s">
        <v>686</v>
      </c>
      <c r="K951" s="822" t="s">
        <v>1873</v>
      </c>
      <c r="L951" s="825">
        <v>38.56</v>
      </c>
      <c r="M951" s="825">
        <v>77.12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11</v>
      </c>
      <c r="B952" s="822" t="s">
        <v>1375</v>
      </c>
      <c r="C952" s="822" t="s">
        <v>1381</v>
      </c>
      <c r="D952" s="823" t="s">
        <v>2517</v>
      </c>
      <c r="E952" s="824" t="s">
        <v>1404</v>
      </c>
      <c r="F952" s="822" t="s">
        <v>1376</v>
      </c>
      <c r="G952" s="822" t="s">
        <v>2390</v>
      </c>
      <c r="H952" s="822" t="s">
        <v>672</v>
      </c>
      <c r="I952" s="822" t="s">
        <v>1350</v>
      </c>
      <c r="J952" s="822" t="s">
        <v>1351</v>
      </c>
      <c r="K952" s="822" t="s">
        <v>1352</v>
      </c>
      <c r="L952" s="825">
        <v>141.25</v>
      </c>
      <c r="M952" s="825">
        <v>141.25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11</v>
      </c>
      <c r="B953" s="822" t="s">
        <v>1375</v>
      </c>
      <c r="C953" s="822" t="s">
        <v>1381</v>
      </c>
      <c r="D953" s="823" t="s">
        <v>2517</v>
      </c>
      <c r="E953" s="824" t="s">
        <v>1404</v>
      </c>
      <c r="F953" s="822" t="s">
        <v>1376</v>
      </c>
      <c r="G953" s="822" t="s">
        <v>2390</v>
      </c>
      <c r="H953" s="822" t="s">
        <v>329</v>
      </c>
      <c r="I953" s="822" t="s">
        <v>2391</v>
      </c>
      <c r="J953" s="822" t="s">
        <v>692</v>
      </c>
      <c r="K953" s="822" t="s">
        <v>2392</v>
      </c>
      <c r="L953" s="825">
        <v>46.03</v>
      </c>
      <c r="M953" s="825">
        <v>92.06</v>
      </c>
      <c r="N953" s="822">
        <v>2</v>
      </c>
      <c r="O953" s="826">
        <v>1.5</v>
      </c>
      <c r="P953" s="825">
        <v>92.06</v>
      </c>
      <c r="Q953" s="827">
        <v>1</v>
      </c>
      <c r="R953" s="822">
        <v>2</v>
      </c>
      <c r="S953" s="827">
        <v>1</v>
      </c>
      <c r="T953" s="826">
        <v>1.5</v>
      </c>
      <c r="U953" s="828">
        <v>1</v>
      </c>
    </row>
    <row r="954" spans="1:21" ht="14.45" customHeight="1" x14ac:dyDescent="0.2">
      <c r="A954" s="821">
        <v>11</v>
      </c>
      <c r="B954" s="822" t="s">
        <v>1375</v>
      </c>
      <c r="C954" s="822" t="s">
        <v>1381</v>
      </c>
      <c r="D954" s="823" t="s">
        <v>2517</v>
      </c>
      <c r="E954" s="824" t="s">
        <v>1404</v>
      </c>
      <c r="F954" s="822" t="s">
        <v>1376</v>
      </c>
      <c r="G954" s="822" t="s">
        <v>1417</v>
      </c>
      <c r="H954" s="822" t="s">
        <v>672</v>
      </c>
      <c r="I954" s="822" t="s">
        <v>1815</v>
      </c>
      <c r="J954" s="822" t="s">
        <v>1446</v>
      </c>
      <c r="K954" s="822" t="s">
        <v>1816</v>
      </c>
      <c r="L954" s="825">
        <v>2309.36</v>
      </c>
      <c r="M954" s="825">
        <v>4618.72</v>
      </c>
      <c r="N954" s="822">
        <v>2</v>
      </c>
      <c r="O954" s="826">
        <v>1</v>
      </c>
      <c r="P954" s="825">
        <v>4618.72</v>
      </c>
      <c r="Q954" s="827">
        <v>1</v>
      </c>
      <c r="R954" s="822">
        <v>2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11</v>
      </c>
      <c r="B955" s="822" t="s">
        <v>1375</v>
      </c>
      <c r="C955" s="822" t="s">
        <v>1381</v>
      </c>
      <c r="D955" s="823" t="s">
        <v>2517</v>
      </c>
      <c r="E955" s="824" t="s">
        <v>1404</v>
      </c>
      <c r="F955" s="822" t="s">
        <v>1376</v>
      </c>
      <c r="G955" s="822" t="s">
        <v>1417</v>
      </c>
      <c r="H955" s="822" t="s">
        <v>672</v>
      </c>
      <c r="I955" s="822" t="s">
        <v>2191</v>
      </c>
      <c r="J955" s="822" t="s">
        <v>1446</v>
      </c>
      <c r="K955" s="822" t="s">
        <v>2192</v>
      </c>
      <c r="L955" s="825">
        <v>1385.62</v>
      </c>
      <c r="M955" s="825">
        <v>5542.48</v>
      </c>
      <c r="N955" s="822">
        <v>4</v>
      </c>
      <c r="O955" s="826">
        <v>1</v>
      </c>
      <c r="P955" s="825">
        <v>4156.8599999999997</v>
      </c>
      <c r="Q955" s="827">
        <v>0.75</v>
      </c>
      <c r="R955" s="822">
        <v>3</v>
      </c>
      <c r="S955" s="827">
        <v>0.75</v>
      </c>
      <c r="T955" s="826">
        <v>0.5</v>
      </c>
      <c r="U955" s="828">
        <v>0.5</v>
      </c>
    </row>
    <row r="956" spans="1:21" ht="14.45" customHeight="1" x14ac:dyDescent="0.2">
      <c r="A956" s="821">
        <v>11</v>
      </c>
      <c r="B956" s="822" t="s">
        <v>1375</v>
      </c>
      <c r="C956" s="822" t="s">
        <v>1381</v>
      </c>
      <c r="D956" s="823" t="s">
        <v>2517</v>
      </c>
      <c r="E956" s="824" t="s">
        <v>1404</v>
      </c>
      <c r="F956" s="822" t="s">
        <v>1376</v>
      </c>
      <c r="G956" s="822" t="s">
        <v>1417</v>
      </c>
      <c r="H956" s="822" t="s">
        <v>672</v>
      </c>
      <c r="I956" s="822" t="s">
        <v>1184</v>
      </c>
      <c r="J956" s="822" t="s">
        <v>695</v>
      </c>
      <c r="K956" s="822" t="s">
        <v>1185</v>
      </c>
      <c r="L956" s="825">
        <v>736.33</v>
      </c>
      <c r="M956" s="825">
        <v>18408.25</v>
      </c>
      <c r="N956" s="822">
        <v>25</v>
      </c>
      <c r="O956" s="826">
        <v>11.5</v>
      </c>
      <c r="P956" s="825">
        <v>12517.61</v>
      </c>
      <c r="Q956" s="827">
        <v>0.68</v>
      </c>
      <c r="R956" s="822">
        <v>17</v>
      </c>
      <c r="S956" s="827">
        <v>0.68</v>
      </c>
      <c r="T956" s="826">
        <v>8</v>
      </c>
      <c r="U956" s="828">
        <v>0.69565217391304346</v>
      </c>
    </row>
    <row r="957" spans="1:21" ht="14.45" customHeight="1" x14ac:dyDescent="0.2">
      <c r="A957" s="821">
        <v>11</v>
      </c>
      <c r="B957" s="822" t="s">
        <v>1375</v>
      </c>
      <c r="C957" s="822" t="s">
        <v>1381</v>
      </c>
      <c r="D957" s="823" t="s">
        <v>2517</v>
      </c>
      <c r="E957" s="824" t="s">
        <v>1404</v>
      </c>
      <c r="F957" s="822" t="s">
        <v>1376</v>
      </c>
      <c r="G957" s="822" t="s">
        <v>1417</v>
      </c>
      <c r="H957" s="822" t="s">
        <v>672</v>
      </c>
      <c r="I957" s="822" t="s">
        <v>1188</v>
      </c>
      <c r="J957" s="822" t="s">
        <v>695</v>
      </c>
      <c r="K957" s="822" t="s">
        <v>1189</v>
      </c>
      <c r="L957" s="825">
        <v>490.89</v>
      </c>
      <c r="M957" s="825">
        <v>981.78</v>
      </c>
      <c r="N957" s="822">
        <v>2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11</v>
      </c>
      <c r="B958" s="822" t="s">
        <v>1375</v>
      </c>
      <c r="C958" s="822" t="s">
        <v>1381</v>
      </c>
      <c r="D958" s="823" t="s">
        <v>2517</v>
      </c>
      <c r="E958" s="824" t="s">
        <v>1404</v>
      </c>
      <c r="F958" s="822" t="s">
        <v>1376</v>
      </c>
      <c r="G958" s="822" t="s">
        <v>1417</v>
      </c>
      <c r="H958" s="822" t="s">
        <v>672</v>
      </c>
      <c r="I958" s="822" t="s">
        <v>2099</v>
      </c>
      <c r="J958" s="822" t="s">
        <v>1446</v>
      </c>
      <c r="K958" s="822" t="s">
        <v>2100</v>
      </c>
      <c r="L958" s="825">
        <v>1847.49</v>
      </c>
      <c r="M958" s="825">
        <v>7389.96</v>
      </c>
      <c r="N958" s="822">
        <v>4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11</v>
      </c>
      <c r="B959" s="822" t="s">
        <v>1375</v>
      </c>
      <c r="C959" s="822" t="s">
        <v>1381</v>
      </c>
      <c r="D959" s="823" t="s">
        <v>2517</v>
      </c>
      <c r="E959" s="824" t="s">
        <v>1404</v>
      </c>
      <c r="F959" s="822" t="s">
        <v>1376</v>
      </c>
      <c r="G959" s="822" t="s">
        <v>1417</v>
      </c>
      <c r="H959" s="822" t="s">
        <v>672</v>
      </c>
      <c r="I959" s="822" t="s">
        <v>1180</v>
      </c>
      <c r="J959" s="822" t="s">
        <v>695</v>
      </c>
      <c r="K959" s="822" t="s">
        <v>1181</v>
      </c>
      <c r="L959" s="825">
        <v>923.74</v>
      </c>
      <c r="M959" s="825">
        <v>9237.4</v>
      </c>
      <c r="N959" s="822">
        <v>10</v>
      </c>
      <c r="O959" s="826">
        <v>1.5</v>
      </c>
      <c r="P959" s="825">
        <v>1847.48</v>
      </c>
      <c r="Q959" s="827">
        <v>0.2</v>
      </c>
      <c r="R959" s="822">
        <v>2</v>
      </c>
      <c r="S959" s="827">
        <v>0.2</v>
      </c>
      <c r="T959" s="826">
        <v>1</v>
      </c>
      <c r="U959" s="828">
        <v>0.66666666666666663</v>
      </c>
    </row>
    <row r="960" spans="1:21" ht="14.45" customHeight="1" x14ac:dyDescent="0.2">
      <c r="A960" s="821">
        <v>11</v>
      </c>
      <c r="B960" s="822" t="s">
        <v>1375</v>
      </c>
      <c r="C960" s="822" t="s">
        <v>1381</v>
      </c>
      <c r="D960" s="823" t="s">
        <v>2517</v>
      </c>
      <c r="E960" s="824" t="s">
        <v>1404</v>
      </c>
      <c r="F960" s="822" t="s">
        <v>1376</v>
      </c>
      <c r="G960" s="822" t="s">
        <v>1435</v>
      </c>
      <c r="H960" s="822" t="s">
        <v>329</v>
      </c>
      <c r="I960" s="822" t="s">
        <v>1436</v>
      </c>
      <c r="J960" s="822" t="s">
        <v>656</v>
      </c>
      <c r="K960" s="822" t="s">
        <v>1437</v>
      </c>
      <c r="L960" s="825">
        <v>35.25</v>
      </c>
      <c r="M960" s="825">
        <v>846</v>
      </c>
      <c r="N960" s="822">
        <v>24</v>
      </c>
      <c r="O960" s="826">
        <v>16</v>
      </c>
      <c r="P960" s="825">
        <v>282</v>
      </c>
      <c r="Q960" s="827">
        <v>0.33333333333333331</v>
      </c>
      <c r="R960" s="822">
        <v>8</v>
      </c>
      <c r="S960" s="827">
        <v>0.33333333333333331</v>
      </c>
      <c r="T960" s="826">
        <v>5.5</v>
      </c>
      <c r="U960" s="828">
        <v>0.34375</v>
      </c>
    </row>
    <row r="961" spans="1:21" ht="14.45" customHeight="1" x14ac:dyDescent="0.2">
      <c r="A961" s="821">
        <v>11</v>
      </c>
      <c r="B961" s="822" t="s">
        <v>1375</v>
      </c>
      <c r="C961" s="822" t="s">
        <v>1381</v>
      </c>
      <c r="D961" s="823" t="s">
        <v>2517</v>
      </c>
      <c r="E961" s="824" t="s">
        <v>1404</v>
      </c>
      <c r="F961" s="822" t="s">
        <v>1376</v>
      </c>
      <c r="G961" s="822" t="s">
        <v>1435</v>
      </c>
      <c r="H961" s="822" t="s">
        <v>329</v>
      </c>
      <c r="I961" s="822" t="s">
        <v>1496</v>
      </c>
      <c r="J961" s="822" t="s">
        <v>656</v>
      </c>
      <c r="K961" s="822" t="s">
        <v>1497</v>
      </c>
      <c r="L961" s="825">
        <v>35.25</v>
      </c>
      <c r="M961" s="825">
        <v>987</v>
      </c>
      <c r="N961" s="822">
        <v>28</v>
      </c>
      <c r="O961" s="826">
        <v>18.5</v>
      </c>
      <c r="P961" s="825">
        <v>352.5</v>
      </c>
      <c r="Q961" s="827">
        <v>0.35714285714285715</v>
      </c>
      <c r="R961" s="822">
        <v>10</v>
      </c>
      <c r="S961" s="827">
        <v>0.35714285714285715</v>
      </c>
      <c r="T961" s="826">
        <v>7</v>
      </c>
      <c r="U961" s="828">
        <v>0.3783783783783784</v>
      </c>
    </row>
    <row r="962" spans="1:21" ht="14.45" customHeight="1" x14ac:dyDescent="0.2">
      <c r="A962" s="821">
        <v>11</v>
      </c>
      <c r="B962" s="822" t="s">
        <v>1375</v>
      </c>
      <c r="C962" s="822" t="s">
        <v>1381</v>
      </c>
      <c r="D962" s="823" t="s">
        <v>2517</v>
      </c>
      <c r="E962" s="824" t="s">
        <v>1404</v>
      </c>
      <c r="F962" s="822" t="s">
        <v>1376</v>
      </c>
      <c r="G962" s="822" t="s">
        <v>1435</v>
      </c>
      <c r="H962" s="822" t="s">
        <v>329</v>
      </c>
      <c r="I962" s="822" t="s">
        <v>2393</v>
      </c>
      <c r="J962" s="822" t="s">
        <v>656</v>
      </c>
      <c r="K962" s="822" t="s">
        <v>2394</v>
      </c>
      <c r="L962" s="825">
        <v>17.62</v>
      </c>
      <c r="M962" s="825">
        <v>17.62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11</v>
      </c>
      <c r="B963" s="822" t="s">
        <v>1375</v>
      </c>
      <c r="C963" s="822" t="s">
        <v>1381</v>
      </c>
      <c r="D963" s="823" t="s">
        <v>2517</v>
      </c>
      <c r="E963" s="824" t="s">
        <v>1404</v>
      </c>
      <c r="F963" s="822" t="s">
        <v>1376</v>
      </c>
      <c r="G963" s="822" t="s">
        <v>2395</v>
      </c>
      <c r="H963" s="822" t="s">
        <v>672</v>
      </c>
      <c r="I963" s="822" t="s">
        <v>2396</v>
      </c>
      <c r="J963" s="822" t="s">
        <v>997</v>
      </c>
      <c r="K963" s="822" t="s">
        <v>2397</v>
      </c>
      <c r="L963" s="825">
        <v>48.89</v>
      </c>
      <c r="M963" s="825">
        <v>195.56</v>
      </c>
      <c r="N963" s="822">
        <v>4</v>
      </c>
      <c r="O963" s="826">
        <v>2</v>
      </c>
      <c r="P963" s="825">
        <v>146.67000000000002</v>
      </c>
      <c r="Q963" s="827">
        <v>0.75000000000000011</v>
      </c>
      <c r="R963" s="822">
        <v>3</v>
      </c>
      <c r="S963" s="827">
        <v>0.75</v>
      </c>
      <c r="T963" s="826">
        <v>1.5</v>
      </c>
      <c r="U963" s="828">
        <v>0.75</v>
      </c>
    </row>
    <row r="964" spans="1:21" ht="14.45" customHeight="1" x14ac:dyDescent="0.2">
      <c r="A964" s="821">
        <v>11</v>
      </c>
      <c r="B964" s="822" t="s">
        <v>1375</v>
      </c>
      <c r="C964" s="822" t="s">
        <v>1381</v>
      </c>
      <c r="D964" s="823" t="s">
        <v>2517</v>
      </c>
      <c r="E964" s="824" t="s">
        <v>1404</v>
      </c>
      <c r="F964" s="822" t="s">
        <v>1376</v>
      </c>
      <c r="G964" s="822" t="s">
        <v>2395</v>
      </c>
      <c r="H964" s="822" t="s">
        <v>672</v>
      </c>
      <c r="I964" s="822" t="s">
        <v>2398</v>
      </c>
      <c r="J964" s="822" t="s">
        <v>997</v>
      </c>
      <c r="K964" s="822" t="s">
        <v>2399</v>
      </c>
      <c r="L964" s="825">
        <v>13.68</v>
      </c>
      <c r="M964" s="825">
        <v>27.36</v>
      </c>
      <c r="N964" s="822">
        <v>2</v>
      </c>
      <c r="O964" s="826">
        <v>1</v>
      </c>
      <c r="P964" s="825">
        <v>13.68</v>
      </c>
      <c r="Q964" s="827">
        <v>0.5</v>
      </c>
      <c r="R964" s="822">
        <v>1</v>
      </c>
      <c r="S964" s="827">
        <v>0.5</v>
      </c>
      <c r="T964" s="826">
        <v>0.5</v>
      </c>
      <c r="U964" s="828">
        <v>0.5</v>
      </c>
    </row>
    <row r="965" spans="1:21" ht="14.45" customHeight="1" x14ac:dyDescent="0.2">
      <c r="A965" s="821">
        <v>11</v>
      </c>
      <c r="B965" s="822" t="s">
        <v>1375</v>
      </c>
      <c r="C965" s="822" t="s">
        <v>1381</v>
      </c>
      <c r="D965" s="823" t="s">
        <v>2517</v>
      </c>
      <c r="E965" s="824" t="s">
        <v>1404</v>
      </c>
      <c r="F965" s="822" t="s">
        <v>1376</v>
      </c>
      <c r="G965" s="822" t="s">
        <v>2400</v>
      </c>
      <c r="H965" s="822" t="s">
        <v>329</v>
      </c>
      <c r="I965" s="822" t="s">
        <v>2401</v>
      </c>
      <c r="J965" s="822" t="s">
        <v>2402</v>
      </c>
      <c r="K965" s="822" t="s">
        <v>2403</v>
      </c>
      <c r="L965" s="825">
        <v>218.62</v>
      </c>
      <c r="M965" s="825">
        <v>437.24</v>
      </c>
      <c r="N965" s="822">
        <v>2</v>
      </c>
      <c r="O965" s="826">
        <v>1</v>
      </c>
      <c r="P965" s="825">
        <v>437.24</v>
      </c>
      <c r="Q965" s="827">
        <v>1</v>
      </c>
      <c r="R965" s="822">
        <v>2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11</v>
      </c>
      <c r="B966" s="822" t="s">
        <v>1375</v>
      </c>
      <c r="C966" s="822" t="s">
        <v>1381</v>
      </c>
      <c r="D966" s="823" t="s">
        <v>2517</v>
      </c>
      <c r="E966" s="824" t="s">
        <v>1404</v>
      </c>
      <c r="F966" s="822" t="s">
        <v>1376</v>
      </c>
      <c r="G966" s="822" t="s">
        <v>1498</v>
      </c>
      <c r="H966" s="822" t="s">
        <v>329</v>
      </c>
      <c r="I966" s="822" t="s">
        <v>1499</v>
      </c>
      <c r="J966" s="822" t="s">
        <v>775</v>
      </c>
      <c r="K966" s="822" t="s">
        <v>1500</v>
      </c>
      <c r="L966" s="825">
        <v>128.69999999999999</v>
      </c>
      <c r="M966" s="825">
        <v>128.69999999999999</v>
      </c>
      <c r="N966" s="822">
        <v>1</v>
      </c>
      <c r="O966" s="826">
        <v>0.5</v>
      </c>
      <c r="P966" s="825">
        <v>128.69999999999999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11</v>
      </c>
      <c r="B967" s="822" t="s">
        <v>1375</v>
      </c>
      <c r="C967" s="822" t="s">
        <v>1381</v>
      </c>
      <c r="D967" s="823" t="s">
        <v>2517</v>
      </c>
      <c r="E967" s="824" t="s">
        <v>1404</v>
      </c>
      <c r="F967" s="822" t="s">
        <v>1376</v>
      </c>
      <c r="G967" s="822" t="s">
        <v>1418</v>
      </c>
      <c r="H967" s="822" t="s">
        <v>672</v>
      </c>
      <c r="I967" s="822" t="s">
        <v>1246</v>
      </c>
      <c r="J967" s="822" t="s">
        <v>760</v>
      </c>
      <c r="K967" s="822" t="s">
        <v>761</v>
      </c>
      <c r="L967" s="825">
        <v>0</v>
      </c>
      <c r="M967" s="825">
        <v>0</v>
      </c>
      <c r="N967" s="822">
        <v>31</v>
      </c>
      <c r="O967" s="826">
        <v>20</v>
      </c>
      <c r="P967" s="825">
        <v>0</v>
      </c>
      <c r="Q967" s="827"/>
      <c r="R967" s="822">
        <v>17</v>
      </c>
      <c r="S967" s="827">
        <v>0.54838709677419351</v>
      </c>
      <c r="T967" s="826">
        <v>11</v>
      </c>
      <c r="U967" s="828">
        <v>0.55000000000000004</v>
      </c>
    </row>
    <row r="968" spans="1:21" ht="14.45" customHeight="1" x14ac:dyDescent="0.2">
      <c r="A968" s="821">
        <v>11</v>
      </c>
      <c r="B968" s="822" t="s">
        <v>1375</v>
      </c>
      <c r="C968" s="822" t="s">
        <v>1381</v>
      </c>
      <c r="D968" s="823" t="s">
        <v>2517</v>
      </c>
      <c r="E968" s="824" t="s">
        <v>1404</v>
      </c>
      <c r="F968" s="822" t="s">
        <v>1376</v>
      </c>
      <c r="G968" s="822" t="s">
        <v>1503</v>
      </c>
      <c r="H968" s="822" t="s">
        <v>329</v>
      </c>
      <c r="I968" s="822" t="s">
        <v>1707</v>
      </c>
      <c r="J968" s="822" t="s">
        <v>1673</v>
      </c>
      <c r="K968" s="822" t="s">
        <v>1674</v>
      </c>
      <c r="L968" s="825">
        <v>59.56</v>
      </c>
      <c r="M968" s="825">
        <v>119.12</v>
      </c>
      <c r="N968" s="822">
        <v>2</v>
      </c>
      <c r="O968" s="826">
        <v>0.5</v>
      </c>
      <c r="P968" s="825">
        <v>119.12</v>
      </c>
      <c r="Q968" s="827">
        <v>1</v>
      </c>
      <c r="R968" s="822">
        <v>2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11</v>
      </c>
      <c r="B969" s="822" t="s">
        <v>1375</v>
      </c>
      <c r="C969" s="822" t="s">
        <v>1381</v>
      </c>
      <c r="D969" s="823" t="s">
        <v>2517</v>
      </c>
      <c r="E969" s="824" t="s">
        <v>1404</v>
      </c>
      <c r="F969" s="822" t="s">
        <v>1376</v>
      </c>
      <c r="G969" s="822" t="s">
        <v>1780</v>
      </c>
      <c r="H969" s="822" t="s">
        <v>329</v>
      </c>
      <c r="I969" s="822" t="s">
        <v>1781</v>
      </c>
      <c r="J969" s="822" t="s">
        <v>967</v>
      </c>
      <c r="K969" s="822" t="s">
        <v>1782</v>
      </c>
      <c r="L969" s="825">
        <v>219.37</v>
      </c>
      <c r="M969" s="825">
        <v>219.37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11</v>
      </c>
      <c r="B970" s="822" t="s">
        <v>1375</v>
      </c>
      <c r="C970" s="822" t="s">
        <v>1381</v>
      </c>
      <c r="D970" s="823" t="s">
        <v>2517</v>
      </c>
      <c r="E970" s="824" t="s">
        <v>1404</v>
      </c>
      <c r="F970" s="822" t="s">
        <v>1376</v>
      </c>
      <c r="G970" s="822" t="s">
        <v>2404</v>
      </c>
      <c r="H970" s="822" t="s">
        <v>329</v>
      </c>
      <c r="I970" s="822" t="s">
        <v>2405</v>
      </c>
      <c r="J970" s="822" t="s">
        <v>2406</v>
      </c>
      <c r="K970" s="822" t="s">
        <v>2407</v>
      </c>
      <c r="L970" s="825">
        <v>84.84</v>
      </c>
      <c r="M970" s="825">
        <v>169.68</v>
      </c>
      <c r="N970" s="822">
        <v>2</v>
      </c>
      <c r="O970" s="826">
        <v>0.5</v>
      </c>
      <c r="P970" s="825">
        <v>169.68</v>
      </c>
      <c r="Q970" s="827">
        <v>1</v>
      </c>
      <c r="R970" s="822">
        <v>2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11</v>
      </c>
      <c r="B971" s="822" t="s">
        <v>1375</v>
      </c>
      <c r="C971" s="822" t="s">
        <v>1381</v>
      </c>
      <c r="D971" s="823" t="s">
        <v>2517</v>
      </c>
      <c r="E971" s="824" t="s">
        <v>1404</v>
      </c>
      <c r="F971" s="822" t="s">
        <v>1376</v>
      </c>
      <c r="G971" s="822" t="s">
        <v>1510</v>
      </c>
      <c r="H971" s="822" t="s">
        <v>329</v>
      </c>
      <c r="I971" s="822" t="s">
        <v>1975</v>
      </c>
      <c r="J971" s="822" t="s">
        <v>1976</v>
      </c>
      <c r="K971" s="822" t="s">
        <v>1977</v>
      </c>
      <c r="L971" s="825">
        <v>33.4</v>
      </c>
      <c r="M971" s="825">
        <v>66.8</v>
      </c>
      <c r="N971" s="822">
        <v>2</v>
      </c>
      <c r="O971" s="826">
        <v>1</v>
      </c>
      <c r="P971" s="825">
        <v>66.8</v>
      </c>
      <c r="Q971" s="827">
        <v>1</v>
      </c>
      <c r="R971" s="822">
        <v>2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11</v>
      </c>
      <c r="B972" s="822" t="s">
        <v>1375</v>
      </c>
      <c r="C972" s="822" t="s">
        <v>1381</v>
      </c>
      <c r="D972" s="823" t="s">
        <v>2517</v>
      </c>
      <c r="E972" s="824" t="s">
        <v>1404</v>
      </c>
      <c r="F972" s="822" t="s">
        <v>1376</v>
      </c>
      <c r="G972" s="822" t="s">
        <v>1510</v>
      </c>
      <c r="H972" s="822" t="s">
        <v>329</v>
      </c>
      <c r="I972" s="822" t="s">
        <v>1783</v>
      </c>
      <c r="J972" s="822" t="s">
        <v>1784</v>
      </c>
      <c r="K972" s="822" t="s">
        <v>1785</v>
      </c>
      <c r="L972" s="825">
        <v>33.4</v>
      </c>
      <c r="M972" s="825">
        <v>33.4</v>
      </c>
      <c r="N972" s="822">
        <v>1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11</v>
      </c>
      <c r="B973" s="822" t="s">
        <v>1375</v>
      </c>
      <c r="C973" s="822" t="s">
        <v>1381</v>
      </c>
      <c r="D973" s="823" t="s">
        <v>2517</v>
      </c>
      <c r="E973" s="824" t="s">
        <v>1404</v>
      </c>
      <c r="F973" s="822" t="s">
        <v>1376</v>
      </c>
      <c r="G973" s="822" t="s">
        <v>1510</v>
      </c>
      <c r="H973" s="822" t="s">
        <v>329</v>
      </c>
      <c r="I973" s="822" t="s">
        <v>2359</v>
      </c>
      <c r="J973" s="822" t="s">
        <v>1784</v>
      </c>
      <c r="K973" s="822" t="s">
        <v>2358</v>
      </c>
      <c r="L973" s="825">
        <v>33.4</v>
      </c>
      <c r="M973" s="825">
        <v>66.8</v>
      </c>
      <c r="N973" s="822">
        <v>2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11</v>
      </c>
      <c r="B974" s="822" t="s">
        <v>1375</v>
      </c>
      <c r="C974" s="822" t="s">
        <v>1381</v>
      </c>
      <c r="D974" s="823" t="s">
        <v>2517</v>
      </c>
      <c r="E974" s="824" t="s">
        <v>1404</v>
      </c>
      <c r="F974" s="822" t="s">
        <v>1376</v>
      </c>
      <c r="G974" s="822" t="s">
        <v>1610</v>
      </c>
      <c r="H974" s="822" t="s">
        <v>329</v>
      </c>
      <c r="I974" s="822" t="s">
        <v>1611</v>
      </c>
      <c r="J974" s="822" t="s">
        <v>1612</v>
      </c>
      <c r="K974" s="822" t="s">
        <v>1613</v>
      </c>
      <c r="L974" s="825">
        <v>387.73</v>
      </c>
      <c r="M974" s="825">
        <v>387.73</v>
      </c>
      <c r="N974" s="822">
        <v>1</v>
      </c>
      <c r="O974" s="826">
        <v>0.5</v>
      </c>
      <c r="P974" s="825">
        <v>387.73</v>
      </c>
      <c r="Q974" s="827">
        <v>1</v>
      </c>
      <c r="R974" s="822">
        <v>1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11</v>
      </c>
      <c r="B975" s="822" t="s">
        <v>1375</v>
      </c>
      <c r="C975" s="822" t="s">
        <v>1381</v>
      </c>
      <c r="D975" s="823" t="s">
        <v>2517</v>
      </c>
      <c r="E975" s="824" t="s">
        <v>1404</v>
      </c>
      <c r="F975" s="822" t="s">
        <v>1376</v>
      </c>
      <c r="G975" s="822" t="s">
        <v>1610</v>
      </c>
      <c r="H975" s="822" t="s">
        <v>329</v>
      </c>
      <c r="I975" s="822" t="s">
        <v>2408</v>
      </c>
      <c r="J975" s="822" t="s">
        <v>2409</v>
      </c>
      <c r="K975" s="822" t="s">
        <v>1997</v>
      </c>
      <c r="L975" s="825">
        <v>177.92</v>
      </c>
      <c r="M975" s="825">
        <v>177.92</v>
      </c>
      <c r="N975" s="822">
        <v>1</v>
      </c>
      <c r="O975" s="826">
        <v>1</v>
      </c>
      <c r="P975" s="825">
        <v>177.92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11</v>
      </c>
      <c r="B976" s="822" t="s">
        <v>1375</v>
      </c>
      <c r="C976" s="822" t="s">
        <v>1381</v>
      </c>
      <c r="D976" s="823" t="s">
        <v>2517</v>
      </c>
      <c r="E976" s="824" t="s">
        <v>1404</v>
      </c>
      <c r="F976" s="822" t="s">
        <v>1376</v>
      </c>
      <c r="G976" s="822" t="s">
        <v>1614</v>
      </c>
      <c r="H976" s="822" t="s">
        <v>329</v>
      </c>
      <c r="I976" s="822" t="s">
        <v>2410</v>
      </c>
      <c r="J976" s="822" t="s">
        <v>749</v>
      </c>
      <c r="K976" s="822" t="s">
        <v>2411</v>
      </c>
      <c r="L976" s="825">
        <v>0</v>
      </c>
      <c r="M976" s="825">
        <v>0</v>
      </c>
      <c r="N976" s="822">
        <v>1</v>
      </c>
      <c r="O976" s="826">
        <v>1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11</v>
      </c>
      <c r="B977" s="822" t="s">
        <v>1375</v>
      </c>
      <c r="C977" s="822" t="s">
        <v>1381</v>
      </c>
      <c r="D977" s="823" t="s">
        <v>2517</v>
      </c>
      <c r="E977" s="824" t="s">
        <v>1404</v>
      </c>
      <c r="F977" s="822" t="s">
        <v>1376</v>
      </c>
      <c r="G977" s="822" t="s">
        <v>1517</v>
      </c>
      <c r="H977" s="822" t="s">
        <v>672</v>
      </c>
      <c r="I977" s="822" t="s">
        <v>1518</v>
      </c>
      <c r="J977" s="822" t="s">
        <v>1519</v>
      </c>
      <c r="K977" s="822" t="s">
        <v>1520</v>
      </c>
      <c r="L977" s="825">
        <v>33.549999999999997</v>
      </c>
      <c r="M977" s="825">
        <v>33.549999999999997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11</v>
      </c>
      <c r="B978" s="822" t="s">
        <v>1375</v>
      </c>
      <c r="C978" s="822" t="s">
        <v>1381</v>
      </c>
      <c r="D978" s="823" t="s">
        <v>2517</v>
      </c>
      <c r="E978" s="824" t="s">
        <v>1404</v>
      </c>
      <c r="F978" s="822" t="s">
        <v>1376</v>
      </c>
      <c r="G978" s="822" t="s">
        <v>1517</v>
      </c>
      <c r="H978" s="822" t="s">
        <v>672</v>
      </c>
      <c r="I978" s="822" t="s">
        <v>2289</v>
      </c>
      <c r="J978" s="822" t="s">
        <v>1519</v>
      </c>
      <c r="K978" s="822" t="s">
        <v>2290</v>
      </c>
      <c r="L978" s="825">
        <v>50.32</v>
      </c>
      <c r="M978" s="825">
        <v>100.64</v>
      </c>
      <c r="N978" s="822">
        <v>2</v>
      </c>
      <c r="O978" s="826">
        <v>2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11</v>
      </c>
      <c r="B979" s="822" t="s">
        <v>1375</v>
      </c>
      <c r="C979" s="822" t="s">
        <v>1381</v>
      </c>
      <c r="D979" s="823" t="s">
        <v>2517</v>
      </c>
      <c r="E979" s="824" t="s">
        <v>1404</v>
      </c>
      <c r="F979" s="822" t="s">
        <v>1376</v>
      </c>
      <c r="G979" s="822" t="s">
        <v>1517</v>
      </c>
      <c r="H979" s="822" t="s">
        <v>329</v>
      </c>
      <c r="I979" s="822" t="s">
        <v>1889</v>
      </c>
      <c r="J979" s="822" t="s">
        <v>1519</v>
      </c>
      <c r="K979" s="822" t="s">
        <v>1890</v>
      </c>
      <c r="L979" s="825">
        <v>99.94</v>
      </c>
      <c r="M979" s="825">
        <v>99.94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11</v>
      </c>
      <c r="B980" s="822" t="s">
        <v>1375</v>
      </c>
      <c r="C980" s="822" t="s">
        <v>1381</v>
      </c>
      <c r="D980" s="823" t="s">
        <v>2517</v>
      </c>
      <c r="E980" s="824" t="s">
        <v>1404</v>
      </c>
      <c r="F980" s="822" t="s">
        <v>1376</v>
      </c>
      <c r="G980" s="822" t="s">
        <v>1423</v>
      </c>
      <c r="H980" s="822" t="s">
        <v>672</v>
      </c>
      <c r="I980" s="822" t="s">
        <v>1308</v>
      </c>
      <c r="J980" s="822" t="s">
        <v>959</v>
      </c>
      <c r="K980" s="822" t="s">
        <v>1309</v>
      </c>
      <c r="L980" s="825">
        <v>154.36000000000001</v>
      </c>
      <c r="M980" s="825">
        <v>154.36000000000001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11</v>
      </c>
      <c r="B981" s="822" t="s">
        <v>1375</v>
      </c>
      <c r="C981" s="822" t="s">
        <v>1381</v>
      </c>
      <c r="D981" s="823" t="s">
        <v>2517</v>
      </c>
      <c r="E981" s="824" t="s">
        <v>1404</v>
      </c>
      <c r="F981" s="822" t="s">
        <v>1376</v>
      </c>
      <c r="G981" s="822" t="s">
        <v>1423</v>
      </c>
      <c r="H981" s="822" t="s">
        <v>329</v>
      </c>
      <c r="I981" s="822" t="s">
        <v>1525</v>
      </c>
      <c r="J981" s="822" t="s">
        <v>959</v>
      </c>
      <c r="K981" s="822" t="s">
        <v>1526</v>
      </c>
      <c r="L981" s="825">
        <v>225.06</v>
      </c>
      <c r="M981" s="825">
        <v>6076.62</v>
      </c>
      <c r="N981" s="822">
        <v>27</v>
      </c>
      <c r="O981" s="826">
        <v>12.5</v>
      </c>
      <c r="P981" s="825">
        <v>2025.5399999999997</v>
      </c>
      <c r="Q981" s="827">
        <v>0.33333333333333331</v>
      </c>
      <c r="R981" s="822">
        <v>9</v>
      </c>
      <c r="S981" s="827">
        <v>0.33333333333333331</v>
      </c>
      <c r="T981" s="826">
        <v>5.5</v>
      </c>
      <c r="U981" s="828">
        <v>0.44</v>
      </c>
    </row>
    <row r="982" spans="1:21" ht="14.45" customHeight="1" x14ac:dyDescent="0.2">
      <c r="A982" s="821">
        <v>11</v>
      </c>
      <c r="B982" s="822" t="s">
        <v>1375</v>
      </c>
      <c r="C982" s="822" t="s">
        <v>1381</v>
      </c>
      <c r="D982" s="823" t="s">
        <v>2517</v>
      </c>
      <c r="E982" s="824" t="s">
        <v>1404</v>
      </c>
      <c r="F982" s="822" t="s">
        <v>1376</v>
      </c>
      <c r="G982" s="822" t="s">
        <v>1424</v>
      </c>
      <c r="H982" s="822" t="s">
        <v>329</v>
      </c>
      <c r="I982" s="822" t="s">
        <v>1425</v>
      </c>
      <c r="J982" s="822" t="s">
        <v>1426</v>
      </c>
      <c r="K982" s="822" t="s">
        <v>1427</v>
      </c>
      <c r="L982" s="825">
        <v>0</v>
      </c>
      <c r="M982" s="825">
        <v>0</v>
      </c>
      <c r="N982" s="822">
        <v>5</v>
      </c>
      <c r="O982" s="826">
        <v>4.5</v>
      </c>
      <c r="P982" s="825">
        <v>0</v>
      </c>
      <c r="Q982" s="827"/>
      <c r="R982" s="822">
        <v>4</v>
      </c>
      <c r="S982" s="827">
        <v>0.8</v>
      </c>
      <c r="T982" s="826">
        <v>3.5</v>
      </c>
      <c r="U982" s="828">
        <v>0.77777777777777779</v>
      </c>
    </row>
    <row r="983" spans="1:21" ht="14.45" customHeight="1" x14ac:dyDescent="0.2">
      <c r="A983" s="821">
        <v>11</v>
      </c>
      <c r="B983" s="822" t="s">
        <v>1375</v>
      </c>
      <c r="C983" s="822" t="s">
        <v>1381</v>
      </c>
      <c r="D983" s="823" t="s">
        <v>2517</v>
      </c>
      <c r="E983" s="824" t="s">
        <v>1404</v>
      </c>
      <c r="F983" s="822" t="s">
        <v>1376</v>
      </c>
      <c r="G983" s="822" t="s">
        <v>2122</v>
      </c>
      <c r="H983" s="822" t="s">
        <v>672</v>
      </c>
      <c r="I983" s="822" t="s">
        <v>2123</v>
      </c>
      <c r="J983" s="822" t="s">
        <v>2124</v>
      </c>
      <c r="K983" s="822" t="s">
        <v>2125</v>
      </c>
      <c r="L983" s="825">
        <v>233.96</v>
      </c>
      <c r="M983" s="825">
        <v>467.92</v>
      </c>
      <c r="N983" s="822">
        <v>2</v>
      </c>
      <c r="O983" s="826">
        <v>1</v>
      </c>
      <c r="P983" s="825">
        <v>467.92</v>
      </c>
      <c r="Q983" s="827">
        <v>1</v>
      </c>
      <c r="R983" s="822">
        <v>2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11</v>
      </c>
      <c r="B984" s="822" t="s">
        <v>1375</v>
      </c>
      <c r="C984" s="822" t="s">
        <v>1381</v>
      </c>
      <c r="D984" s="823" t="s">
        <v>2517</v>
      </c>
      <c r="E984" s="824" t="s">
        <v>1404</v>
      </c>
      <c r="F984" s="822" t="s">
        <v>1376</v>
      </c>
      <c r="G984" s="822" t="s">
        <v>2122</v>
      </c>
      <c r="H984" s="822" t="s">
        <v>672</v>
      </c>
      <c r="I984" s="822" t="s">
        <v>2412</v>
      </c>
      <c r="J984" s="822" t="s">
        <v>2413</v>
      </c>
      <c r="K984" s="822" t="s">
        <v>1048</v>
      </c>
      <c r="L984" s="825">
        <v>172.8</v>
      </c>
      <c r="M984" s="825">
        <v>691.2</v>
      </c>
      <c r="N984" s="822">
        <v>4</v>
      </c>
      <c r="O984" s="826">
        <v>1</v>
      </c>
      <c r="P984" s="825">
        <v>691.2</v>
      </c>
      <c r="Q984" s="827">
        <v>1</v>
      </c>
      <c r="R984" s="822">
        <v>4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11</v>
      </c>
      <c r="B985" s="822" t="s">
        <v>1375</v>
      </c>
      <c r="C985" s="822" t="s">
        <v>1381</v>
      </c>
      <c r="D985" s="823" t="s">
        <v>2517</v>
      </c>
      <c r="E985" s="824" t="s">
        <v>1404</v>
      </c>
      <c r="F985" s="822" t="s">
        <v>1376</v>
      </c>
      <c r="G985" s="822" t="s">
        <v>1725</v>
      </c>
      <c r="H985" s="822" t="s">
        <v>329</v>
      </c>
      <c r="I985" s="822" t="s">
        <v>1726</v>
      </c>
      <c r="J985" s="822" t="s">
        <v>745</v>
      </c>
      <c r="K985" s="822" t="s">
        <v>746</v>
      </c>
      <c r="L985" s="825">
        <v>121.92</v>
      </c>
      <c r="M985" s="825">
        <v>609.6</v>
      </c>
      <c r="N985" s="822">
        <v>5</v>
      </c>
      <c r="O985" s="826">
        <v>1.5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11</v>
      </c>
      <c r="B986" s="822" t="s">
        <v>1375</v>
      </c>
      <c r="C986" s="822" t="s">
        <v>1381</v>
      </c>
      <c r="D986" s="823" t="s">
        <v>2517</v>
      </c>
      <c r="E986" s="824" t="s">
        <v>1404</v>
      </c>
      <c r="F986" s="822" t="s">
        <v>1377</v>
      </c>
      <c r="G986" s="822" t="s">
        <v>1527</v>
      </c>
      <c r="H986" s="822" t="s">
        <v>329</v>
      </c>
      <c r="I986" s="822" t="s">
        <v>1472</v>
      </c>
      <c r="J986" s="822" t="s">
        <v>1727</v>
      </c>
      <c r="K986" s="822"/>
      <c r="L986" s="825">
        <v>159.71</v>
      </c>
      <c r="M986" s="825">
        <v>159.71</v>
      </c>
      <c r="N986" s="822">
        <v>1</v>
      </c>
      <c r="O986" s="826">
        <v>1</v>
      </c>
      <c r="P986" s="825">
        <v>159.71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11</v>
      </c>
      <c r="B987" s="822" t="s">
        <v>1375</v>
      </c>
      <c r="C987" s="822" t="s">
        <v>1381</v>
      </c>
      <c r="D987" s="823" t="s">
        <v>2517</v>
      </c>
      <c r="E987" s="824" t="s">
        <v>1404</v>
      </c>
      <c r="F987" s="822" t="s">
        <v>1378</v>
      </c>
      <c r="G987" s="822" t="s">
        <v>1527</v>
      </c>
      <c r="H987" s="822" t="s">
        <v>329</v>
      </c>
      <c r="I987" s="822" t="s">
        <v>1531</v>
      </c>
      <c r="J987" s="822" t="s">
        <v>1532</v>
      </c>
      <c r="K987" s="822" t="s">
        <v>1533</v>
      </c>
      <c r="L987" s="825">
        <v>0</v>
      </c>
      <c r="M987" s="825">
        <v>0</v>
      </c>
      <c r="N987" s="822">
        <v>21</v>
      </c>
      <c r="O987" s="826">
        <v>21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11</v>
      </c>
      <c r="B988" s="822" t="s">
        <v>1375</v>
      </c>
      <c r="C988" s="822" t="s">
        <v>1381</v>
      </c>
      <c r="D988" s="823" t="s">
        <v>2517</v>
      </c>
      <c r="E988" s="824" t="s">
        <v>1404</v>
      </c>
      <c r="F988" s="822" t="s">
        <v>1378</v>
      </c>
      <c r="G988" s="822" t="s">
        <v>1534</v>
      </c>
      <c r="H988" s="822" t="s">
        <v>329</v>
      </c>
      <c r="I988" s="822" t="s">
        <v>1538</v>
      </c>
      <c r="J988" s="822" t="s">
        <v>1539</v>
      </c>
      <c r="K988" s="822" t="s">
        <v>1540</v>
      </c>
      <c r="L988" s="825">
        <v>1383</v>
      </c>
      <c r="M988" s="825">
        <v>17979</v>
      </c>
      <c r="N988" s="822">
        <v>13</v>
      </c>
      <c r="O988" s="826">
        <v>12</v>
      </c>
      <c r="P988" s="825">
        <v>15213</v>
      </c>
      <c r="Q988" s="827">
        <v>0.84615384615384615</v>
      </c>
      <c r="R988" s="822">
        <v>11</v>
      </c>
      <c r="S988" s="827">
        <v>0.84615384615384615</v>
      </c>
      <c r="T988" s="826">
        <v>10</v>
      </c>
      <c r="U988" s="828">
        <v>0.83333333333333337</v>
      </c>
    </row>
    <row r="989" spans="1:21" ht="14.45" customHeight="1" x14ac:dyDescent="0.2">
      <c r="A989" s="821">
        <v>11</v>
      </c>
      <c r="B989" s="822" t="s">
        <v>1375</v>
      </c>
      <c r="C989" s="822" t="s">
        <v>1381</v>
      </c>
      <c r="D989" s="823" t="s">
        <v>2517</v>
      </c>
      <c r="E989" s="824" t="s">
        <v>1404</v>
      </c>
      <c r="F989" s="822" t="s">
        <v>1378</v>
      </c>
      <c r="G989" s="822" t="s">
        <v>1728</v>
      </c>
      <c r="H989" s="822" t="s">
        <v>329</v>
      </c>
      <c r="I989" s="822" t="s">
        <v>2414</v>
      </c>
      <c r="J989" s="822" t="s">
        <v>2415</v>
      </c>
      <c r="K989" s="822" t="s">
        <v>2416</v>
      </c>
      <c r="L989" s="825">
        <v>2807.43</v>
      </c>
      <c r="M989" s="825">
        <v>2807.43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11</v>
      </c>
      <c r="B990" s="822" t="s">
        <v>1375</v>
      </c>
      <c r="C990" s="822" t="s">
        <v>1381</v>
      </c>
      <c r="D990" s="823" t="s">
        <v>2517</v>
      </c>
      <c r="E990" s="824" t="s">
        <v>1404</v>
      </c>
      <c r="F990" s="822" t="s">
        <v>1378</v>
      </c>
      <c r="G990" s="822" t="s">
        <v>1728</v>
      </c>
      <c r="H990" s="822" t="s">
        <v>329</v>
      </c>
      <c r="I990" s="822" t="s">
        <v>1729</v>
      </c>
      <c r="J990" s="822" t="s">
        <v>1730</v>
      </c>
      <c r="K990" s="822" t="s">
        <v>1731</v>
      </c>
      <c r="L990" s="825">
        <v>100.05</v>
      </c>
      <c r="M990" s="825">
        <v>300.14999999999998</v>
      </c>
      <c r="N990" s="822">
        <v>3</v>
      </c>
      <c r="O990" s="826">
        <v>1</v>
      </c>
      <c r="P990" s="825">
        <v>300.14999999999998</v>
      </c>
      <c r="Q990" s="827">
        <v>1</v>
      </c>
      <c r="R990" s="822">
        <v>3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11</v>
      </c>
      <c r="B991" s="822" t="s">
        <v>1375</v>
      </c>
      <c r="C991" s="822" t="s">
        <v>1381</v>
      </c>
      <c r="D991" s="823" t="s">
        <v>2517</v>
      </c>
      <c r="E991" s="824" t="s">
        <v>1404</v>
      </c>
      <c r="F991" s="822" t="s">
        <v>1378</v>
      </c>
      <c r="G991" s="822" t="s">
        <v>1728</v>
      </c>
      <c r="H991" s="822" t="s">
        <v>329</v>
      </c>
      <c r="I991" s="822" t="s">
        <v>2417</v>
      </c>
      <c r="J991" s="822" t="s">
        <v>2418</v>
      </c>
      <c r="K991" s="822" t="s">
        <v>1734</v>
      </c>
      <c r="L991" s="825">
        <v>1488.67</v>
      </c>
      <c r="M991" s="825">
        <v>4466.01</v>
      </c>
      <c r="N991" s="822">
        <v>3</v>
      </c>
      <c r="O991" s="826">
        <v>1</v>
      </c>
      <c r="P991" s="825">
        <v>4466.01</v>
      </c>
      <c r="Q991" s="827">
        <v>1</v>
      </c>
      <c r="R991" s="822">
        <v>3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11</v>
      </c>
      <c r="B992" s="822" t="s">
        <v>1375</v>
      </c>
      <c r="C992" s="822" t="s">
        <v>1381</v>
      </c>
      <c r="D992" s="823" t="s">
        <v>2517</v>
      </c>
      <c r="E992" s="824" t="s">
        <v>1404</v>
      </c>
      <c r="F992" s="822" t="s">
        <v>1378</v>
      </c>
      <c r="G992" s="822" t="s">
        <v>2046</v>
      </c>
      <c r="H992" s="822" t="s">
        <v>329</v>
      </c>
      <c r="I992" s="822" t="s">
        <v>2419</v>
      </c>
      <c r="J992" s="822" t="s">
        <v>2420</v>
      </c>
      <c r="K992" s="822" t="s">
        <v>2421</v>
      </c>
      <c r="L992" s="825">
        <v>119.6</v>
      </c>
      <c r="M992" s="825">
        <v>1196</v>
      </c>
      <c r="N992" s="822">
        <v>10</v>
      </c>
      <c r="O992" s="826">
        <v>1</v>
      </c>
      <c r="P992" s="825">
        <v>1196</v>
      </c>
      <c r="Q992" s="827">
        <v>1</v>
      </c>
      <c r="R992" s="822">
        <v>10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11</v>
      </c>
      <c r="B993" s="822" t="s">
        <v>1375</v>
      </c>
      <c r="C993" s="822" t="s">
        <v>1381</v>
      </c>
      <c r="D993" s="823" t="s">
        <v>2517</v>
      </c>
      <c r="E993" s="824" t="s">
        <v>1404</v>
      </c>
      <c r="F993" s="822" t="s">
        <v>1378</v>
      </c>
      <c r="G993" s="822" t="s">
        <v>1428</v>
      </c>
      <c r="H993" s="822" t="s">
        <v>329</v>
      </c>
      <c r="I993" s="822" t="s">
        <v>1429</v>
      </c>
      <c r="J993" s="822" t="s">
        <v>1430</v>
      </c>
      <c r="K993" s="822" t="s">
        <v>1431</v>
      </c>
      <c r="L993" s="825">
        <v>562.03</v>
      </c>
      <c r="M993" s="825">
        <v>1686.09</v>
      </c>
      <c r="N993" s="822">
        <v>3</v>
      </c>
      <c r="O993" s="826">
        <v>3</v>
      </c>
      <c r="P993" s="825">
        <v>1124.06</v>
      </c>
      <c r="Q993" s="827">
        <v>0.66666666666666663</v>
      </c>
      <c r="R993" s="822">
        <v>2</v>
      </c>
      <c r="S993" s="827">
        <v>0.66666666666666663</v>
      </c>
      <c r="T993" s="826">
        <v>2</v>
      </c>
      <c r="U993" s="828">
        <v>0.66666666666666663</v>
      </c>
    </row>
    <row r="994" spans="1:21" ht="14.45" customHeight="1" x14ac:dyDescent="0.2">
      <c r="A994" s="821">
        <v>11</v>
      </c>
      <c r="B994" s="822" t="s">
        <v>1375</v>
      </c>
      <c r="C994" s="822" t="s">
        <v>1381</v>
      </c>
      <c r="D994" s="823" t="s">
        <v>2517</v>
      </c>
      <c r="E994" s="824" t="s">
        <v>1404</v>
      </c>
      <c r="F994" s="822" t="s">
        <v>1378</v>
      </c>
      <c r="G994" s="822" t="s">
        <v>1428</v>
      </c>
      <c r="H994" s="822" t="s">
        <v>329</v>
      </c>
      <c r="I994" s="822" t="s">
        <v>1432</v>
      </c>
      <c r="J994" s="822" t="s">
        <v>1433</v>
      </c>
      <c r="K994" s="822" t="s">
        <v>1434</v>
      </c>
      <c r="L994" s="825">
        <v>971.25</v>
      </c>
      <c r="M994" s="825">
        <v>971.25</v>
      </c>
      <c r="N994" s="822">
        <v>1</v>
      </c>
      <c r="O994" s="826">
        <v>1</v>
      </c>
      <c r="P994" s="825">
        <v>971.25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11</v>
      </c>
      <c r="B995" s="822" t="s">
        <v>1375</v>
      </c>
      <c r="C995" s="822" t="s">
        <v>1381</v>
      </c>
      <c r="D995" s="823" t="s">
        <v>2517</v>
      </c>
      <c r="E995" s="824" t="s">
        <v>1404</v>
      </c>
      <c r="F995" s="822" t="s">
        <v>1378</v>
      </c>
      <c r="G995" s="822" t="s">
        <v>1428</v>
      </c>
      <c r="H995" s="822" t="s">
        <v>329</v>
      </c>
      <c r="I995" s="822" t="s">
        <v>1629</v>
      </c>
      <c r="J995" s="822" t="s">
        <v>1630</v>
      </c>
      <c r="K995" s="822" t="s">
        <v>1631</v>
      </c>
      <c r="L995" s="825">
        <v>1599.65</v>
      </c>
      <c r="M995" s="825">
        <v>1599.65</v>
      </c>
      <c r="N995" s="822">
        <v>1</v>
      </c>
      <c r="O995" s="826">
        <v>1</v>
      </c>
      <c r="P995" s="825">
        <v>1599.65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11</v>
      </c>
      <c r="B996" s="822" t="s">
        <v>1375</v>
      </c>
      <c r="C996" s="822" t="s">
        <v>1381</v>
      </c>
      <c r="D996" s="823" t="s">
        <v>2517</v>
      </c>
      <c r="E996" s="824" t="s">
        <v>1404</v>
      </c>
      <c r="F996" s="822" t="s">
        <v>1378</v>
      </c>
      <c r="G996" s="822" t="s">
        <v>1428</v>
      </c>
      <c r="H996" s="822" t="s">
        <v>329</v>
      </c>
      <c r="I996" s="822" t="s">
        <v>2297</v>
      </c>
      <c r="J996" s="822" t="s">
        <v>2298</v>
      </c>
      <c r="K996" s="822" t="s">
        <v>2299</v>
      </c>
      <c r="L996" s="825">
        <v>400.2</v>
      </c>
      <c r="M996" s="825">
        <v>400.2</v>
      </c>
      <c r="N996" s="822">
        <v>1</v>
      </c>
      <c r="O996" s="826">
        <v>1</v>
      </c>
      <c r="P996" s="825">
        <v>400.2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11</v>
      </c>
      <c r="B997" s="822" t="s">
        <v>1375</v>
      </c>
      <c r="C997" s="822" t="s">
        <v>1381</v>
      </c>
      <c r="D997" s="823" t="s">
        <v>2517</v>
      </c>
      <c r="E997" s="824" t="s">
        <v>1404</v>
      </c>
      <c r="F997" s="822" t="s">
        <v>1378</v>
      </c>
      <c r="G997" s="822" t="s">
        <v>1428</v>
      </c>
      <c r="H997" s="822" t="s">
        <v>329</v>
      </c>
      <c r="I997" s="822" t="s">
        <v>1638</v>
      </c>
      <c r="J997" s="822" t="s">
        <v>1639</v>
      </c>
      <c r="K997" s="822"/>
      <c r="L997" s="825">
        <v>180.55</v>
      </c>
      <c r="M997" s="825">
        <v>180.55</v>
      </c>
      <c r="N997" s="822">
        <v>1</v>
      </c>
      <c r="O997" s="826">
        <v>1</v>
      </c>
      <c r="P997" s="825">
        <v>180.55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11</v>
      </c>
      <c r="B998" s="822" t="s">
        <v>1375</v>
      </c>
      <c r="C998" s="822" t="s">
        <v>1381</v>
      </c>
      <c r="D998" s="823" t="s">
        <v>2517</v>
      </c>
      <c r="E998" s="824" t="s">
        <v>1404</v>
      </c>
      <c r="F998" s="822" t="s">
        <v>1378</v>
      </c>
      <c r="G998" s="822" t="s">
        <v>1428</v>
      </c>
      <c r="H998" s="822" t="s">
        <v>329</v>
      </c>
      <c r="I998" s="822" t="s">
        <v>1640</v>
      </c>
      <c r="J998" s="822" t="s">
        <v>1641</v>
      </c>
      <c r="K998" s="822" t="s">
        <v>1642</v>
      </c>
      <c r="L998" s="825">
        <v>245.42</v>
      </c>
      <c r="M998" s="825">
        <v>245.42</v>
      </c>
      <c r="N998" s="822">
        <v>1</v>
      </c>
      <c r="O998" s="826">
        <v>1</v>
      </c>
      <c r="P998" s="825">
        <v>245.42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11</v>
      </c>
      <c r="B999" s="822" t="s">
        <v>1375</v>
      </c>
      <c r="C999" s="822" t="s">
        <v>1381</v>
      </c>
      <c r="D999" s="823" t="s">
        <v>2517</v>
      </c>
      <c r="E999" s="824" t="s">
        <v>1404</v>
      </c>
      <c r="F999" s="822" t="s">
        <v>1378</v>
      </c>
      <c r="G999" s="822" t="s">
        <v>1428</v>
      </c>
      <c r="H999" s="822" t="s">
        <v>329</v>
      </c>
      <c r="I999" s="822" t="s">
        <v>2422</v>
      </c>
      <c r="J999" s="822" t="s">
        <v>2423</v>
      </c>
      <c r="K999" s="822" t="s">
        <v>2424</v>
      </c>
      <c r="L999" s="825">
        <v>2199.9499999999998</v>
      </c>
      <c r="M999" s="825">
        <v>2199.9499999999998</v>
      </c>
      <c r="N999" s="822">
        <v>1</v>
      </c>
      <c r="O999" s="826">
        <v>1</v>
      </c>
      <c r="P999" s="825">
        <v>2199.9499999999998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11</v>
      </c>
      <c r="B1000" s="822" t="s">
        <v>1375</v>
      </c>
      <c r="C1000" s="822" t="s">
        <v>1381</v>
      </c>
      <c r="D1000" s="823" t="s">
        <v>2517</v>
      </c>
      <c r="E1000" s="824" t="s">
        <v>1404</v>
      </c>
      <c r="F1000" s="822" t="s">
        <v>1378</v>
      </c>
      <c r="G1000" s="822" t="s">
        <v>1428</v>
      </c>
      <c r="H1000" s="822" t="s">
        <v>329</v>
      </c>
      <c r="I1000" s="822" t="s">
        <v>2425</v>
      </c>
      <c r="J1000" s="822" t="s">
        <v>2426</v>
      </c>
      <c r="K1000" s="822" t="s">
        <v>2427</v>
      </c>
      <c r="L1000" s="825">
        <v>600</v>
      </c>
      <c r="M1000" s="825">
        <v>1200</v>
      </c>
      <c r="N1000" s="822">
        <v>2</v>
      </c>
      <c r="O1000" s="826">
        <v>2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11</v>
      </c>
      <c r="B1001" s="822" t="s">
        <v>1375</v>
      </c>
      <c r="C1001" s="822" t="s">
        <v>1381</v>
      </c>
      <c r="D1001" s="823" t="s">
        <v>2517</v>
      </c>
      <c r="E1001" s="824" t="s">
        <v>1404</v>
      </c>
      <c r="F1001" s="822" t="s">
        <v>1378</v>
      </c>
      <c r="G1001" s="822" t="s">
        <v>1438</v>
      </c>
      <c r="H1001" s="822" t="s">
        <v>329</v>
      </c>
      <c r="I1001" s="822" t="s">
        <v>1439</v>
      </c>
      <c r="J1001" s="822" t="s">
        <v>1440</v>
      </c>
      <c r="K1001" s="822" t="s">
        <v>1441</v>
      </c>
      <c r="L1001" s="825">
        <v>249.55</v>
      </c>
      <c r="M1001" s="825">
        <v>3992.7999999999997</v>
      </c>
      <c r="N1001" s="822">
        <v>16</v>
      </c>
      <c r="O1001" s="826">
        <v>8</v>
      </c>
      <c r="P1001" s="825">
        <v>3493.7</v>
      </c>
      <c r="Q1001" s="827">
        <v>0.875</v>
      </c>
      <c r="R1001" s="822">
        <v>14</v>
      </c>
      <c r="S1001" s="827">
        <v>0.875</v>
      </c>
      <c r="T1001" s="826">
        <v>7</v>
      </c>
      <c r="U1001" s="828">
        <v>0.875</v>
      </c>
    </row>
    <row r="1002" spans="1:21" ht="14.45" customHeight="1" x14ac:dyDescent="0.2">
      <c r="A1002" s="821">
        <v>11</v>
      </c>
      <c r="B1002" s="822" t="s">
        <v>1375</v>
      </c>
      <c r="C1002" s="822" t="s">
        <v>1381</v>
      </c>
      <c r="D1002" s="823" t="s">
        <v>2517</v>
      </c>
      <c r="E1002" s="824" t="s">
        <v>1404</v>
      </c>
      <c r="F1002" s="822" t="s">
        <v>1378</v>
      </c>
      <c r="G1002" s="822" t="s">
        <v>1438</v>
      </c>
      <c r="H1002" s="822" t="s">
        <v>329</v>
      </c>
      <c r="I1002" s="822" t="s">
        <v>1547</v>
      </c>
      <c r="J1002" s="822" t="s">
        <v>1548</v>
      </c>
      <c r="K1002" s="822" t="s">
        <v>1549</v>
      </c>
      <c r="L1002" s="825">
        <v>400.2</v>
      </c>
      <c r="M1002" s="825">
        <v>2401.1999999999998</v>
      </c>
      <c r="N1002" s="822">
        <v>6</v>
      </c>
      <c r="O1002" s="826">
        <v>6</v>
      </c>
      <c r="P1002" s="825">
        <v>2401.1999999999998</v>
      </c>
      <c r="Q1002" s="827">
        <v>1</v>
      </c>
      <c r="R1002" s="822">
        <v>6</v>
      </c>
      <c r="S1002" s="827">
        <v>1</v>
      </c>
      <c r="T1002" s="826">
        <v>6</v>
      </c>
      <c r="U1002" s="828">
        <v>1</v>
      </c>
    </row>
    <row r="1003" spans="1:21" ht="14.45" customHeight="1" x14ac:dyDescent="0.2">
      <c r="A1003" s="821">
        <v>11</v>
      </c>
      <c r="B1003" s="822" t="s">
        <v>1375</v>
      </c>
      <c r="C1003" s="822" t="s">
        <v>1381</v>
      </c>
      <c r="D1003" s="823" t="s">
        <v>2517</v>
      </c>
      <c r="E1003" s="824" t="s">
        <v>1404</v>
      </c>
      <c r="F1003" s="822" t="s">
        <v>1378</v>
      </c>
      <c r="G1003" s="822" t="s">
        <v>1438</v>
      </c>
      <c r="H1003" s="822" t="s">
        <v>329</v>
      </c>
      <c r="I1003" s="822" t="s">
        <v>2428</v>
      </c>
      <c r="J1003" s="822" t="s">
        <v>2429</v>
      </c>
      <c r="K1003" s="822" t="s">
        <v>2430</v>
      </c>
      <c r="L1003" s="825">
        <v>399.63</v>
      </c>
      <c r="M1003" s="825">
        <v>799.26</v>
      </c>
      <c r="N1003" s="822">
        <v>2</v>
      </c>
      <c r="O1003" s="826">
        <v>2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11</v>
      </c>
      <c r="B1004" s="822" t="s">
        <v>1375</v>
      </c>
      <c r="C1004" s="822" t="s">
        <v>1381</v>
      </c>
      <c r="D1004" s="823" t="s">
        <v>2517</v>
      </c>
      <c r="E1004" s="824" t="s">
        <v>1386</v>
      </c>
      <c r="F1004" s="822" t="s">
        <v>1376</v>
      </c>
      <c r="G1004" s="822" t="s">
        <v>2431</v>
      </c>
      <c r="H1004" s="822" t="s">
        <v>672</v>
      </c>
      <c r="I1004" s="822" t="s">
        <v>2432</v>
      </c>
      <c r="J1004" s="822" t="s">
        <v>2433</v>
      </c>
      <c r="K1004" s="822" t="s">
        <v>2434</v>
      </c>
      <c r="L1004" s="825">
        <v>65.28</v>
      </c>
      <c r="M1004" s="825">
        <v>130.56</v>
      </c>
      <c r="N1004" s="822">
        <v>2</v>
      </c>
      <c r="O1004" s="826">
        <v>0.5</v>
      </c>
      <c r="P1004" s="825">
        <v>130.56</v>
      </c>
      <c r="Q1004" s="827">
        <v>1</v>
      </c>
      <c r="R1004" s="822">
        <v>2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11</v>
      </c>
      <c r="B1005" s="822" t="s">
        <v>1375</v>
      </c>
      <c r="C1005" s="822" t="s">
        <v>1381</v>
      </c>
      <c r="D1005" s="823" t="s">
        <v>2517</v>
      </c>
      <c r="E1005" s="824" t="s">
        <v>1386</v>
      </c>
      <c r="F1005" s="822" t="s">
        <v>1376</v>
      </c>
      <c r="G1005" s="822" t="s">
        <v>1455</v>
      </c>
      <c r="H1005" s="822" t="s">
        <v>329</v>
      </c>
      <c r="I1005" s="822" t="s">
        <v>1456</v>
      </c>
      <c r="J1005" s="822" t="s">
        <v>1457</v>
      </c>
      <c r="K1005" s="822" t="s">
        <v>1458</v>
      </c>
      <c r="L1005" s="825">
        <v>159.71</v>
      </c>
      <c r="M1005" s="825">
        <v>958.26</v>
      </c>
      <c r="N1005" s="822">
        <v>6</v>
      </c>
      <c r="O1005" s="826">
        <v>2</v>
      </c>
      <c r="P1005" s="825">
        <v>958.26</v>
      </c>
      <c r="Q1005" s="827">
        <v>1</v>
      </c>
      <c r="R1005" s="822">
        <v>6</v>
      </c>
      <c r="S1005" s="827">
        <v>1</v>
      </c>
      <c r="T1005" s="826">
        <v>2</v>
      </c>
      <c r="U1005" s="828">
        <v>1</v>
      </c>
    </row>
    <row r="1006" spans="1:21" ht="14.45" customHeight="1" x14ac:dyDescent="0.2">
      <c r="A1006" s="821">
        <v>11</v>
      </c>
      <c r="B1006" s="822" t="s">
        <v>1375</v>
      </c>
      <c r="C1006" s="822" t="s">
        <v>1381</v>
      </c>
      <c r="D1006" s="823" t="s">
        <v>2517</v>
      </c>
      <c r="E1006" s="824" t="s">
        <v>1386</v>
      </c>
      <c r="F1006" s="822" t="s">
        <v>1376</v>
      </c>
      <c r="G1006" s="822" t="s">
        <v>1471</v>
      </c>
      <c r="H1006" s="822" t="s">
        <v>329</v>
      </c>
      <c r="I1006" s="822" t="s">
        <v>1472</v>
      </c>
      <c r="J1006" s="822" t="s">
        <v>1473</v>
      </c>
      <c r="K1006" s="822" t="s">
        <v>1474</v>
      </c>
      <c r="L1006" s="825">
        <v>159.71</v>
      </c>
      <c r="M1006" s="825">
        <v>1437.3899999999999</v>
      </c>
      <c r="N1006" s="822">
        <v>9</v>
      </c>
      <c r="O1006" s="826">
        <v>3</v>
      </c>
      <c r="P1006" s="825">
        <v>479.13</v>
      </c>
      <c r="Q1006" s="827">
        <v>0.33333333333333337</v>
      </c>
      <c r="R1006" s="822">
        <v>3</v>
      </c>
      <c r="S1006" s="827">
        <v>0.33333333333333331</v>
      </c>
      <c r="T1006" s="826">
        <v>1</v>
      </c>
      <c r="U1006" s="828">
        <v>0.33333333333333331</v>
      </c>
    </row>
    <row r="1007" spans="1:21" ht="14.45" customHeight="1" x14ac:dyDescent="0.2">
      <c r="A1007" s="821">
        <v>11</v>
      </c>
      <c r="B1007" s="822" t="s">
        <v>1375</v>
      </c>
      <c r="C1007" s="822" t="s">
        <v>1381</v>
      </c>
      <c r="D1007" s="823" t="s">
        <v>2517</v>
      </c>
      <c r="E1007" s="824" t="s">
        <v>1386</v>
      </c>
      <c r="F1007" s="822" t="s">
        <v>1376</v>
      </c>
      <c r="G1007" s="822" t="s">
        <v>2435</v>
      </c>
      <c r="H1007" s="822" t="s">
        <v>329</v>
      </c>
      <c r="I1007" s="822" t="s">
        <v>2436</v>
      </c>
      <c r="J1007" s="822" t="s">
        <v>2437</v>
      </c>
      <c r="K1007" s="822" t="s">
        <v>2438</v>
      </c>
      <c r="L1007" s="825">
        <v>0</v>
      </c>
      <c r="M1007" s="825">
        <v>0</v>
      </c>
      <c r="N1007" s="822">
        <v>1</v>
      </c>
      <c r="O1007" s="826">
        <v>0.5</v>
      </c>
      <c r="P1007" s="825">
        <v>0</v>
      </c>
      <c r="Q1007" s="827"/>
      <c r="R1007" s="822">
        <v>1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11</v>
      </c>
      <c r="B1008" s="822" t="s">
        <v>1375</v>
      </c>
      <c r="C1008" s="822" t="s">
        <v>1381</v>
      </c>
      <c r="D1008" s="823" t="s">
        <v>2517</v>
      </c>
      <c r="E1008" s="824" t="s">
        <v>1386</v>
      </c>
      <c r="F1008" s="822" t="s">
        <v>1376</v>
      </c>
      <c r="G1008" s="822" t="s">
        <v>2220</v>
      </c>
      <c r="H1008" s="822" t="s">
        <v>329</v>
      </c>
      <c r="I1008" s="822" t="s">
        <v>2221</v>
      </c>
      <c r="J1008" s="822" t="s">
        <v>2222</v>
      </c>
      <c r="K1008" s="822" t="s">
        <v>2223</v>
      </c>
      <c r="L1008" s="825">
        <v>785.14</v>
      </c>
      <c r="M1008" s="825">
        <v>785.14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11</v>
      </c>
      <c r="B1009" s="822" t="s">
        <v>1375</v>
      </c>
      <c r="C1009" s="822" t="s">
        <v>1381</v>
      </c>
      <c r="D1009" s="823" t="s">
        <v>2517</v>
      </c>
      <c r="E1009" s="824" t="s">
        <v>1386</v>
      </c>
      <c r="F1009" s="822" t="s">
        <v>1376</v>
      </c>
      <c r="G1009" s="822" t="s">
        <v>1870</v>
      </c>
      <c r="H1009" s="822" t="s">
        <v>329</v>
      </c>
      <c r="I1009" s="822" t="s">
        <v>2022</v>
      </c>
      <c r="J1009" s="822" t="s">
        <v>686</v>
      </c>
      <c r="K1009" s="822" t="s">
        <v>1873</v>
      </c>
      <c r="L1009" s="825">
        <v>38.56</v>
      </c>
      <c r="M1009" s="825">
        <v>38.56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11</v>
      </c>
      <c r="B1010" s="822" t="s">
        <v>1375</v>
      </c>
      <c r="C1010" s="822" t="s">
        <v>1381</v>
      </c>
      <c r="D1010" s="823" t="s">
        <v>2517</v>
      </c>
      <c r="E1010" s="824" t="s">
        <v>1386</v>
      </c>
      <c r="F1010" s="822" t="s">
        <v>1376</v>
      </c>
      <c r="G1010" s="822" t="s">
        <v>1435</v>
      </c>
      <c r="H1010" s="822" t="s">
        <v>329</v>
      </c>
      <c r="I1010" s="822" t="s">
        <v>1436</v>
      </c>
      <c r="J1010" s="822" t="s">
        <v>656</v>
      </c>
      <c r="K1010" s="822" t="s">
        <v>1437</v>
      </c>
      <c r="L1010" s="825">
        <v>35.25</v>
      </c>
      <c r="M1010" s="825">
        <v>141</v>
      </c>
      <c r="N1010" s="822">
        <v>4</v>
      </c>
      <c r="O1010" s="826">
        <v>4</v>
      </c>
      <c r="P1010" s="825">
        <v>70.5</v>
      </c>
      <c r="Q1010" s="827">
        <v>0.5</v>
      </c>
      <c r="R1010" s="822">
        <v>2</v>
      </c>
      <c r="S1010" s="827">
        <v>0.5</v>
      </c>
      <c r="T1010" s="826">
        <v>2</v>
      </c>
      <c r="U1010" s="828">
        <v>0.5</v>
      </c>
    </row>
    <row r="1011" spans="1:21" ht="14.45" customHeight="1" x14ac:dyDescent="0.2">
      <c r="A1011" s="821">
        <v>11</v>
      </c>
      <c r="B1011" s="822" t="s">
        <v>1375</v>
      </c>
      <c r="C1011" s="822" t="s">
        <v>1381</v>
      </c>
      <c r="D1011" s="823" t="s">
        <v>2517</v>
      </c>
      <c r="E1011" s="824" t="s">
        <v>1386</v>
      </c>
      <c r="F1011" s="822" t="s">
        <v>1376</v>
      </c>
      <c r="G1011" s="822" t="s">
        <v>1435</v>
      </c>
      <c r="H1011" s="822" t="s">
        <v>329</v>
      </c>
      <c r="I1011" s="822" t="s">
        <v>1496</v>
      </c>
      <c r="J1011" s="822" t="s">
        <v>656</v>
      </c>
      <c r="K1011" s="822" t="s">
        <v>1497</v>
      </c>
      <c r="L1011" s="825">
        <v>35.25</v>
      </c>
      <c r="M1011" s="825">
        <v>35.25</v>
      </c>
      <c r="N1011" s="822">
        <v>1</v>
      </c>
      <c r="O1011" s="826">
        <v>1</v>
      </c>
      <c r="P1011" s="825">
        <v>35.25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11</v>
      </c>
      <c r="B1012" s="822" t="s">
        <v>1375</v>
      </c>
      <c r="C1012" s="822" t="s">
        <v>1381</v>
      </c>
      <c r="D1012" s="823" t="s">
        <v>2517</v>
      </c>
      <c r="E1012" s="824" t="s">
        <v>1386</v>
      </c>
      <c r="F1012" s="822" t="s">
        <v>1378</v>
      </c>
      <c r="G1012" s="822" t="s">
        <v>1527</v>
      </c>
      <c r="H1012" s="822" t="s">
        <v>329</v>
      </c>
      <c r="I1012" s="822" t="s">
        <v>2360</v>
      </c>
      <c r="J1012" s="822" t="s">
        <v>2361</v>
      </c>
      <c r="K1012" s="822" t="s">
        <v>2362</v>
      </c>
      <c r="L1012" s="825">
        <v>0</v>
      </c>
      <c r="M1012" s="825">
        <v>0</v>
      </c>
      <c r="N1012" s="822">
        <v>1</v>
      </c>
      <c r="O1012" s="826">
        <v>1</v>
      </c>
      <c r="P1012" s="825"/>
      <c r="Q1012" s="827"/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11</v>
      </c>
      <c r="B1013" s="822" t="s">
        <v>1375</v>
      </c>
      <c r="C1013" s="822" t="s">
        <v>1381</v>
      </c>
      <c r="D1013" s="823" t="s">
        <v>2517</v>
      </c>
      <c r="E1013" s="824" t="s">
        <v>1386</v>
      </c>
      <c r="F1013" s="822" t="s">
        <v>1378</v>
      </c>
      <c r="G1013" s="822" t="s">
        <v>1527</v>
      </c>
      <c r="H1013" s="822" t="s">
        <v>329</v>
      </c>
      <c r="I1013" s="822" t="s">
        <v>1531</v>
      </c>
      <c r="J1013" s="822" t="s">
        <v>1532</v>
      </c>
      <c r="K1013" s="822" t="s">
        <v>1533</v>
      </c>
      <c r="L1013" s="825">
        <v>0</v>
      </c>
      <c r="M1013" s="825">
        <v>0</v>
      </c>
      <c r="N1013" s="822">
        <v>9</v>
      </c>
      <c r="O1013" s="826">
        <v>6</v>
      </c>
      <c r="P1013" s="825"/>
      <c r="Q1013" s="827"/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11</v>
      </c>
      <c r="B1014" s="822" t="s">
        <v>1375</v>
      </c>
      <c r="C1014" s="822" t="s">
        <v>1381</v>
      </c>
      <c r="D1014" s="823" t="s">
        <v>2517</v>
      </c>
      <c r="E1014" s="824" t="s">
        <v>1386</v>
      </c>
      <c r="F1014" s="822" t="s">
        <v>1378</v>
      </c>
      <c r="G1014" s="822" t="s">
        <v>1527</v>
      </c>
      <c r="H1014" s="822" t="s">
        <v>329</v>
      </c>
      <c r="I1014" s="822" t="s">
        <v>1980</v>
      </c>
      <c r="J1014" s="822" t="s">
        <v>1529</v>
      </c>
      <c r="K1014" s="822" t="s">
        <v>1981</v>
      </c>
      <c r="L1014" s="825">
        <v>0</v>
      </c>
      <c r="M1014" s="825">
        <v>0</v>
      </c>
      <c r="N1014" s="822">
        <v>1</v>
      </c>
      <c r="O1014" s="826">
        <v>1</v>
      </c>
      <c r="P1014" s="825"/>
      <c r="Q1014" s="827"/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11</v>
      </c>
      <c r="B1015" s="822" t="s">
        <v>1375</v>
      </c>
      <c r="C1015" s="822" t="s">
        <v>1381</v>
      </c>
      <c r="D1015" s="823" t="s">
        <v>2517</v>
      </c>
      <c r="E1015" s="824" t="s">
        <v>1386</v>
      </c>
      <c r="F1015" s="822" t="s">
        <v>1378</v>
      </c>
      <c r="G1015" s="822" t="s">
        <v>1534</v>
      </c>
      <c r="H1015" s="822" t="s">
        <v>329</v>
      </c>
      <c r="I1015" s="822" t="s">
        <v>1538</v>
      </c>
      <c r="J1015" s="822" t="s">
        <v>1539</v>
      </c>
      <c r="K1015" s="822" t="s">
        <v>1540</v>
      </c>
      <c r="L1015" s="825">
        <v>1383</v>
      </c>
      <c r="M1015" s="825">
        <v>2766</v>
      </c>
      <c r="N1015" s="822">
        <v>2</v>
      </c>
      <c r="O1015" s="826">
        <v>2</v>
      </c>
      <c r="P1015" s="825">
        <v>2766</v>
      </c>
      <c r="Q1015" s="827">
        <v>1</v>
      </c>
      <c r="R1015" s="822">
        <v>2</v>
      </c>
      <c r="S1015" s="827">
        <v>1</v>
      </c>
      <c r="T1015" s="826">
        <v>2</v>
      </c>
      <c r="U1015" s="828">
        <v>1</v>
      </c>
    </row>
    <row r="1016" spans="1:21" ht="14.45" customHeight="1" x14ac:dyDescent="0.2">
      <c r="A1016" s="821">
        <v>11</v>
      </c>
      <c r="B1016" s="822" t="s">
        <v>1375</v>
      </c>
      <c r="C1016" s="822" t="s">
        <v>1381</v>
      </c>
      <c r="D1016" s="823" t="s">
        <v>2517</v>
      </c>
      <c r="E1016" s="824" t="s">
        <v>1386</v>
      </c>
      <c r="F1016" s="822" t="s">
        <v>1378</v>
      </c>
      <c r="G1016" s="822" t="s">
        <v>1428</v>
      </c>
      <c r="H1016" s="822" t="s">
        <v>329</v>
      </c>
      <c r="I1016" s="822" t="s">
        <v>1626</v>
      </c>
      <c r="J1016" s="822" t="s">
        <v>1627</v>
      </c>
      <c r="K1016" s="822" t="s">
        <v>1628</v>
      </c>
      <c r="L1016" s="825">
        <v>349.6</v>
      </c>
      <c r="M1016" s="825">
        <v>699.2</v>
      </c>
      <c r="N1016" s="822">
        <v>2</v>
      </c>
      <c r="O1016" s="826">
        <v>2</v>
      </c>
      <c r="P1016" s="825">
        <v>699.2</v>
      </c>
      <c r="Q1016" s="827">
        <v>1</v>
      </c>
      <c r="R1016" s="822">
        <v>2</v>
      </c>
      <c r="S1016" s="827">
        <v>1</v>
      </c>
      <c r="T1016" s="826">
        <v>2</v>
      </c>
      <c r="U1016" s="828">
        <v>1</v>
      </c>
    </row>
    <row r="1017" spans="1:21" ht="14.45" customHeight="1" x14ac:dyDescent="0.2">
      <c r="A1017" s="821">
        <v>11</v>
      </c>
      <c r="B1017" s="822" t="s">
        <v>1375</v>
      </c>
      <c r="C1017" s="822" t="s">
        <v>1381</v>
      </c>
      <c r="D1017" s="823" t="s">
        <v>2517</v>
      </c>
      <c r="E1017" s="824" t="s">
        <v>1386</v>
      </c>
      <c r="F1017" s="822" t="s">
        <v>1378</v>
      </c>
      <c r="G1017" s="822" t="s">
        <v>1428</v>
      </c>
      <c r="H1017" s="822" t="s">
        <v>329</v>
      </c>
      <c r="I1017" s="822" t="s">
        <v>1638</v>
      </c>
      <c r="J1017" s="822" t="s">
        <v>1639</v>
      </c>
      <c r="K1017" s="822"/>
      <c r="L1017" s="825">
        <v>180.55</v>
      </c>
      <c r="M1017" s="825">
        <v>180.55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11</v>
      </c>
      <c r="B1018" s="822" t="s">
        <v>1375</v>
      </c>
      <c r="C1018" s="822" t="s">
        <v>1381</v>
      </c>
      <c r="D1018" s="823" t="s">
        <v>2517</v>
      </c>
      <c r="E1018" s="824" t="s">
        <v>1386</v>
      </c>
      <c r="F1018" s="822" t="s">
        <v>1378</v>
      </c>
      <c r="G1018" s="822" t="s">
        <v>1438</v>
      </c>
      <c r="H1018" s="822" t="s">
        <v>329</v>
      </c>
      <c r="I1018" s="822" t="s">
        <v>1439</v>
      </c>
      <c r="J1018" s="822" t="s">
        <v>1440</v>
      </c>
      <c r="K1018" s="822" t="s">
        <v>1441</v>
      </c>
      <c r="L1018" s="825">
        <v>249.55</v>
      </c>
      <c r="M1018" s="825">
        <v>499.1</v>
      </c>
      <c r="N1018" s="822">
        <v>2</v>
      </c>
      <c r="O1018" s="826">
        <v>1</v>
      </c>
      <c r="P1018" s="825">
        <v>499.1</v>
      </c>
      <c r="Q1018" s="827">
        <v>1</v>
      </c>
      <c r="R1018" s="822">
        <v>2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11</v>
      </c>
      <c r="B1019" s="822" t="s">
        <v>1375</v>
      </c>
      <c r="C1019" s="822" t="s">
        <v>1381</v>
      </c>
      <c r="D1019" s="823" t="s">
        <v>2517</v>
      </c>
      <c r="E1019" s="824" t="s">
        <v>1408</v>
      </c>
      <c r="F1019" s="822" t="s">
        <v>1376</v>
      </c>
      <c r="G1019" s="822" t="s">
        <v>1455</v>
      </c>
      <c r="H1019" s="822" t="s">
        <v>329</v>
      </c>
      <c r="I1019" s="822" t="s">
        <v>1456</v>
      </c>
      <c r="J1019" s="822" t="s">
        <v>1457</v>
      </c>
      <c r="K1019" s="822" t="s">
        <v>1458</v>
      </c>
      <c r="L1019" s="825">
        <v>159.71</v>
      </c>
      <c r="M1019" s="825">
        <v>2235.94</v>
      </c>
      <c r="N1019" s="822">
        <v>14</v>
      </c>
      <c r="O1019" s="826">
        <v>6</v>
      </c>
      <c r="P1019" s="825">
        <v>1117.97</v>
      </c>
      <c r="Q1019" s="827">
        <v>0.5</v>
      </c>
      <c r="R1019" s="822">
        <v>7</v>
      </c>
      <c r="S1019" s="827">
        <v>0.5</v>
      </c>
      <c r="T1019" s="826">
        <v>3</v>
      </c>
      <c r="U1019" s="828">
        <v>0.5</v>
      </c>
    </row>
    <row r="1020" spans="1:21" ht="14.45" customHeight="1" x14ac:dyDescent="0.2">
      <c r="A1020" s="821">
        <v>11</v>
      </c>
      <c r="B1020" s="822" t="s">
        <v>1375</v>
      </c>
      <c r="C1020" s="822" t="s">
        <v>1381</v>
      </c>
      <c r="D1020" s="823" t="s">
        <v>2517</v>
      </c>
      <c r="E1020" s="824" t="s">
        <v>1408</v>
      </c>
      <c r="F1020" s="822" t="s">
        <v>1376</v>
      </c>
      <c r="G1020" s="822" t="s">
        <v>1419</v>
      </c>
      <c r="H1020" s="822" t="s">
        <v>329</v>
      </c>
      <c r="I1020" s="822" t="s">
        <v>1420</v>
      </c>
      <c r="J1020" s="822" t="s">
        <v>1421</v>
      </c>
      <c r="K1020" s="822" t="s">
        <v>1422</v>
      </c>
      <c r="L1020" s="825">
        <v>736.33</v>
      </c>
      <c r="M1020" s="825">
        <v>736.33</v>
      </c>
      <c r="N1020" s="822">
        <v>1</v>
      </c>
      <c r="O1020" s="826">
        <v>0.5</v>
      </c>
      <c r="P1020" s="825">
        <v>736.33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11</v>
      </c>
      <c r="B1021" s="822" t="s">
        <v>1375</v>
      </c>
      <c r="C1021" s="822" t="s">
        <v>1381</v>
      </c>
      <c r="D1021" s="823" t="s">
        <v>2517</v>
      </c>
      <c r="E1021" s="824" t="s">
        <v>1408</v>
      </c>
      <c r="F1021" s="822" t="s">
        <v>1376</v>
      </c>
      <c r="G1021" s="822" t="s">
        <v>1680</v>
      </c>
      <c r="H1021" s="822" t="s">
        <v>329</v>
      </c>
      <c r="I1021" s="822" t="s">
        <v>2003</v>
      </c>
      <c r="J1021" s="822" t="s">
        <v>2004</v>
      </c>
      <c r="K1021" s="822" t="s">
        <v>1232</v>
      </c>
      <c r="L1021" s="825">
        <v>78.33</v>
      </c>
      <c r="M1021" s="825">
        <v>78.33</v>
      </c>
      <c r="N1021" s="822">
        <v>1</v>
      </c>
      <c r="O1021" s="826">
        <v>0.5</v>
      </c>
      <c r="P1021" s="825">
        <v>78.33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11</v>
      </c>
      <c r="B1022" s="822" t="s">
        <v>1375</v>
      </c>
      <c r="C1022" s="822" t="s">
        <v>1381</v>
      </c>
      <c r="D1022" s="823" t="s">
        <v>2517</v>
      </c>
      <c r="E1022" s="824" t="s">
        <v>1408</v>
      </c>
      <c r="F1022" s="822" t="s">
        <v>1376</v>
      </c>
      <c r="G1022" s="822" t="s">
        <v>1680</v>
      </c>
      <c r="H1022" s="822" t="s">
        <v>329</v>
      </c>
      <c r="I1022" s="822" t="s">
        <v>2157</v>
      </c>
      <c r="J1022" s="822" t="s">
        <v>2004</v>
      </c>
      <c r="K1022" s="822" t="s">
        <v>1232</v>
      </c>
      <c r="L1022" s="825">
        <v>78.33</v>
      </c>
      <c r="M1022" s="825">
        <v>78.33</v>
      </c>
      <c r="N1022" s="822">
        <v>1</v>
      </c>
      <c r="O1022" s="826">
        <v>1</v>
      </c>
      <c r="P1022" s="825">
        <v>78.33</v>
      </c>
      <c r="Q1022" s="827">
        <v>1</v>
      </c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11</v>
      </c>
      <c r="B1023" s="822" t="s">
        <v>1375</v>
      </c>
      <c r="C1023" s="822" t="s">
        <v>1381</v>
      </c>
      <c r="D1023" s="823" t="s">
        <v>2517</v>
      </c>
      <c r="E1023" s="824" t="s">
        <v>1408</v>
      </c>
      <c r="F1023" s="822" t="s">
        <v>1376</v>
      </c>
      <c r="G1023" s="822" t="s">
        <v>1459</v>
      </c>
      <c r="H1023" s="822" t="s">
        <v>329</v>
      </c>
      <c r="I1023" s="822" t="s">
        <v>1460</v>
      </c>
      <c r="J1023" s="822" t="s">
        <v>682</v>
      </c>
      <c r="K1023" s="822" t="s">
        <v>683</v>
      </c>
      <c r="L1023" s="825">
        <v>52.87</v>
      </c>
      <c r="M1023" s="825">
        <v>105.74</v>
      </c>
      <c r="N1023" s="822">
        <v>2</v>
      </c>
      <c r="O1023" s="826">
        <v>1.5</v>
      </c>
      <c r="P1023" s="825">
        <v>105.74</v>
      </c>
      <c r="Q1023" s="827">
        <v>1</v>
      </c>
      <c r="R1023" s="822">
        <v>2</v>
      </c>
      <c r="S1023" s="827">
        <v>1</v>
      </c>
      <c r="T1023" s="826">
        <v>1.5</v>
      </c>
      <c r="U1023" s="828">
        <v>1</v>
      </c>
    </row>
    <row r="1024" spans="1:21" ht="14.45" customHeight="1" x14ac:dyDescent="0.2">
      <c r="A1024" s="821">
        <v>11</v>
      </c>
      <c r="B1024" s="822" t="s">
        <v>1375</v>
      </c>
      <c r="C1024" s="822" t="s">
        <v>1381</v>
      </c>
      <c r="D1024" s="823" t="s">
        <v>2517</v>
      </c>
      <c r="E1024" s="824" t="s">
        <v>1408</v>
      </c>
      <c r="F1024" s="822" t="s">
        <v>1376</v>
      </c>
      <c r="G1024" s="822" t="s">
        <v>1808</v>
      </c>
      <c r="H1024" s="822" t="s">
        <v>672</v>
      </c>
      <c r="I1024" s="822" t="s">
        <v>2075</v>
      </c>
      <c r="J1024" s="822" t="s">
        <v>1293</v>
      </c>
      <c r="K1024" s="822" t="s">
        <v>2076</v>
      </c>
      <c r="L1024" s="825">
        <v>885.48</v>
      </c>
      <c r="M1024" s="825">
        <v>1770.96</v>
      </c>
      <c r="N1024" s="822">
        <v>2</v>
      </c>
      <c r="O1024" s="826">
        <v>1</v>
      </c>
      <c r="P1024" s="825">
        <v>1770.96</v>
      </c>
      <c r="Q1024" s="827">
        <v>1</v>
      </c>
      <c r="R1024" s="822">
        <v>2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11</v>
      </c>
      <c r="B1025" s="822" t="s">
        <v>1375</v>
      </c>
      <c r="C1025" s="822" t="s">
        <v>1381</v>
      </c>
      <c r="D1025" s="823" t="s">
        <v>2517</v>
      </c>
      <c r="E1025" s="824" t="s">
        <v>1408</v>
      </c>
      <c r="F1025" s="822" t="s">
        <v>1376</v>
      </c>
      <c r="G1025" s="822" t="s">
        <v>1471</v>
      </c>
      <c r="H1025" s="822" t="s">
        <v>329</v>
      </c>
      <c r="I1025" s="822" t="s">
        <v>1472</v>
      </c>
      <c r="J1025" s="822" t="s">
        <v>1473</v>
      </c>
      <c r="K1025" s="822" t="s">
        <v>1474</v>
      </c>
      <c r="L1025" s="825">
        <v>159.71</v>
      </c>
      <c r="M1025" s="825">
        <v>2076.23</v>
      </c>
      <c r="N1025" s="822">
        <v>13</v>
      </c>
      <c r="O1025" s="826">
        <v>4.5</v>
      </c>
      <c r="P1025" s="825">
        <v>1117.97</v>
      </c>
      <c r="Q1025" s="827">
        <v>0.53846153846153844</v>
      </c>
      <c r="R1025" s="822">
        <v>7</v>
      </c>
      <c r="S1025" s="827">
        <v>0.53846153846153844</v>
      </c>
      <c r="T1025" s="826">
        <v>2.5</v>
      </c>
      <c r="U1025" s="828">
        <v>0.55555555555555558</v>
      </c>
    </row>
    <row r="1026" spans="1:21" ht="14.45" customHeight="1" x14ac:dyDescent="0.2">
      <c r="A1026" s="821">
        <v>11</v>
      </c>
      <c r="B1026" s="822" t="s">
        <v>1375</v>
      </c>
      <c r="C1026" s="822" t="s">
        <v>1381</v>
      </c>
      <c r="D1026" s="823" t="s">
        <v>2517</v>
      </c>
      <c r="E1026" s="824" t="s">
        <v>1408</v>
      </c>
      <c r="F1026" s="822" t="s">
        <v>1376</v>
      </c>
      <c r="G1026" s="822" t="s">
        <v>1471</v>
      </c>
      <c r="H1026" s="822" t="s">
        <v>329</v>
      </c>
      <c r="I1026" s="822" t="s">
        <v>1566</v>
      </c>
      <c r="J1026" s="822" t="s">
        <v>1473</v>
      </c>
      <c r="K1026" s="822" t="s">
        <v>1567</v>
      </c>
      <c r="L1026" s="825">
        <v>159.71</v>
      </c>
      <c r="M1026" s="825">
        <v>479.13</v>
      </c>
      <c r="N1026" s="822">
        <v>3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11</v>
      </c>
      <c r="B1027" s="822" t="s">
        <v>1375</v>
      </c>
      <c r="C1027" s="822" t="s">
        <v>1381</v>
      </c>
      <c r="D1027" s="823" t="s">
        <v>2517</v>
      </c>
      <c r="E1027" s="824" t="s">
        <v>1408</v>
      </c>
      <c r="F1027" s="822" t="s">
        <v>1376</v>
      </c>
      <c r="G1027" s="822" t="s">
        <v>1475</v>
      </c>
      <c r="H1027" s="822" t="s">
        <v>329</v>
      </c>
      <c r="I1027" s="822" t="s">
        <v>2439</v>
      </c>
      <c r="J1027" s="822" t="s">
        <v>2019</v>
      </c>
      <c r="K1027" s="822" t="s">
        <v>2020</v>
      </c>
      <c r="L1027" s="825">
        <v>23.49</v>
      </c>
      <c r="M1027" s="825">
        <v>23.49</v>
      </c>
      <c r="N1027" s="822">
        <v>1</v>
      </c>
      <c r="O1027" s="826">
        <v>1</v>
      </c>
      <c r="P1027" s="825">
        <v>23.49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11</v>
      </c>
      <c r="B1028" s="822" t="s">
        <v>1375</v>
      </c>
      <c r="C1028" s="822" t="s">
        <v>1381</v>
      </c>
      <c r="D1028" s="823" t="s">
        <v>2517</v>
      </c>
      <c r="E1028" s="824" t="s">
        <v>1408</v>
      </c>
      <c r="F1028" s="822" t="s">
        <v>1376</v>
      </c>
      <c r="G1028" s="822" t="s">
        <v>1483</v>
      </c>
      <c r="H1028" s="822" t="s">
        <v>329</v>
      </c>
      <c r="I1028" s="822" t="s">
        <v>1575</v>
      </c>
      <c r="J1028" s="822" t="s">
        <v>1485</v>
      </c>
      <c r="K1028" s="822" t="s">
        <v>1486</v>
      </c>
      <c r="L1028" s="825">
        <v>482.19</v>
      </c>
      <c r="M1028" s="825">
        <v>482.19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11</v>
      </c>
      <c r="B1029" s="822" t="s">
        <v>1375</v>
      </c>
      <c r="C1029" s="822" t="s">
        <v>1381</v>
      </c>
      <c r="D1029" s="823" t="s">
        <v>2517</v>
      </c>
      <c r="E1029" s="824" t="s">
        <v>1408</v>
      </c>
      <c r="F1029" s="822" t="s">
        <v>1376</v>
      </c>
      <c r="G1029" s="822" t="s">
        <v>1417</v>
      </c>
      <c r="H1029" s="822" t="s">
        <v>672</v>
      </c>
      <c r="I1029" s="822" t="s">
        <v>1184</v>
      </c>
      <c r="J1029" s="822" t="s">
        <v>695</v>
      </c>
      <c r="K1029" s="822" t="s">
        <v>1185</v>
      </c>
      <c r="L1029" s="825">
        <v>736.33</v>
      </c>
      <c r="M1029" s="825">
        <v>11044.95</v>
      </c>
      <c r="N1029" s="822">
        <v>15</v>
      </c>
      <c r="O1029" s="826">
        <v>8</v>
      </c>
      <c r="P1029" s="825">
        <v>8835.9600000000009</v>
      </c>
      <c r="Q1029" s="827">
        <v>0.8</v>
      </c>
      <c r="R1029" s="822">
        <v>12</v>
      </c>
      <c r="S1029" s="827">
        <v>0.8</v>
      </c>
      <c r="T1029" s="826">
        <v>6.5</v>
      </c>
      <c r="U1029" s="828">
        <v>0.8125</v>
      </c>
    </row>
    <row r="1030" spans="1:21" ht="14.45" customHeight="1" x14ac:dyDescent="0.2">
      <c r="A1030" s="821">
        <v>11</v>
      </c>
      <c r="B1030" s="822" t="s">
        <v>1375</v>
      </c>
      <c r="C1030" s="822" t="s">
        <v>1381</v>
      </c>
      <c r="D1030" s="823" t="s">
        <v>2517</v>
      </c>
      <c r="E1030" s="824" t="s">
        <v>1408</v>
      </c>
      <c r="F1030" s="822" t="s">
        <v>1376</v>
      </c>
      <c r="G1030" s="822" t="s">
        <v>1417</v>
      </c>
      <c r="H1030" s="822" t="s">
        <v>672</v>
      </c>
      <c r="I1030" s="822" t="s">
        <v>1188</v>
      </c>
      <c r="J1030" s="822" t="s">
        <v>695</v>
      </c>
      <c r="K1030" s="822" t="s">
        <v>1189</v>
      </c>
      <c r="L1030" s="825">
        <v>490.89</v>
      </c>
      <c r="M1030" s="825">
        <v>490.89</v>
      </c>
      <c r="N1030" s="822">
        <v>1</v>
      </c>
      <c r="O1030" s="826">
        <v>1</v>
      </c>
      <c r="P1030" s="825">
        <v>490.89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11</v>
      </c>
      <c r="B1031" s="822" t="s">
        <v>1375</v>
      </c>
      <c r="C1031" s="822" t="s">
        <v>1381</v>
      </c>
      <c r="D1031" s="823" t="s">
        <v>2517</v>
      </c>
      <c r="E1031" s="824" t="s">
        <v>1408</v>
      </c>
      <c r="F1031" s="822" t="s">
        <v>1376</v>
      </c>
      <c r="G1031" s="822" t="s">
        <v>1417</v>
      </c>
      <c r="H1031" s="822" t="s">
        <v>672</v>
      </c>
      <c r="I1031" s="822" t="s">
        <v>1180</v>
      </c>
      <c r="J1031" s="822" t="s">
        <v>695</v>
      </c>
      <c r="K1031" s="822" t="s">
        <v>1181</v>
      </c>
      <c r="L1031" s="825">
        <v>923.74</v>
      </c>
      <c r="M1031" s="825">
        <v>6466.18</v>
      </c>
      <c r="N1031" s="822">
        <v>7</v>
      </c>
      <c r="O1031" s="826">
        <v>4.5</v>
      </c>
      <c r="P1031" s="825">
        <v>5542.4400000000005</v>
      </c>
      <c r="Q1031" s="827">
        <v>0.85714285714285721</v>
      </c>
      <c r="R1031" s="822">
        <v>6</v>
      </c>
      <c r="S1031" s="827">
        <v>0.8571428571428571</v>
      </c>
      <c r="T1031" s="826">
        <v>4</v>
      </c>
      <c r="U1031" s="828">
        <v>0.88888888888888884</v>
      </c>
    </row>
    <row r="1032" spans="1:21" ht="14.45" customHeight="1" x14ac:dyDescent="0.2">
      <c r="A1032" s="821">
        <v>11</v>
      </c>
      <c r="B1032" s="822" t="s">
        <v>1375</v>
      </c>
      <c r="C1032" s="822" t="s">
        <v>1381</v>
      </c>
      <c r="D1032" s="823" t="s">
        <v>2517</v>
      </c>
      <c r="E1032" s="824" t="s">
        <v>1408</v>
      </c>
      <c r="F1032" s="822" t="s">
        <v>1376</v>
      </c>
      <c r="G1032" s="822" t="s">
        <v>1435</v>
      </c>
      <c r="H1032" s="822" t="s">
        <v>329</v>
      </c>
      <c r="I1032" s="822" t="s">
        <v>1436</v>
      </c>
      <c r="J1032" s="822" t="s">
        <v>656</v>
      </c>
      <c r="K1032" s="822" t="s">
        <v>1437</v>
      </c>
      <c r="L1032" s="825">
        <v>35.25</v>
      </c>
      <c r="M1032" s="825">
        <v>70.5</v>
      </c>
      <c r="N1032" s="822">
        <v>2</v>
      </c>
      <c r="O1032" s="826">
        <v>2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11</v>
      </c>
      <c r="B1033" s="822" t="s">
        <v>1375</v>
      </c>
      <c r="C1033" s="822" t="s">
        <v>1381</v>
      </c>
      <c r="D1033" s="823" t="s">
        <v>2517</v>
      </c>
      <c r="E1033" s="824" t="s">
        <v>1408</v>
      </c>
      <c r="F1033" s="822" t="s">
        <v>1376</v>
      </c>
      <c r="G1033" s="822" t="s">
        <v>1435</v>
      </c>
      <c r="H1033" s="822" t="s">
        <v>329</v>
      </c>
      <c r="I1033" s="822" t="s">
        <v>1496</v>
      </c>
      <c r="J1033" s="822" t="s">
        <v>656</v>
      </c>
      <c r="K1033" s="822" t="s">
        <v>1497</v>
      </c>
      <c r="L1033" s="825">
        <v>35.25</v>
      </c>
      <c r="M1033" s="825">
        <v>70.5</v>
      </c>
      <c r="N1033" s="822">
        <v>2</v>
      </c>
      <c r="O1033" s="826">
        <v>1.5</v>
      </c>
      <c r="P1033" s="825">
        <v>70.5</v>
      </c>
      <c r="Q1033" s="827">
        <v>1</v>
      </c>
      <c r="R1033" s="822">
        <v>2</v>
      </c>
      <c r="S1033" s="827">
        <v>1</v>
      </c>
      <c r="T1033" s="826">
        <v>1.5</v>
      </c>
      <c r="U1033" s="828">
        <v>1</v>
      </c>
    </row>
    <row r="1034" spans="1:21" ht="14.45" customHeight="1" x14ac:dyDescent="0.2">
      <c r="A1034" s="821">
        <v>11</v>
      </c>
      <c r="B1034" s="822" t="s">
        <v>1375</v>
      </c>
      <c r="C1034" s="822" t="s">
        <v>1381</v>
      </c>
      <c r="D1034" s="823" t="s">
        <v>2517</v>
      </c>
      <c r="E1034" s="824" t="s">
        <v>1408</v>
      </c>
      <c r="F1034" s="822" t="s">
        <v>1376</v>
      </c>
      <c r="G1034" s="822" t="s">
        <v>2101</v>
      </c>
      <c r="H1034" s="822" t="s">
        <v>329</v>
      </c>
      <c r="I1034" s="822" t="s">
        <v>2440</v>
      </c>
      <c r="J1034" s="822" t="s">
        <v>2103</v>
      </c>
      <c r="K1034" s="822" t="s">
        <v>2441</v>
      </c>
      <c r="L1034" s="825">
        <v>1544.99</v>
      </c>
      <c r="M1034" s="825">
        <v>1544.99</v>
      </c>
      <c r="N1034" s="822">
        <v>1</v>
      </c>
      <c r="O1034" s="826">
        <v>0.5</v>
      </c>
      <c r="P1034" s="825">
        <v>1544.99</v>
      </c>
      <c r="Q1034" s="827">
        <v>1</v>
      </c>
      <c r="R1034" s="822">
        <v>1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11</v>
      </c>
      <c r="B1035" s="822" t="s">
        <v>1375</v>
      </c>
      <c r="C1035" s="822" t="s">
        <v>1381</v>
      </c>
      <c r="D1035" s="823" t="s">
        <v>2517</v>
      </c>
      <c r="E1035" s="824" t="s">
        <v>1408</v>
      </c>
      <c r="F1035" s="822" t="s">
        <v>1376</v>
      </c>
      <c r="G1035" s="822" t="s">
        <v>1498</v>
      </c>
      <c r="H1035" s="822" t="s">
        <v>329</v>
      </c>
      <c r="I1035" s="822" t="s">
        <v>1499</v>
      </c>
      <c r="J1035" s="822" t="s">
        <v>775</v>
      </c>
      <c r="K1035" s="822" t="s">
        <v>1500</v>
      </c>
      <c r="L1035" s="825">
        <v>128.69999999999999</v>
      </c>
      <c r="M1035" s="825">
        <v>128.69999999999999</v>
      </c>
      <c r="N1035" s="822">
        <v>1</v>
      </c>
      <c r="O1035" s="826">
        <v>0.5</v>
      </c>
      <c r="P1035" s="825">
        <v>128.69999999999999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11</v>
      </c>
      <c r="B1036" s="822" t="s">
        <v>1375</v>
      </c>
      <c r="C1036" s="822" t="s">
        <v>1381</v>
      </c>
      <c r="D1036" s="823" t="s">
        <v>2517</v>
      </c>
      <c r="E1036" s="824" t="s">
        <v>1408</v>
      </c>
      <c r="F1036" s="822" t="s">
        <v>1376</v>
      </c>
      <c r="G1036" s="822" t="s">
        <v>1418</v>
      </c>
      <c r="H1036" s="822" t="s">
        <v>672</v>
      </c>
      <c r="I1036" s="822" t="s">
        <v>1246</v>
      </c>
      <c r="J1036" s="822" t="s">
        <v>760</v>
      </c>
      <c r="K1036" s="822" t="s">
        <v>761</v>
      </c>
      <c r="L1036" s="825">
        <v>0</v>
      </c>
      <c r="M1036" s="825">
        <v>0</v>
      </c>
      <c r="N1036" s="822">
        <v>17</v>
      </c>
      <c r="O1036" s="826">
        <v>12</v>
      </c>
      <c r="P1036" s="825">
        <v>0</v>
      </c>
      <c r="Q1036" s="827"/>
      <c r="R1036" s="822">
        <v>10</v>
      </c>
      <c r="S1036" s="827">
        <v>0.58823529411764708</v>
      </c>
      <c r="T1036" s="826">
        <v>6</v>
      </c>
      <c r="U1036" s="828">
        <v>0.5</v>
      </c>
    </row>
    <row r="1037" spans="1:21" ht="14.45" customHeight="1" x14ac:dyDescent="0.2">
      <c r="A1037" s="821">
        <v>11</v>
      </c>
      <c r="B1037" s="822" t="s">
        <v>1375</v>
      </c>
      <c r="C1037" s="822" t="s">
        <v>1381</v>
      </c>
      <c r="D1037" s="823" t="s">
        <v>2517</v>
      </c>
      <c r="E1037" s="824" t="s">
        <v>1408</v>
      </c>
      <c r="F1037" s="822" t="s">
        <v>1376</v>
      </c>
      <c r="G1037" s="822" t="s">
        <v>1610</v>
      </c>
      <c r="H1037" s="822" t="s">
        <v>329</v>
      </c>
      <c r="I1037" s="822" t="s">
        <v>2193</v>
      </c>
      <c r="J1037" s="822" t="s">
        <v>2194</v>
      </c>
      <c r="K1037" s="822" t="s">
        <v>2195</v>
      </c>
      <c r="L1037" s="825">
        <v>0</v>
      </c>
      <c r="M1037" s="825">
        <v>0</v>
      </c>
      <c r="N1037" s="822">
        <v>6</v>
      </c>
      <c r="O1037" s="826">
        <v>2</v>
      </c>
      <c r="P1037" s="825"/>
      <c r="Q1037" s="827"/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11</v>
      </c>
      <c r="B1038" s="822" t="s">
        <v>1375</v>
      </c>
      <c r="C1038" s="822" t="s">
        <v>1381</v>
      </c>
      <c r="D1038" s="823" t="s">
        <v>2517</v>
      </c>
      <c r="E1038" s="824" t="s">
        <v>1408</v>
      </c>
      <c r="F1038" s="822" t="s">
        <v>1376</v>
      </c>
      <c r="G1038" s="822" t="s">
        <v>1610</v>
      </c>
      <c r="H1038" s="822" t="s">
        <v>329</v>
      </c>
      <c r="I1038" s="822" t="s">
        <v>2166</v>
      </c>
      <c r="J1038" s="822" t="s">
        <v>1885</v>
      </c>
      <c r="K1038" s="822" t="s">
        <v>2167</v>
      </c>
      <c r="L1038" s="825">
        <v>0</v>
      </c>
      <c r="M1038" s="825">
        <v>0</v>
      </c>
      <c r="N1038" s="822">
        <v>1</v>
      </c>
      <c r="O1038" s="826">
        <v>0.5</v>
      </c>
      <c r="P1038" s="825"/>
      <c r="Q1038" s="827"/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11</v>
      </c>
      <c r="B1039" s="822" t="s">
        <v>1375</v>
      </c>
      <c r="C1039" s="822" t="s">
        <v>1381</v>
      </c>
      <c r="D1039" s="823" t="s">
        <v>2517</v>
      </c>
      <c r="E1039" s="824" t="s">
        <v>1408</v>
      </c>
      <c r="F1039" s="822" t="s">
        <v>1376</v>
      </c>
      <c r="G1039" s="822" t="s">
        <v>2262</v>
      </c>
      <c r="H1039" s="822" t="s">
        <v>329</v>
      </c>
      <c r="I1039" s="822" t="s">
        <v>2263</v>
      </c>
      <c r="J1039" s="822" t="s">
        <v>2264</v>
      </c>
      <c r="K1039" s="822" t="s">
        <v>2265</v>
      </c>
      <c r="L1039" s="825">
        <v>0</v>
      </c>
      <c r="M1039" s="825">
        <v>0</v>
      </c>
      <c r="N1039" s="822">
        <v>1</v>
      </c>
      <c r="O1039" s="826">
        <v>1</v>
      </c>
      <c r="P1039" s="825">
        <v>0</v>
      </c>
      <c r="Q1039" s="827"/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11</v>
      </c>
      <c r="B1040" s="822" t="s">
        <v>1375</v>
      </c>
      <c r="C1040" s="822" t="s">
        <v>1381</v>
      </c>
      <c r="D1040" s="823" t="s">
        <v>2517</v>
      </c>
      <c r="E1040" s="824" t="s">
        <v>1408</v>
      </c>
      <c r="F1040" s="822" t="s">
        <v>1376</v>
      </c>
      <c r="G1040" s="822" t="s">
        <v>1423</v>
      </c>
      <c r="H1040" s="822" t="s">
        <v>672</v>
      </c>
      <c r="I1040" s="822" t="s">
        <v>1308</v>
      </c>
      <c r="J1040" s="822" t="s">
        <v>959</v>
      </c>
      <c r="K1040" s="822" t="s">
        <v>1309</v>
      </c>
      <c r="L1040" s="825">
        <v>154.36000000000001</v>
      </c>
      <c r="M1040" s="825">
        <v>771.80000000000007</v>
      </c>
      <c r="N1040" s="822">
        <v>5</v>
      </c>
      <c r="O1040" s="826">
        <v>2.5</v>
      </c>
      <c r="P1040" s="825">
        <v>617.44000000000005</v>
      </c>
      <c r="Q1040" s="827">
        <v>0.8</v>
      </c>
      <c r="R1040" s="822">
        <v>4</v>
      </c>
      <c r="S1040" s="827">
        <v>0.8</v>
      </c>
      <c r="T1040" s="826">
        <v>1.5</v>
      </c>
      <c r="U1040" s="828">
        <v>0.6</v>
      </c>
    </row>
    <row r="1041" spans="1:21" ht="14.45" customHeight="1" x14ac:dyDescent="0.2">
      <c r="A1041" s="821">
        <v>11</v>
      </c>
      <c r="B1041" s="822" t="s">
        <v>1375</v>
      </c>
      <c r="C1041" s="822" t="s">
        <v>1381</v>
      </c>
      <c r="D1041" s="823" t="s">
        <v>2517</v>
      </c>
      <c r="E1041" s="824" t="s">
        <v>1408</v>
      </c>
      <c r="F1041" s="822" t="s">
        <v>1376</v>
      </c>
      <c r="G1041" s="822" t="s">
        <v>1423</v>
      </c>
      <c r="H1041" s="822" t="s">
        <v>329</v>
      </c>
      <c r="I1041" s="822" t="s">
        <v>2442</v>
      </c>
      <c r="J1041" s="822" t="s">
        <v>959</v>
      </c>
      <c r="K1041" s="822" t="s">
        <v>1309</v>
      </c>
      <c r="L1041" s="825">
        <v>154.36000000000001</v>
      </c>
      <c r="M1041" s="825">
        <v>154.36000000000001</v>
      </c>
      <c r="N1041" s="822">
        <v>1</v>
      </c>
      <c r="O1041" s="826">
        <v>0.5</v>
      </c>
      <c r="P1041" s="825">
        <v>154.36000000000001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11</v>
      </c>
      <c r="B1042" s="822" t="s">
        <v>1375</v>
      </c>
      <c r="C1042" s="822" t="s">
        <v>1381</v>
      </c>
      <c r="D1042" s="823" t="s">
        <v>2517</v>
      </c>
      <c r="E1042" s="824" t="s">
        <v>1408</v>
      </c>
      <c r="F1042" s="822" t="s">
        <v>1377</v>
      </c>
      <c r="G1042" s="822" t="s">
        <v>1527</v>
      </c>
      <c r="H1042" s="822" t="s">
        <v>329</v>
      </c>
      <c r="I1042" s="822" t="s">
        <v>1246</v>
      </c>
      <c r="J1042" s="822" t="s">
        <v>1727</v>
      </c>
      <c r="K1042" s="822"/>
      <c r="L1042" s="825">
        <v>0</v>
      </c>
      <c r="M1042" s="825">
        <v>0</v>
      </c>
      <c r="N1042" s="822">
        <v>1</v>
      </c>
      <c r="O1042" s="826">
        <v>0.5</v>
      </c>
      <c r="P1042" s="825">
        <v>0</v>
      </c>
      <c r="Q1042" s="827"/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11</v>
      </c>
      <c r="B1043" s="822" t="s">
        <v>1375</v>
      </c>
      <c r="C1043" s="822" t="s">
        <v>1381</v>
      </c>
      <c r="D1043" s="823" t="s">
        <v>2517</v>
      </c>
      <c r="E1043" s="824" t="s">
        <v>1408</v>
      </c>
      <c r="F1043" s="822" t="s">
        <v>1377</v>
      </c>
      <c r="G1043" s="822" t="s">
        <v>1527</v>
      </c>
      <c r="H1043" s="822" t="s">
        <v>329</v>
      </c>
      <c r="I1043" s="822" t="s">
        <v>1184</v>
      </c>
      <c r="J1043" s="822" t="s">
        <v>1727</v>
      </c>
      <c r="K1043" s="822"/>
      <c r="L1043" s="825">
        <v>736.33</v>
      </c>
      <c r="M1043" s="825">
        <v>736.33</v>
      </c>
      <c r="N1043" s="822">
        <v>1</v>
      </c>
      <c r="O1043" s="826">
        <v>0.5</v>
      </c>
      <c r="P1043" s="825">
        <v>736.33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11</v>
      </c>
      <c r="B1044" s="822" t="s">
        <v>1375</v>
      </c>
      <c r="C1044" s="822" t="s">
        <v>1381</v>
      </c>
      <c r="D1044" s="823" t="s">
        <v>2517</v>
      </c>
      <c r="E1044" s="824" t="s">
        <v>1408</v>
      </c>
      <c r="F1044" s="822" t="s">
        <v>1378</v>
      </c>
      <c r="G1044" s="822" t="s">
        <v>1527</v>
      </c>
      <c r="H1044" s="822" t="s">
        <v>329</v>
      </c>
      <c r="I1044" s="822" t="s">
        <v>1531</v>
      </c>
      <c r="J1044" s="822" t="s">
        <v>1532</v>
      </c>
      <c r="K1044" s="822" t="s">
        <v>1533</v>
      </c>
      <c r="L1044" s="825">
        <v>0</v>
      </c>
      <c r="M1044" s="825">
        <v>0</v>
      </c>
      <c r="N1044" s="822">
        <v>3</v>
      </c>
      <c r="O1044" s="826">
        <v>3</v>
      </c>
      <c r="P1044" s="825"/>
      <c r="Q1044" s="827"/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11</v>
      </c>
      <c r="B1045" s="822" t="s">
        <v>1375</v>
      </c>
      <c r="C1045" s="822" t="s">
        <v>1381</v>
      </c>
      <c r="D1045" s="823" t="s">
        <v>2517</v>
      </c>
      <c r="E1045" s="824" t="s">
        <v>1408</v>
      </c>
      <c r="F1045" s="822" t="s">
        <v>1378</v>
      </c>
      <c r="G1045" s="822" t="s">
        <v>1428</v>
      </c>
      <c r="H1045" s="822" t="s">
        <v>329</v>
      </c>
      <c r="I1045" s="822" t="s">
        <v>1982</v>
      </c>
      <c r="J1045" s="822" t="s">
        <v>1983</v>
      </c>
      <c r="K1045" s="822"/>
      <c r="L1045" s="825">
        <v>500.25</v>
      </c>
      <c r="M1045" s="825">
        <v>500.25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11</v>
      </c>
      <c r="B1046" s="822" t="s">
        <v>1375</v>
      </c>
      <c r="C1046" s="822" t="s">
        <v>1381</v>
      </c>
      <c r="D1046" s="823" t="s">
        <v>2517</v>
      </c>
      <c r="E1046" s="824" t="s">
        <v>1408</v>
      </c>
      <c r="F1046" s="822" t="s">
        <v>1378</v>
      </c>
      <c r="G1046" s="822" t="s">
        <v>1428</v>
      </c>
      <c r="H1046" s="822" t="s">
        <v>329</v>
      </c>
      <c r="I1046" s="822" t="s">
        <v>1429</v>
      </c>
      <c r="J1046" s="822" t="s">
        <v>1430</v>
      </c>
      <c r="K1046" s="822" t="s">
        <v>1431</v>
      </c>
      <c r="L1046" s="825">
        <v>562.03</v>
      </c>
      <c r="M1046" s="825">
        <v>1124.06</v>
      </c>
      <c r="N1046" s="822">
        <v>2</v>
      </c>
      <c r="O1046" s="826">
        <v>2</v>
      </c>
      <c r="P1046" s="825">
        <v>1124.06</v>
      </c>
      <c r="Q1046" s="827">
        <v>1</v>
      </c>
      <c r="R1046" s="822">
        <v>2</v>
      </c>
      <c r="S1046" s="827">
        <v>1</v>
      </c>
      <c r="T1046" s="826">
        <v>2</v>
      </c>
      <c r="U1046" s="828">
        <v>1</v>
      </c>
    </row>
    <row r="1047" spans="1:21" ht="14.45" customHeight="1" x14ac:dyDescent="0.2">
      <c r="A1047" s="821">
        <v>11</v>
      </c>
      <c r="B1047" s="822" t="s">
        <v>1375</v>
      </c>
      <c r="C1047" s="822" t="s">
        <v>1381</v>
      </c>
      <c r="D1047" s="823" t="s">
        <v>2517</v>
      </c>
      <c r="E1047" s="824" t="s">
        <v>1408</v>
      </c>
      <c r="F1047" s="822" t="s">
        <v>1378</v>
      </c>
      <c r="G1047" s="822" t="s">
        <v>1428</v>
      </c>
      <c r="H1047" s="822" t="s">
        <v>329</v>
      </c>
      <c r="I1047" s="822" t="s">
        <v>1432</v>
      </c>
      <c r="J1047" s="822" t="s">
        <v>1433</v>
      </c>
      <c r="K1047" s="822" t="s">
        <v>1434</v>
      </c>
      <c r="L1047" s="825">
        <v>971.25</v>
      </c>
      <c r="M1047" s="825">
        <v>7770</v>
      </c>
      <c r="N1047" s="822">
        <v>8</v>
      </c>
      <c r="O1047" s="826">
        <v>8</v>
      </c>
      <c r="P1047" s="825">
        <v>7770</v>
      </c>
      <c r="Q1047" s="827">
        <v>1</v>
      </c>
      <c r="R1047" s="822">
        <v>8</v>
      </c>
      <c r="S1047" s="827">
        <v>1</v>
      </c>
      <c r="T1047" s="826">
        <v>8</v>
      </c>
      <c r="U1047" s="828">
        <v>1</v>
      </c>
    </row>
    <row r="1048" spans="1:21" ht="14.45" customHeight="1" x14ac:dyDescent="0.2">
      <c r="A1048" s="821">
        <v>11</v>
      </c>
      <c r="B1048" s="822" t="s">
        <v>1375</v>
      </c>
      <c r="C1048" s="822" t="s">
        <v>1381</v>
      </c>
      <c r="D1048" s="823" t="s">
        <v>2517</v>
      </c>
      <c r="E1048" s="824" t="s">
        <v>1408</v>
      </c>
      <c r="F1048" s="822" t="s">
        <v>1378</v>
      </c>
      <c r="G1048" s="822" t="s">
        <v>1428</v>
      </c>
      <c r="H1048" s="822" t="s">
        <v>329</v>
      </c>
      <c r="I1048" s="822" t="s">
        <v>1626</v>
      </c>
      <c r="J1048" s="822" t="s">
        <v>1627</v>
      </c>
      <c r="K1048" s="822" t="s">
        <v>1628</v>
      </c>
      <c r="L1048" s="825">
        <v>349.6</v>
      </c>
      <c r="M1048" s="825">
        <v>1048.8000000000002</v>
      </c>
      <c r="N1048" s="822">
        <v>3</v>
      </c>
      <c r="O1048" s="826">
        <v>3</v>
      </c>
      <c r="P1048" s="825">
        <v>1048.8000000000002</v>
      </c>
      <c r="Q1048" s="827">
        <v>1</v>
      </c>
      <c r="R1048" s="822">
        <v>3</v>
      </c>
      <c r="S1048" s="827">
        <v>1</v>
      </c>
      <c r="T1048" s="826">
        <v>3</v>
      </c>
      <c r="U1048" s="828">
        <v>1</v>
      </c>
    </row>
    <row r="1049" spans="1:21" ht="14.45" customHeight="1" x14ac:dyDescent="0.2">
      <c r="A1049" s="821">
        <v>11</v>
      </c>
      <c r="B1049" s="822" t="s">
        <v>1375</v>
      </c>
      <c r="C1049" s="822" t="s">
        <v>1381</v>
      </c>
      <c r="D1049" s="823" t="s">
        <v>2517</v>
      </c>
      <c r="E1049" s="824" t="s">
        <v>1408</v>
      </c>
      <c r="F1049" s="822" t="s">
        <v>1378</v>
      </c>
      <c r="G1049" s="822" t="s">
        <v>1428</v>
      </c>
      <c r="H1049" s="822" t="s">
        <v>329</v>
      </c>
      <c r="I1049" s="822" t="s">
        <v>1640</v>
      </c>
      <c r="J1049" s="822" t="s">
        <v>1641</v>
      </c>
      <c r="K1049" s="822" t="s">
        <v>1642</v>
      </c>
      <c r="L1049" s="825">
        <v>245.42</v>
      </c>
      <c r="M1049" s="825">
        <v>245.42</v>
      </c>
      <c r="N1049" s="822">
        <v>1</v>
      </c>
      <c r="O1049" s="826">
        <v>1</v>
      </c>
      <c r="P1049" s="825">
        <v>245.42</v>
      </c>
      <c r="Q1049" s="827">
        <v>1</v>
      </c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11</v>
      </c>
      <c r="B1050" s="822" t="s">
        <v>1375</v>
      </c>
      <c r="C1050" s="822" t="s">
        <v>1381</v>
      </c>
      <c r="D1050" s="823" t="s">
        <v>2517</v>
      </c>
      <c r="E1050" s="824" t="s">
        <v>1408</v>
      </c>
      <c r="F1050" s="822" t="s">
        <v>1378</v>
      </c>
      <c r="G1050" s="822" t="s">
        <v>1438</v>
      </c>
      <c r="H1050" s="822" t="s">
        <v>329</v>
      </c>
      <c r="I1050" s="822" t="s">
        <v>1439</v>
      </c>
      <c r="J1050" s="822" t="s">
        <v>1440</v>
      </c>
      <c r="K1050" s="822" t="s">
        <v>1441</v>
      </c>
      <c r="L1050" s="825">
        <v>249.55</v>
      </c>
      <c r="M1050" s="825">
        <v>2495.5</v>
      </c>
      <c r="N1050" s="822">
        <v>10</v>
      </c>
      <c r="O1050" s="826">
        <v>5</v>
      </c>
      <c r="P1050" s="825">
        <v>1996.4</v>
      </c>
      <c r="Q1050" s="827">
        <v>0.8</v>
      </c>
      <c r="R1050" s="822">
        <v>8</v>
      </c>
      <c r="S1050" s="827">
        <v>0.8</v>
      </c>
      <c r="T1050" s="826">
        <v>4</v>
      </c>
      <c r="U1050" s="828">
        <v>0.8</v>
      </c>
    </row>
    <row r="1051" spans="1:21" ht="14.45" customHeight="1" x14ac:dyDescent="0.2">
      <c r="A1051" s="821">
        <v>11</v>
      </c>
      <c r="B1051" s="822" t="s">
        <v>1375</v>
      </c>
      <c r="C1051" s="822" t="s">
        <v>1381</v>
      </c>
      <c r="D1051" s="823" t="s">
        <v>2517</v>
      </c>
      <c r="E1051" s="824" t="s">
        <v>1408</v>
      </c>
      <c r="F1051" s="822" t="s">
        <v>1378</v>
      </c>
      <c r="G1051" s="822" t="s">
        <v>1438</v>
      </c>
      <c r="H1051" s="822" t="s">
        <v>329</v>
      </c>
      <c r="I1051" s="822" t="s">
        <v>1547</v>
      </c>
      <c r="J1051" s="822" t="s">
        <v>1548</v>
      </c>
      <c r="K1051" s="822" t="s">
        <v>1549</v>
      </c>
      <c r="L1051" s="825">
        <v>400.2</v>
      </c>
      <c r="M1051" s="825">
        <v>1200.5999999999999</v>
      </c>
      <c r="N1051" s="822">
        <v>3</v>
      </c>
      <c r="O1051" s="826">
        <v>3</v>
      </c>
      <c r="P1051" s="825">
        <v>1200.5999999999999</v>
      </c>
      <c r="Q1051" s="827">
        <v>1</v>
      </c>
      <c r="R1051" s="822">
        <v>3</v>
      </c>
      <c r="S1051" s="827">
        <v>1</v>
      </c>
      <c r="T1051" s="826">
        <v>3</v>
      </c>
      <c r="U1051" s="828">
        <v>1</v>
      </c>
    </row>
    <row r="1052" spans="1:21" ht="14.45" customHeight="1" x14ac:dyDescent="0.2">
      <c r="A1052" s="821">
        <v>11</v>
      </c>
      <c r="B1052" s="822" t="s">
        <v>1375</v>
      </c>
      <c r="C1052" s="822" t="s">
        <v>1381</v>
      </c>
      <c r="D1052" s="823" t="s">
        <v>2517</v>
      </c>
      <c r="E1052" s="824" t="s">
        <v>1416</v>
      </c>
      <c r="F1052" s="822" t="s">
        <v>1376</v>
      </c>
      <c r="G1052" s="822" t="s">
        <v>1455</v>
      </c>
      <c r="H1052" s="822" t="s">
        <v>329</v>
      </c>
      <c r="I1052" s="822" t="s">
        <v>1456</v>
      </c>
      <c r="J1052" s="822" t="s">
        <v>1457</v>
      </c>
      <c r="K1052" s="822" t="s">
        <v>1458</v>
      </c>
      <c r="L1052" s="825">
        <v>159.71</v>
      </c>
      <c r="M1052" s="825">
        <v>2874.7799999999997</v>
      </c>
      <c r="N1052" s="822">
        <v>18</v>
      </c>
      <c r="O1052" s="826">
        <v>6</v>
      </c>
      <c r="P1052" s="825">
        <v>958.26</v>
      </c>
      <c r="Q1052" s="827">
        <v>0.33333333333333337</v>
      </c>
      <c r="R1052" s="822">
        <v>6</v>
      </c>
      <c r="S1052" s="827">
        <v>0.33333333333333331</v>
      </c>
      <c r="T1052" s="826">
        <v>2</v>
      </c>
      <c r="U1052" s="828">
        <v>0.33333333333333331</v>
      </c>
    </row>
    <row r="1053" spans="1:21" ht="14.45" customHeight="1" x14ac:dyDescent="0.2">
      <c r="A1053" s="821">
        <v>11</v>
      </c>
      <c r="B1053" s="822" t="s">
        <v>1375</v>
      </c>
      <c r="C1053" s="822" t="s">
        <v>1381</v>
      </c>
      <c r="D1053" s="823" t="s">
        <v>2517</v>
      </c>
      <c r="E1053" s="824" t="s">
        <v>1416</v>
      </c>
      <c r="F1053" s="822" t="s">
        <v>1376</v>
      </c>
      <c r="G1053" s="822" t="s">
        <v>1804</v>
      </c>
      <c r="H1053" s="822" t="s">
        <v>329</v>
      </c>
      <c r="I1053" s="822" t="s">
        <v>1805</v>
      </c>
      <c r="J1053" s="822" t="s">
        <v>1806</v>
      </c>
      <c r="K1053" s="822" t="s">
        <v>1807</v>
      </c>
      <c r="L1053" s="825">
        <v>150.26</v>
      </c>
      <c r="M1053" s="825">
        <v>150.26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11</v>
      </c>
      <c r="B1054" s="822" t="s">
        <v>1375</v>
      </c>
      <c r="C1054" s="822" t="s">
        <v>1381</v>
      </c>
      <c r="D1054" s="823" t="s">
        <v>2517</v>
      </c>
      <c r="E1054" s="824" t="s">
        <v>1416</v>
      </c>
      <c r="F1054" s="822" t="s">
        <v>1376</v>
      </c>
      <c r="G1054" s="822" t="s">
        <v>1459</v>
      </c>
      <c r="H1054" s="822" t="s">
        <v>329</v>
      </c>
      <c r="I1054" s="822" t="s">
        <v>1681</v>
      </c>
      <c r="J1054" s="822" t="s">
        <v>682</v>
      </c>
      <c r="K1054" s="822" t="s">
        <v>683</v>
      </c>
      <c r="L1054" s="825">
        <v>52.87</v>
      </c>
      <c r="M1054" s="825">
        <v>158.60999999999999</v>
      </c>
      <c r="N1054" s="822">
        <v>3</v>
      </c>
      <c r="O1054" s="826">
        <v>3</v>
      </c>
      <c r="P1054" s="825">
        <v>52.87</v>
      </c>
      <c r="Q1054" s="827">
        <v>0.33333333333333337</v>
      </c>
      <c r="R1054" s="822">
        <v>1</v>
      </c>
      <c r="S1054" s="827">
        <v>0.33333333333333331</v>
      </c>
      <c r="T1054" s="826">
        <v>1</v>
      </c>
      <c r="U1054" s="828">
        <v>0.33333333333333331</v>
      </c>
    </row>
    <row r="1055" spans="1:21" ht="14.45" customHeight="1" x14ac:dyDescent="0.2">
      <c r="A1055" s="821">
        <v>11</v>
      </c>
      <c r="B1055" s="822" t="s">
        <v>1375</v>
      </c>
      <c r="C1055" s="822" t="s">
        <v>1381</v>
      </c>
      <c r="D1055" s="823" t="s">
        <v>2517</v>
      </c>
      <c r="E1055" s="824" t="s">
        <v>1416</v>
      </c>
      <c r="F1055" s="822" t="s">
        <v>1376</v>
      </c>
      <c r="G1055" s="822" t="s">
        <v>1808</v>
      </c>
      <c r="H1055" s="822" t="s">
        <v>672</v>
      </c>
      <c r="I1055" s="822" t="s">
        <v>1292</v>
      </c>
      <c r="J1055" s="822" t="s">
        <v>1293</v>
      </c>
      <c r="K1055" s="822" t="s">
        <v>942</v>
      </c>
      <c r="L1055" s="825">
        <v>664.1</v>
      </c>
      <c r="M1055" s="825">
        <v>3320.5</v>
      </c>
      <c r="N1055" s="822">
        <v>5</v>
      </c>
      <c r="O1055" s="826">
        <v>3.5</v>
      </c>
      <c r="P1055" s="825">
        <v>2656.4</v>
      </c>
      <c r="Q1055" s="827">
        <v>0.8</v>
      </c>
      <c r="R1055" s="822">
        <v>4</v>
      </c>
      <c r="S1055" s="827">
        <v>0.8</v>
      </c>
      <c r="T1055" s="826">
        <v>3</v>
      </c>
      <c r="U1055" s="828">
        <v>0.8571428571428571</v>
      </c>
    </row>
    <row r="1056" spans="1:21" ht="14.45" customHeight="1" x14ac:dyDescent="0.2">
      <c r="A1056" s="821">
        <v>11</v>
      </c>
      <c r="B1056" s="822" t="s">
        <v>1375</v>
      </c>
      <c r="C1056" s="822" t="s">
        <v>1381</v>
      </c>
      <c r="D1056" s="823" t="s">
        <v>2517</v>
      </c>
      <c r="E1056" s="824" t="s">
        <v>1416</v>
      </c>
      <c r="F1056" s="822" t="s">
        <v>1376</v>
      </c>
      <c r="G1056" s="822" t="s">
        <v>1471</v>
      </c>
      <c r="H1056" s="822" t="s">
        <v>329</v>
      </c>
      <c r="I1056" s="822" t="s">
        <v>1472</v>
      </c>
      <c r="J1056" s="822" t="s">
        <v>1473</v>
      </c>
      <c r="K1056" s="822" t="s">
        <v>1474</v>
      </c>
      <c r="L1056" s="825">
        <v>159.71</v>
      </c>
      <c r="M1056" s="825">
        <v>2874.7799999999997</v>
      </c>
      <c r="N1056" s="822">
        <v>18</v>
      </c>
      <c r="O1056" s="826">
        <v>5</v>
      </c>
      <c r="P1056" s="825">
        <v>1437.3899999999999</v>
      </c>
      <c r="Q1056" s="827">
        <v>0.5</v>
      </c>
      <c r="R1056" s="822">
        <v>9</v>
      </c>
      <c r="S1056" s="827">
        <v>0.5</v>
      </c>
      <c r="T1056" s="826">
        <v>2.5</v>
      </c>
      <c r="U1056" s="828">
        <v>0.5</v>
      </c>
    </row>
    <row r="1057" spans="1:21" ht="14.45" customHeight="1" x14ac:dyDescent="0.2">
      <c r="A1057" s="821">
        <v>11</v>
      </c>
      <c r="B1057" s="822" t="s">
        <v>1375</v>
      </c>
      <c r="C1057" s="822" t="s">
        <v>1381</v>
      </c>
      <c r="D1057" s="823" t="s">
        <v>2517</v>
      </c>
      <c r="E1057" s="824" t="s">
        <v>1416</v>
      </c>
      <c r="F1057" s="822" t="s">
        <v>1376</v>
      </c>
      <c r="G1057" s="822" t="s">
        <v>1568</v>
      </c>
      <c r="H1057" s="822" t="s">
        <v>329</v>
      </c>
      <c r="I1057" s="822" t="s">
        <v>1569</v>
      </c>
      <c r="J1057" s="822" t="s">
        <v>1570</v>
      </c>
      <c r="K1057" s="822" t="s">
        <v>1571</v>
      </c>
      <c r="L1057" s="825">
        <v>91.78</v>
      </c>
      <c r="M1057" s="825">
        <v>91.78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11</v>
      </c>
      <c r="B1058" s="822" t="s">
        <v>1375</v>
      </c>
      <c r="C1058" s="822" t="s">
        <v>1381</v>
      </c>
      <c r="D1058" s="823" t="s">
        <v>2517</v>
      </c>
      <c r="E1058" s="824" t="s">
        <v>1416</v>
      </c>
      <c r="F1058" s="822" t="s">
        <v>1376</v>
      </c>
      <c r="G1058" s="822" t="s">
        <v>1698</v>
      </c>
      <c r="H1058" s="822" t="s">
        <v>329</v>
      </c>
      <c r="I1058" s="822" t="s">
        <v>1699</v>
      </c>
      <c r="J1058" s="822" t="s">
        <v>1700</v>
      </c>
      <c r="K1058" s="822" t="s">
        <v>1701</v>
      </c>
      <c r="L1058" s="825">
        <v>78.48</v>
      </c>
      <c r="M1058" s="825">
        <v>78.48</v>
      </c>
      <c r="N1058" s="822">
        <v>1</v>
      </c>
      <c r="O1058" s="826">
        <v>0.5</v>
      </c>
      <c r="P1058" s="825">
        <v>78.48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11</v>
      </c>
      <c r="B1059" s="822" t="s">
        <v>1375</v>
      </c>
      <c r="C1059" s="822" t="s">
        <v>1381</v>
      </c>
      <c r="D1059" s="823" t="s">
        <v>2517</v>
      </c>
      <c r="E1059" s="824" t="s">
        <v>1416</v>
      </c>
      <c r="F1059" s="822" t="s">
        <v>1376</v>
      </c>
      <c r="G1059" s="822" t="s">
        <v>1483</v>
      </c>
      <c r="H1059" s="822" t="s">
        <v>329</v>
      </c>
      <c r="I1059" s="822" t="s">
        <v>1575</v>
      </c>
      <c r="J1059" s="822" t="s">
        <v>1485</v>
      </c>
      <c r="K1059" s="822" t="s">
        <v>1486</v>
      </c>
      <c r="L1059" s="825">
        <v>482.19</v>
      </c>
      <c r="M1059" s="825">
        <v>482.19</v>
      </c>
      <c r="N1059" s="822">
        <v>1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11</v>
      </c>
      <c r="B1060" s="822" t="s">
        <v>1375</v>
      </c>
      <c r="C1060" s="822" t="s">
        <v>1381</v>
      </c>
      <c r="D1060" s="823" t="s">
        <v>2517</v>
      </c>
      <c r="E1060" s="824" t="s">
        <v>1416</v>
      </c>
      <c r="F1060" s="822" t="s">
        <v>1376</v>
      </c>
      <c r="G1060" s="822" t="s">
        <v>2443</v>
      </c>
      <c r="H1060" s="822" t="s">
        <v>329</v>
      </c>
      <c r="I1060" s="822" t="s">
        <v>2444</v>
      </c>
      <c r="J1060" s="822" t="s">
        <v>919</v>
      </c>
      <c r="K1060" s="822" t="s">
        <v>2445</v>
      </c>
      <c r="L1060" s="825">
        <v>69.59</v>
      </c>
      <c r="M1060" s="825">
        <v>139.18</v>
      </c>
      <c r="N1060" s="822">
        <v>2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11</v>
      </c>
      <c r="B1061" s="822" t="s">
        <v>1375</v>
      </c>
      <c r="C1061" s="822" t="s">
        <v>1381</v>
      </c>
      <c r="D1061" s="823" t="s">
        <v>2517</v>
      </c>
      <c r="E1061" s="824" t="s">
        <v>1416</v>
      </c>
      <c r="F1061" s="822" t="s">
        <v>1376</v>
      </c>
      <c r="G1061" s="822" t="s">
        <v>1774</v>
      </c>
      <c r="H1061" s="822" t="s">
        <v>329</v>
      </c>
      <c r="I1061" s="822" t="s">
        <v>2276</v>
      </c>
      <c r="J1061" s="822" t="s">
        <v>741</v>
      </c>
      <c r="K1061" s="822" t="s">
        <v>2277</v>
      </c>
      <c r="L1061" s="825">
        <v>0</v>
      </c>
      <c r="M1061" s="825">
        <v>0</v>
      </c>
      <c r="N1061" s="822">
        <v>1</v>
      </c>
      <c r="O1061" s="826">
        <v>1</v>
      </c>
      <c r="P1061" s="825"/>
      <c r="Q1061" s="827"/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11</v>
      </c>
      <c r="B1062" s="822" t="s">
        <v>1375</v>
      </c>
      <c r="C1062" s="822" t="s">
        <v>1381</v>
      </c>
      <c r="D1062" s="823" t="s">
        <v>2517</v>
      </c>
      <c r="E1062" s="824" t="s">
        <v>1416</v>
      </c>
      <c r="F1062" s="822" t="s">
        <v>1376</v>
      </c>
      <c r="G1062" s="822" t="s">
        <v>1870</v>
      </c>
      <c r="H1062" s="822" t="s">
        <v>329</v>
      </c>
      <c r="I1062" s="822" t="s">
        <v>2022</v>
      </c>
      <c r="J1062" s="822" t="s">
        <v>686</v>
      </c>
      <c r="K1062" s="822" t="s">
        <v>1873</v>
      </c>
      <c r="L1062" s="825">
        <v>38.56</v>
      </c>
      <c r="M1062" s="825">
        <v>38.56</v>
      </c>
      <c r="N1062" s="822">
        <v>1</v>
      </c>
      <c r="O1062" s="826">
        <v>1</v>
      </c>
      <c r="P1062" s="825">
        <v>38.56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11</v>
      </c>
      <c r="B1063" s="822" t="s">
        <v>1375</v>
      </c>
      <c r="C1063" s="822" t="s">
        <v>1381</v>
      </c>
      <c r="D1063" s="823" t="s">
        <v>2517</v>
      </c>
      <c r="E1063" s="824" t="s">
        <v>1416</v>
      </c>
      <c r="F1063" s="822" t="s">
        <v>1376</v>
      </c>
      <c r="G1063" s="822" t="s">
        <v>1417</v>
      </c>
      <c r="H1063" s="822" t="s">
        <v>672</v>
      </c>
      <c r="I1063" s="822" t="s">
        <v>1184</v>
      </c>
      <c r="J1063" s="822" t="s">
        <v>695</v>
      </c>
      <c r="K1063" s="822" t="s">
        <v>1185</v>
      </c>
      <c r="L1063" s="825">
        <v>736.33</v>
      </c>
      <c r="M1063" s="825">
        <v>16935.59</v>
      </c>
      <c r="N1063" s="822">
        <v>23</v>
      </c>
      <c r="O1063" s="826">
        <v>10</v>
      </c>
      <c r="P1063" s="825">
        <v>16199.26</v>
      </c>
      <c r="Q1063" s="827">
        <v>0.95652173913043481</v>
      </c>
      <c r="R1063" s="822">
        <v>22</v>
      </c>
      <c r="S1063" s="827">
        <v>0.95652173913043481</v>
      </c>
      <c r="T1063" s="826">
        <v>9</v>
      </c>
      <c r="U1063" s="828">
        <v>0.9</v>
      </c>
    </row>
    <row r="1064" spans="1:21" ht="14.45" customHeight="1" x14ac:dyDescent="0.2">
      <c r="A1064" s="821">
        <v>11</v>
      </c>
      <c r="B1064" s="822" t="s">
        <v>1375</v>
      </c>
      <c r="C1064" s="822" t="s">
        <v>1381</v>
      </c>
      <c r="D1064" s="823" t="s">
        <v>2517</v>
      </c>
      <c r="E1064" s="824" t="s">
        <v>1416</v>
      </c>
      <c r="F1064" s="822" t="s">
        <v>1376</v>
      </c>
      <c r="G1064" s="822" t="s">
        <v>1417</v>
      </c>
      <c r="H1064" s="822" t="s">
        <v>672</v>
      </c>
      <c r="I1064" s="822" t="s">
        <v>1188</v>
      </c>
      <c r="J1064" s="822" t="s">
        <v>695</v>
      </c>
      <c r="K1064" s="822" t="s">
        <v>1189</v>
      </c>
      <c r="L1064" s="825">
        <v>490.89</v>
      </c>
      <c r="M1064" s="825">
        <v>2454.4499999999998</v>
      </c>
      <c r="N1064" s="822">
        <v>5</v>
      </c>
      <c r="O1064" s="826">
        <v>3</v>
      </c>
      <c r="P1064" s="825">
        <v>2454.4499999999998</v>
      </c>
      <c r="Q1064" s="827">
        <v>1</v>
      </c>
      <c r="R1064" s="822">
        <v>5</v>
      </c>
      <c r="S1064" s="827">
        <v>1</v>
      </c>
      <c r="T1064" s="826">
        <v>3</v>
      </c>
      <c r="U1064" s="828">
        <v>1</v>
      </c>
    </row>
    <row r="1065" spans="1:21" ht="14.45" customHeight="1" x14ac:dyDescent="0.2">
      <c r="A1065" s="821">
        <v>11</v>
      </c>
      <c r="B1065" s="822" t="s">
        <v>1375</v>
      </c>
      <c r="C1065" s="822" t="s">
        <v>1381</v>
      </c>
      <c r="D1065" s="823" t="s">
        <v>2517</v>
      </c>
      <c r="E1065" s="824" t="s">
        <v>1416</v>
      </c>
      <c r="F1065" s="822" t="s">
        <v>1376</v>
      </c>
      <c r="G1065" s="822" t="s">
        <v>1417</v>
      </c>
      <c r="H1065" s="822" t="s">
        <v>672</v>
      </c>
      <c r="I1065" s="822" t="s">
        <v>1445</v>
      </c>
      <c r="J1065" s="822" t="s">
        <v>1446</v>
      </c>
      <c r="K1065" s="822" t="s">
        <v>1447</v>
      </c>
      <c r="L1065" s="825">
        <v>369.5</v>
      </c>
      <c r="M1065" s="825">
        <v>739</v>
      </c>
      <c r="N1065" s="822">
        <v>2</v>
      </c>
      <c r="O1065" s="826">
        <v>0.5</v>
      </c>
      <c r="P1065" s="825">
        <v>739</v>
      </c>
      <c r="Q1065" s="827">
        <v>1</v>
      </c>
      <c r="R1065" s="822">
        <v>2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11</v>
      </c>
      <c r="B1066" s="822" t="s">
        <v>1375</v>
      </c>
      <c r="C1066" s="822" t="s">
        <v>1381</v>
      </c>
      <c r="D1066" s="823" t="s">
        <v>2517</v>
      </c>
      <c r="E1066" s="824" t="s">
        <v>1416</v>
      </c>
      <c r="F1066" s="822" t="s">
        <v>1376</v>
      </c>
      <c r="G1066" s="822" t="s">
        <v>1417</v>
      </c>
      <c r="H1066" s="822" t="s">
        <v>672</v>
      </c>
      <c r="I1066" s="822" t="s">
        <v>1180</v>
      </c>
      <c r="J1066" s="822" t="s">
        <v>695</v>
      </c>
      <c r="K1066" s="822" t="s">
        <v>1181</v>
      </c>
      <c r="L1066" s="825">
        <v>923.74</v>
      </c>
      <c r="M1066" s="825">
        <v>2771.2200000000003</v>
      </c>
      <c r="N1066" s="822">
        <v>3</v>
      </c>
      <c r="O1066" s="826">
        <v>2</v>
      </c>
      <c r="P1066" s="825">
        <v>2771.2200000000003</v>
      </c>
      <c r="Q1066" s="827">
        <v>1</v>
      </c>
      <c r="R1066" s="822">
        <v>3</v>
      </c>
      <c r="S1066" s="827">
        <v>1</v>
      </c>
      <c r="T1066" s="826">
        <v>2</v>
      </c>
      <c r="U1066" s="828">
        <v>1</v>
      </c>
    </row>
    <row r="1067" spans="1:21" ht="14.45" customHeight="1" x14ac:dyDescent="0.2">
      <c r="A1067" s="821">
        <v>11</v>
      </c>
      <c r="B1067" s="822" t="s">
        <v>1375</v>
      </c>
      <c r="C1067" s="822" t="s">
        <v>1381</v>
      </c>
      <c r="D1067" s="823" t="s">
        <v>2517</v>
      </c>
      <c r="E1067" s="824" t="s">
        <v>1416</v>
      </c>
      <c r="F1067" s="822" t="s">
        <v>1376</v>
      </c>
      <c r="G1067" s="822" t="s">
        <v>1435</v>
      </c>
      <c r="H1067" s="822" t="s">
        <v>329</v>
      </c>
      <c r="I1067" s="822" t="s">
        <v>1817</v>
      </c>
      <c r="J1067" s="822" t="s">
        <v>656</v>
      </c>
      <c r="K1067" s="822" t="s">
        <v>1818</v>
      </c>
      <c r="L1067" s="825">
        <v>17.62</v>
      </c>
      <c r="M1067" s="825">
        <v>17.62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11</v>
      </c>
      <c r="B1068" s="822" t="s">
        <v>1375</v>
      </c>
      <c r="C1068" s="822" t="s">
        <v>1381</v>
      </c>
      <c r="D1068" s="823" t="s">
        <v>2517</v>
      </c>
      <c r="E1068" s="824" t="s">
        <v>1416</v>
      </c>
      <c r="F1068" s="822" t="s">
        <v>1376</v>
      </c>
      <c r="G1068" s="822" t="s">
        <v>1435</v>
      </c>
      <c r="H1068" s="822" t="s">
        <v>329</v>
      </c>
      <c r="I1068" s="822" t="s">
        <v>1436</v>
      </c>
      <c r="J1068" s="822" t="s">
        <v>656</v>
      </c>
      <c r="K1068" s="822" t="s">
        <v>1437</v>
      </c>
      <c r="L1068" s="825">
        <v>35.25</v>
      </c>
      <c r="M1068" s="825">
        <v>282</v>
      </c>
      <c r="N1068" s="822">
        <v>8</v>
      </c>
      <c r="O1068" s="826">
        <v>5.5</v>
      </c>
      <c r="P1068" s="825">
        <v>141</v>
      </c>
      <c r="Q1068" s="827">
        <v>0.5</v>
      </c>
      <c r="R1068" s="822">
        <v>4</v>
      </c>
      <c r="S1068" s="827">
        <v>0.5</v>
      </c>
      <c r="T1068" s="826">
        <v>2.5</v>
      </c>
      <c r="U1068" s="828">
        <v>0.45454545454545453</v>
      </c>
    </row>
    <row r="1069" spans="1:21" ht="14.45" customHeight="1" x14ac:dyDescent="0.2">
      <c r="A1069" s="821">
        <v>11</v>
      </c>
      <c r="B1069" s="822" t="s">
        <v>1375</v>
      </c>
      <c r="C1069" s="822" t="s">
        <v>1381</v>
      </c>
      <c r="D1069" s="823" t="s">
        <v>2517</v>
      </c>
      <c r="E1069" s="824" t="s">
        <v>1416</v>
      </c>
      <c r="F1069" s="822" t="s">
        <v>1376</v>
      </c>
      <c r="G1069" s="822" t="s">
        <v>1435</v>
      </c>
      <c r="H1069" s="822" t="s">
        <v>329</v>
      </c>
      <c r="I1069" s="822" t="s">
        <v>1496</v>
      </c>
      <c r="J1069" s="822" t="s">
        <v>656</v>
      </c>
      <c r="K1069" s="822" t="s">
        <v>1497</v>
      </c>
      <c r="L1069" s="825">
        <v>35.25</v>
      </c>
      <c r="M1069" s="825">
        <v>70.5</v>
      </c>
      <c r="N1069" s="822">
        <v>2</v>
      </c>
      <c r="O1069" s="826">
        <v>0.5</v>
      </c>
      <c r="P1069" s="825">
        <v>70.5</v>
      </c>
      <c r="Q1069" s="827">
        <v>1</v>
      </c>
      <c r="R1069" s="822">
        <v>2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11</v>
      </c>
      <c r="B1070" s="822" t="s">
        <v>1375</v>
      </c>
      <c r="C1070" s="822" t="s">
        <v>1381</v>
      </c>
      <c r="D1070" s="823" t="s">
        <v>2517</v>
      </c>
      <c r="E1070" s="824" t="s">
        <v>1416</v>
      </c>
      <c r="F1070" s="822" t="s">
        <v>1376</v>
      </c>
      <c r="G1070" s="822" t="s">
        <v>1435</v>
      </c>
      <c r="H1070" s="822" t="s">
        <v>329</v>
      </c>
      <c r="I1070" s="822" t="s">
        <v>1704</v>
      </c>
      <c r="J1070" s="822" t="s">
        <v>1705</v>
      </c>
      <c r="K1070" s="822" t="s">
        <v>1706</v>
      </c>
      <c r="L1070" s="825">
        <v>35.25</v>
      </c>
      <c r="M1070" s="825">
        <v>141</v>
      </c>
      <c r="N1070" s="822">
        <v>4</v>
      </c>
      <c r="O1070" s="826">
        <v>3.5</v>
      </c>
      <c r="P1070" s="825">
        <v>70.5</v>
      </c>
      <c r="Q1070" s="827">
        <v>0.5</v>
      </c>
      <c r="R1070" s="822">
        <v>2</v>
      </c>
      <c r="S1070" s="827">
        <v>0.5</v>
      </c>
      <c r="T1070" s="826">
        <v>1.5</v>
      </c>
      <c r="U1070" s="828">
        <v>0.42857142857142855</v>
      </c>
    </row>
    <row r="1071" spans="1:21" ht="14.45" customHeight="1" x14ac:dyDescent="0.2">
      <c r="A1071" s="821">
        <v>11</v>
      </c>
      <c r="B1071" s="822" t="s">
        <v>1375</v>
      </c>
      <c r="C1071" s="822" t="s">
        <v>1381</v>
      </c>
      <c r="D1071" s="823" t="s">
        <v>2517</v>
      </c>
      <c r="E1071" s="824" t="s">
        <v>1416</v>
      </c>
      <c r="F1071" s="822" t="s">
        <v>1376</v>
      </c>
      <c r="G1071" s="822" t="s">
        <v>1669</v>
      </c>
      <c r="H1071" s="822" t="s">
        <v>329</v>
      </c>
      <c r="I1071" s="822" t="s">
        <v>1670</v>
      </c>
      <c r="J1071" s="822" t="s">
        <v>1671</v>
      </c>
      <c r="K1071" s="822" t="s">
        <v>1437</v>
      </c>
      <c r="L1071" s="825">
        <v>174.59</v>
      </c>
      <c r="M1071" s="825">
        <v>174.59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11</v>
      </c>
      <c r="B1072" s="822" t="s">
        <v>1375</v>
      </c>
      <c r="C1072" s="822" t="s">
        <v>1381</v>
      </c>
      <c r="D1072" s="823" t="s">
        <v>2517</v>
      </c>
      <c r="E1072" s="824" t="s">
        <v>1416</v>
      </c>
      <c r="F1072" s="822" t="s">
        <v>1376</v>
      </c>
      <c r="G1072" s="822" t="s">
        <v>1498</v>
      </c>
      <c r="H1072" s="822" t="s">
        <v>329</v>
      </c>
      <c r="I1072" s="822" t="s">
        <v>1499</v>
      </c>
      <c r="J1072" s="822" t="s">
        <v>775</v>
      </c>
      <c r="K1072" s="822" t="s">
        <v>1500</v>
      </c>
      <c r="L1072" s="825">
        <v>128.69999999999999</v>
      </c>
      <c r="M1072" s="825">
        <v>128.69999999999999</v>
      </c>
      <c r="N1072" s="822">
        <v>1</v>
      </c>
      <c r="O1072" s="826">
        <v>0.5</v>
      </c>
      <c r="P1072" s="825">
        <v>128.69999999999999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11</v>
      </c>
      <c r="B1073" s="822" t="s">
        <v>1375</v>
      </c>
      <c r="C1073" s="822" t="s">
        <v>1381</v>
      </c>
      <c r="D1073" s="823" t="s">
        <v>2517</v>
      </c>
      <c r="E1073" s="824" t="s">
        <v>1416</v>
      </c>
      <c r="F1073" s="822" t="s">
        <v>1376</v>
      </c>
      <c r="G1073" s="822" t="s">
        <v>1418</v>
      </c>
      <c r="H1073" s="822" t="s">
        <v>672</v>
      </c>
      <c r="I1073" s="822" t="s">
        <v>1246</v>
      </c>
      <c r="J1073" s="822" t="s">
        <v>760</v>
      </c>
      <c r="K1073" s="822" t="s">
        <v>761</v>
      </c>
      <c r="L1073" s="825">
        <v>0</v>
      </c>
      <c r="M1073" s="825">
        <v>0</v>
      </c>
      <c r="N1073" s="822">
        <v>16</v>
      </c>
      <c r="O1073" s="826">
        <v>10</v>
      </c>
      <c r="P1073" s="825">
        <v>0</v>
      </c>
      <c r="Q1073" s="827"/>
      <c r="R1073" s="822">
        <v>8</v>
      </c>
      <c r="S1073" s="827">
        <v>0.5</v>
      </c>
      <c r="T1073" s="826">
        <v>4.5</v>
      </c>
      <c r="U1073" s="828">
        <v>0.45</v>
      </c>
    </row>
    <row r="1074" spans="1:21" ht="14.45" customHeight="1" x14ac:dyDescent="0.2">
      <c r="A1074" s="821">
        <v>11</v>
      </c>
      <c r="B1074" s="822" t="s">
        <v>1375</v>
      </c>
      <c r="C1074" s="822" t="s">
        <v>1381</v>
      </c>
      <c r="D1074" s="823" t="s">
        <v>2517</v>
      </c>
      <c r="E1074" s="824" t="s">
        <v>1416</v>
      </c>
      <c r="F1074" s="822" t="s">
        <v>1376</v>
      </c>
      <c r="G1074" s="822" t="s">
        <v>1503</v>
      </c>
      <c r="H1074" s="822" t="s">
        <v>329</v>
      </c>
      <c r="I1074" s="822" t="s">
        <v>1504</v>
      </c>
      <c r="J1074" s="822" t="s">
        <v>856</v>
      </c>
      <c r="K1074" s="822" t="s">
        <v>1505</v>
      </c>
      <c r="L1074" s="825">
        <v>42.54</v>
      </c>
      <c r="M1074" s="825">
        <v>42.54</v>
      </c>
      <c r="N1074" s="822">
        <v>1</v>
      </c>
      <c r="O1074" s="826">
        <v>0.5</v>
      </c>
      <c r="P1074" s="825">
        <v>42.54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11</v>
      </c>
      <c r="B1075" s="822" t="s">
        <v>1375</v>
      </c>
      <c r="C1075" s="822" t="s">
        <v>1381</v>
      </c>
      <c r="D1075" s="823" t="s">
        <v>2517</v>
      </c>
      <c r="E1075" s="824" t="s">
        <v>1416</v>
      </c>
      <c r="F1075" s="822" t="s">
        <v>1376</v>
      </c>
      <c r="G1075" s="822" t="s">
        <v>1610</v>
      </c>
      <c r="H1075" s="822" t="s">
        <v>329</v>
      </c>
      <c r="I1075" s="822" t="s">
        <v>2193</v>
      </c>
      <c r="J1075" s="822" t="s">
        <v>2194</v>
      </c>
      <c r="K1075" s="822" t="s">
        <v>2195</v>
      </c>
      <c r="L1075" s="825">
        <v>0</v>
      </c>
      <c r="M1075" s="825">
        <v>0</v>
      </c>
      <c r="N1075" s="822">
        <v>1</v>
      </c>
      <c r="O1075" s="826">
        <v>0.5</v>
      </c>
      <c r="P1075" s="825"/>
      <c r="Q1075" s="827"/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11</v>
      </c>
      <c r="B1076" s="822" t="s">
        <v>1375</v>
      </c>
      <c r="C1076" s="822" t="s">
        <v>1381</v>
      </c>
      <c r="D1076" s="823" t="s">
        <v>2517</v>
      </c>
      <c r="E1076" s="824" t="s">
        <v>1416</v>
      </c>
      <c r="F1076" s="822" t="s">
        <v>1376</v>
      </c>
      <c r="G1076" s="822" t="s">
        <v>1610</v>
      </c>
      <c r="H1076" s="822" t="s">
        <v>329</v>
      </c>
      <c r="I1076" s="822" t="s">
        <v>2408</v>
      </c>
      <c r="J1076" s="822" t="s">
        <v>2409</v>
      </c>
      <c r="K1076" s="822" t="s">
        <v>1997</v>
      </c>
      <c r="L1076" s="825">
        <v>177.92</v>
      </c>
      <c r="M1076" s="825">
        <v>533.76</v>
      </c>
      <c r="N1076" s="822">
        <v>3</v>
      </c>
      <c r="O1076" s="826">
        <v>1</v>
      </c>
      <c r="P1076" s="825">
        <v>533.76</v>
      </c>
      <c r="Q1076" s="827">
        <v>1</v>
      </c>
      <c r="R1076" s="822">
        <v>3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11</v>
      </c>
      <c r="B1077" s="822" t="s">
        <v>1375</v>
      </c>
      <c r="C1077" s="822" t="s">
        <v>1381</v>
      </c>
      <c r="D1077" s="823" t="s">
        <v>2517</v>
      </c>
      <c r="E1077" s="824" t="s">
        <v>1416</v>
      </c>
      <c r="F1077" s="822" t="s">
        <v>1376</v>
      </c>
      <c r="G1077" s="822" t="s">
        <v>1517</v>
      </c>
      <c r="H1077" s="822" t="s">
        <v>329</v>
      </c>
      <c r="I1077" s="822" t="s">
        <v>1521</v>
      </c>
      <c r="J1077" s="822" t="s">
        <v>818</v>
      </c>
      <c r="K1077" s="822" t="s">
        <v>1522</v>
      </c>
      <c r="L1077" s="825">
        <v>50.32</v>
      </c>
      <c r="M1077" s="825">
        <v>100.64</v>
      </c>
      <c r="N1077" s="822">
        <v>2</v>
      </c>
      <c r="O1077" s="826">
        <v>1.5</v>
      </c>
      <c r="P1077" s="825">
        <v>100.64</v>
      </c>
      <c r="Q1077" s="827">
        <v>1</v>
      </c>
      <c r="R1077" s="822">
        <v>2</v>
      </c>
      <c r="S1077" s="827">
        <v>1</v>
      </c>
      <c r="T1077" s="826">
        <v>1.5</v>
      </c>
      <c r="U1077" s="828">
        <v>1</v>
      </c>
    </row>
    <row r="1078" spans="1:21" ht="14.45" customHeight="1" x14ac:dyDescent="0.2">
      <c r="A1078" s="821">
        <v>11</v>
      </c>
      <c r="B1078" s="822" t="s">
        <v>1375</v>
      </c>
      <c r="C1078" s="822" t="s">
        <v>1381</v>
      </c>
      <c r="D1078" s="823" t="s">
        <v>2517</v>
      </c>
      <c r="E1078" s="824" t="s">
        <v>1416</v>
      </c>
      <c r="F1078" s="822" t="s">
        <v>1376</v>
      </c>
      <c r="G1078" s="822" t="s">
        <v>1517</v>
      </c>
      <c r="H1078" s="822" t="s">
        <v>329</v>
      </c>
      <c r="I1078" s="822" t="s">
        <v>1523</v>
      </c>
      <c r="J1078" s="822" t="s">
        <v>818</v>
      </c>
      <c r="K1078" s="822" t="s">
        <v>1524</v>
      </c>
      <c r="L1078" s="825">
        <v>33.549999999999997</v>
      </c>
      <c r="M1078" s="825">
        <v>33.549999999999997</v>
      </c>
      <c r="N1078" s="822">
        <v>1</v>
      </c>
      <c r="O1078" s="826">
        <v>1</v>
      </c>
      <c r="P1078" s="825">
        <v>33.549999999999997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11</v>
      </c>
      <c r="B1079" s="822" t="s">
        <v>1375</v>
      </c>
      <c r="C1079" s="822" t="s">
        <v>1381</v>
      </c>
      <c r="D1079" s="823" t="s">
        <v>2517</v>
      </c>
      <c r="E1079" s="824" t="s">
        <v>1416</v>
      </c>
      <c r="F1079" s="822" t="s">
        <v>1376</v>
      </c>
      <c r="G1079" s="822" t="s">
        <v>1891</v>
      </c>
      <c r="H1079" s="822" t="s">
        <v>329</v>
      </c>
      <c r="I1079" s="822" t="s">
        <v>1892</v>
      </c>
      <c r="J1079" s="822" t="s">
        <v>1028</v>
      </c>
      <c r="K1079" s="822" t="s">
        <v>1893</v>
      </c>
      <c r="L1079" s="825">
        <v>0</v>
      </c>
      <c r="M1079" s="825">
        <v>0</v>
      </c>
      <c r="N1079" s="822">
        <v>1</v>
      </c>
      <c r="O1079" s="826">
        <v>0.5</v>
      </c>
      <c r="P1079" s="825">
        <v>0</v>
      </c>
      <c r="Q1079" s="827"/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11</v>
      </c>
      <c r="B1080" s="822" t="s">
        <v>1375</v>
      </c>
      <c r="C1080" s="822" t="s">
        <v>1381</v>
      </c>
      <c r="D1080" s="823" t="s">
        <v>2517</v>
      </c>
      <c r="E1080" s="824" t="s">
        <v>1416</v>
      </c>
      <c r="F1080" s="822" t="s">
        <v>1376</v>
      </c>
      <c r="G1080" s="822" t="s">
        <v>1423</v>
      </c>
      <c r="H1080" s="822" t="s">
        <v>672</v>
      </c>
      <c r="I1080" s="822" t="s">
        <v>1308</v>
      </c>
      <c r="J1080" s="822" t="s">
        <v>959</v>
      </c>
      <c r="K1080" s="822" t="s">
        <v>1309</v>
      </c>
      <c r="L1080" s="825">
        <v>154.36000000000001</v>
      </c>
      <c r="M1080" s="825">
        <v>926.16000000000008</v>
      </c>
      <c r="N1080" s="822">
        <v>6</v>
      </c>
      <c r="O1080" s="826">
        <v>1.5</v>
      </c>
      <c r="P1080" s="825">
        <v>463.08000000000004</v>
      </c>
      <c r="Q1080" s="827">
        <v>0.5</v>
      </c>
      <c r="R1080" s="822">
        <v>3</v>
      </c>
      <c r="S1080" s="827">
        <v>0.5</v>
      </c>
      <c r="T1080" s="826">
        <v>0.5</v>
      </c>
      <c r="U1080" s="828">
        <v>0.33333333333333331</v>
      </c>
    </row>
    <row r="1081" spans="1:21" ht="14.45" customHeight="1" x14ac:dyDescent="0.2">
      <c r="A1081" s="821">
        <v>11</v>
      </c>
      <c r="B1081" s="822" t="s">
        <v>1375</v>
      </c>
      <c r="C1081" s="822" t="s">
        <v>1381</v>
      </c>
      <c r="D1081" s="823" t="s">
        <v>2517</v>
      </c>
      <c r="E1081" s="824" t="s">
        <v>1416</v>
      </c>
      <c r="F1081" s="822" t="s">
        <v>1376</v>
      </c>
      <c r="G1081" s="822" t="s">
        <v>1423</v>
      </c>
      <c r="H1081" s="822" t="s">
        <v>329</v>
      </c>
      <c r="I1081" s="822" t="s">
        <v>1525</v>
      </c>
      <c r="J1081" s="822" t="s">
        <v>959</v>
      </c>
      <c r="K1081" s="822" t="s">
        <v>1526</v>
      </c>
      <c r="L1081" s="825">
        <v>225.06</v>
      </c>
      <c r="M1081" s="825">
        <v>225.06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11</v>
      </c>
      <c r="B1082" s="822" t="s">
        <v>1375</v>
      </c>
      <c r="C1082" s="822" t="s">
        <v>1381</v>
      </c>
      <c r="D1082" s="823" t="s">
        <v>2517</v>
      </c>
      <c r="E1082" s="824" t="s">
        <v>1416</v>
      </c>
      <c r="F1082" s="822" t="s">
        <v>1376</v>
      </c>
      <c r="G1082" s="822" t="s">
        <v>1725</v>
      </c>
      <c r="H1082" s="822" t="s">
        <v>329</v>
      </c>
      <c r="I1082" s="822" t="s">
        <v>1787</v>
      </c>
      <c r="J1082" s="822" t="s">
        <v>745</v>
      </c>
      <c r="K1082" s="822" t="s">
        <v>746</v>
      </c>
      <c r="L1082" s="825">
        <v>121.92</v>
      </c>
      <c r="M1082" s="825">
        <v>121.92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11</v>
      </c>
      <c r="B1083" s="822" t="s">
        <v>1375</v>
      </c>
      <c r="C1083" s="822" t="s">
        <v>1381</v>
      </c>
      <c r="D1083" s="823" t="s">
        <v>2517</v>
      </c>
      <c r="E1083" s="824" t="s">
        <v>1416</v>
      </c>
      <c r="F1083" s="822" t="s">
        <v>1378</v>
      </c>
      <c r="G1083" s="822" t="s">
        <v>1527</v>
      </c>
      <c r="H1083" s="822" t="s">
        <v>329</v>
      </c>
      <c r="I1083" s="822" t="s">
        <v>1528</v>
      </c>
      <c r="J1083" s="822" t="s">
        <v>1529</v>
      </c>
      <c r="K1083" s="822" t="s">
        <v>1530</v>
      </c>
      <c r="L1083" s="825">
        <v>0</v>
      </c>
      <c r="M1083" s="825">
        <v>0</v>
      </c>
      <c r="N1083" s="822">
        <v>19</v>
      </c>
      <c r="O1083" s="826">
        <v>12</v>
      </c>
      <c r="P1083" s="825"/>
      <c r="Q1083" s="827"/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11</v>
      </c>
      <c r="B1084" s="822" t="s">
        <v>1375</v>
      </c>
      <c r="C1084" s="822" t="s">
        <v>1381</v>
      </c>
      <c r="D1084" s="823" t="s">
        <v>2517</v>
      </c>
      <c r="E1084" s="824" t="s">
        <v>1416</v>
      </c>
      <c r="F1084" s="822" t="s">
        <v>1378</v>
      </c>
      <c r="G1084" s="822" t="s">
        <v>1527</v>
      </c>
      <c r="H1084" s="822" t="s">
        <v>329</v>
      </c>
      <c r="I1084" s="822" t="s">
        <v>2360</v>
      </c>
      <c r="J1084" s="822" t="s">
        <v>2361</v>
      </c>
      <c r="K1084" s="822" t="s">
        <v>2362</v>
      </c>
      <c r="L1084" s="825">
        <v>0</v>
      </c>
      <c r="M1084" s="825">
        <v>0</v>
      </c>
      <c r="N1084" s="822">
        <v>1</v>
      </c>
      <c r="O1084" s="826">
        <v>1</v>
      </c>
      <c r="P1084" s="825"/>
      <c r="Q1084" s="827"/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11</v>
      </c>
      <c r="B1085" s="822" t="s">
        <v>1375</v>
      </c>
      <c r="C1085" s="822" t="s">
        <v>1381</v>
      </c>
      <c r="D1085" s="823" t="s">
        <v>2517</v>
      </c>
      <c r="E1085" s="824" t="s">
        <v>1416</v>
      </c>
      <c r="F1085" s="822" t="s">
        <v>1378</v>
      </c>
      <c r="G1085" s="822" t="s">
        <v>1527</v>
      </c>
      <c r="H1085" s="822" t="s">
        <v>329</v>
      </c>
      <c r="I1085" s="822" t="s">
        <v>1531</v>
      </c>
      <c r="J1085" s="822" t="s">
        <v>1532</v>
      </c>
      <c r="K1085" s="822" t="s">
        <v>1533</v>
      </c>
      <c r="L1085" s="825">
        <v>0</v>
      </c>
      <c r="M1085" s="825">
        <v>0</v>
      </c>
      <c r="N1085" s="822">
        <v>4</v>
      </c>
      <c r="O1085" s="826">
        <v>3</v>
      </c>
      <c r="P1085" s="825"/>
      <c r="Q1085" s="827"/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11</v>
      </c>
      <c r="B1086" s="822" t="s">
        <v>1375</v>
      </c>
      <c r="C1086" s="822" t="s">
        <v>1381</v>
      </c>
      <c r="D1086" s="823" t="s">
        <v>2517</v>
      </c>
      <c r="E1086" s="824" t="s">
        <v>1416</v>
      </c>
      <c r="F1086" s="822" t="s">
        <v>1378</v>
      </c>
      <c r="G1086" s="822" t="s">
        <v>1527</v>
      </c>
      <c r="H1086" s="822" t="s">
        <v>329</v>
      </c>
      <c r="I1086" s="822" t="s">
        <v>1827</v>
      </c>
      <c r="J1086" s="822" t="s">
        <v>1828</v>
      </c>
      <c r="K1086" s="822" t="s">
        <v>1829</v>
      </c>
      <c r="L1086" s="825">
        <v>400.2</v>
      </c>
      <c r="M1086" s="825">
        <v>4001.9999999999991</v>
      </c>
      <c r="N1086" s="822">
        <v>10</v>
      </c>
      <c r="O1086" s="826">
        <v>10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11</v>
      </c>
      <c r="B1087" s="822" t="s">
        <v>1375</v>
      </c>
      <c r="C1087" s="822" t="s">
        <v>1381</v>
      </c>
      <c r="D1087" s="823" t="s">
        <v>2517</v>
      </c>
      <c r="E1087" s="824" t="s">
        <v>1416</v>
      </c>
      <c r="F1087" s="822" t="s">
        <v>1378</v>
      </c>
      <c r="G1087" s="822" t="s">
        <v>1527</v>
      </c>
      <c r="H1087" s="822" t="s">
        <v>329</v>
      </c>
      <c r="I1087" s="822" t="s">
        <v>2446</v>
      </c>
      <c r="J1087" s="822" t="s">
        <v>2447</v>
      </c>
      <c r="K1087" s="822" t="s">
        <v>1530</v>
      </c>
      <c r="L1087" s="825">
        <v>0</v>
      </c>
      <c r="M1087" s="825">
        <v>0</v>
      </c>
      <c r="N1087" s="822">
        <v>1</v>
      </c>
      <c r="O1087" s="826">
        <v>1</v>
      </c>
      <c r="P1087" s="825"/>
      <c r="Q1087" s="827"/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11</v>
      </c>
      <c r="B1088" s="822" t="s">
        <v>1375</v>
      </c>
      <c r="C1088" s="822" t="s">
        <v>1381</v>
      </c>
      <c r="D1088" s="823" t="s">
        <v>2517</v>
      </c>
      <c r="E1088" s="824" t="s">
        <v>1416</v>
      </c>
      <c r="F1088" s="822" t="s">
        <v>1378</v>
      </c>
      <c r="G1088" s="822" t="s">
        <v>1527</v>
      </c>
      <c r="H1088" s="822" t="s">
        <v>329</v>
      </c>
      <c r="I1088" s="822" t="s">
        <v>2448</v>
      </c>
      <c r="J1088" s="822" t="s">
        <v>1676</v>
      </c>
      <c r="K1088" s="822" t="s">
        <v>2449</v>
      </c>
      <c r="L1088" s="825">
        <v>0</v>
      </c>
      <c r="M1088" s="825">
        <v>0</v>
      </c>
      <c r="N1088" s="822">
        <v>2</v>
      </c>
      <c r="O1088" s="826">
        <v>2</v>
      </c>
      <c r="P1088" s="825"/>
      <c r="Q1088" s="827"/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11</v>
      </c>
      <c r="B1089" s="822" t="s">
        <v>1375</v>
      </c>
      <c r="C1089" s="822" t="s">
        <v>1381</v>
      </c>
      <c r="D1089" s="823" t="s">
        <v>2517</v>
      </c>
      <c r="E1089" s="824" t="s">
        <v>1416</v>
      </c>
      <c r="F1089" s="822" t="s">
        <v>1378</v>
      </c>
      <c r="G1089" s="822" t="s">
        <v>1534</v>
      </c>
      <c r="H1089" s="822" t="s">
        <v>329</v>
      </c>
      <c r="I1089" s="822" t="s">
        <v>1538</v>
      </c>
      <c r="J1089" s="822" t="s">
        <v>1539</v>
      </c>
      <c r="K1089" s="822" t="s">
        <v>1540</v>
      </c>
      <c r="L1089" s="825">
        <v>1383</v>
      </c>
      <c r="M1089" s="825">
        <v>6915</v>
      </c>
      <c r="N1089" s="822">
        <v>5</v>
      </c>
      <c r="O1089" s="826">
        <v>5</v>
      </c>
      <c r="P1089" s="825">
        <v>6915</v>
      </c>
      <c r="Q1089" s="827">
        <v>1</v>
      </c>
      <c r="R1089" s="822">
        <v>5</v>
      </c>
      <c r="S1089" s="827">
        <v>1</v>
      </c>
      <c r="T1089" s="826">
        <v>5</v>
      </c>
      <c r="U1089" s="828">
        <v>1</v>
      </c>
    </row>
    <row r="1090" spans="1:21" ht="14.45" customHeight="1" x14ac:dyDescent="0.2">
      <c r="A1090" s="821">
        <v>11</v>
      </c>
      <c r="B1090" s="822" t="s">
        <v>1375</v>
      </c>
      <c r="C1090" s="822" t="s">
        <v>1381</v>
      </c>
      <c r="D1090" s="823" t="s">
        <v>2517</v>
      </c>
      <c r="E1090" s="824" t="s">
        <v>1416</v>
      </c>
      <c r="F1090" s="822" t="s">
        <v>1378</v>
      </c>
      <c r="G1090" s="822" t="s">
        <v>1428</v>
      </c>
      <c r="H1090" s="822" t="s">
        <v>329</v>
      </c>
      <c r="I1090" s="822" t="s">
        <v>1429</v>
      </c>
      <c r="J1090" s="822" t="s">
        <v>1430</v>
      </c>
      <c r="K1090" s="822" t="s">
        <v>1431</v>
      </c>
      <c r="L1090" s="825">
        <v>562.03</v>
      </c>
      <c r="M1090" s="825">
        <v>1686.09</v>
      </c>
      <c r="N1090" s="822">
        <v>3</v>
      </c>
      <c r="O1090" s="826">
        <v>3</v>
      </c>
      <c r="P1090" s="825">
        <v>1686.09</v>
      </c>
      <c r="Q1090" s="827">
        <v>1</v>
      </c>
      <c r="R1090" s="822">
        <v>3</v>
      </c>
      <c r="S1090" s="827">
        <v>1</v>
      </c>
      <c r="T1090" s="826">
        <v>3</v>
      </c>
      <c r="U1090" s="828">
        <v>1</v>
      </c>
    </row>
    <row r="1091" spans="1:21" ht="14.45" customHeight="1" x14ac:dyDescent="0.2">
      <c r="A1091" s="821">
        <v>11</v>
      </c>
      <c r="B1091" s="822" t="s">
        <v>1375</v>
      </c>
      <c r="C1091" s="822" t="s">
        <v>1381</v>
      </c>
      <c r="D1091" s="823" t="s">
        <v>2517</v>
      </c>
      <c r="E1091" s="824" t="s">
        <v>1416</v>
      </c>
      <c r="F1091" s="822" t="s">
        <v>1378</v>
      </c>
      <c r="G1091" s="822" t="s">
        <v>1428</v>
      </c>
      <c r="H1091" s="822" t="s">
        <v>329</v>
      </c>
      <c r="I1091" s="822" t="s">
        <v>1432</v>
      </c>
      <c r="J1091" s="822" t="s">
        <v>1433</v>
      </c>
      <c r="K1091" s="822" t="s">
        <v>1434</v>
      </c>
      <c r="L1091" s="825">
        <v>971.25</v>
      </c>
      <c r="M1091" s="825">
        <v>3885</v>
      </c>
      <c r="N1091" s="822">
        <v>4</v>
      </c>
      <c r="O1091" s="826">
        <v>4</v>
      </c>
      <c r="P1091" s="825">
        <v>3885</v>
      </c>
      <c r="Q1091" s="827">
        <v>1</v>
      </c>
      <c r="R1091" s="822">
        <v>4</v>
      </c>
      <c r="S1091" s="827">
        <v>1</v>
      </c>
      <c r="T1091" s="826">
        <v>4</v>
      </c>
      <c r="U1091" s="828">
        <v>1</v>
      </c>
    </row>
    <row r="1092" spans="1:21" ht="14.45" customHeight="1" x14ac:dyDescent="0.2">
      <c r="A1092" s="821">
        <v>11</v>
      </c>
      <c r="B1092" s="822" t="s">
        <v>1375</v>
      </c>
      <c r="C1092" s="822" t="s">
        <v>1381</v>
      </c>
      <c r="D1092" s="823" t="s">
        <v>2517</v>
      </c>
      <c r="E1092" s="824" t="s">
        <v>1416</v>
      </c>
      <c r="F1092" s="822" t="s">
        <v>1378</v>
      </c>
      <c r="G1092" s="822" t="s">
        <v>1428</v>
      </c>
      <c r="H1092" s="822" t="s">
        <v>329</v>
      </c>
      <c r="I1092" s="822" t="s">
        <v>1442</v>
      </c>
      <c r="J1092" s="822" t="s">
        <v>1443</v>
      </c>
      <c r="K1092" s="822" t="s">
        <v>1444</v>
      </c>
      <c r="L1092" s="825">
        <v>748.12</v>
      </c>
      <c r="M1092" s="825">
        <v>748.12</v>
      </c>
      <c r="N1092" s="822">
        <v>1</v>
      </c>
      <c r="O1092" s="826">
        <v>1</v>
      </c>
      <c r="P1092" s="825">
        <v>748.12</v>
      </c>
      <c r="Q1092" s="827">
        <v>1</v>
      </c>
      <c r="R1092" s="822">
        <v>1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11</v>
      </c>
      <c r="B1093" s="822" t="s">
        <v>1375</v>
      </c>
      <c r="C1093" s="822" t="s">
        <v>1381</v>
      </c>
      <c r="D1093" s="823" t="s">
        <v>2517</v>
      </c>
      <c r="E1093" s="824" t="s">
        <v>1416</v>
      </c>
      <c r="F1093" s="822" t="s">
        <v>1378</v>
      </c>
      <c r="G1093" s="822" t="s">
        <v>1428</v>
      </c>
      <c r="H1093" s="822" t="s">
        <v>329</v>
      </c>
      <c r="I1093" s="822" t="s">
        <v>1632</v>
      </c>
      <c r="J1093" s="822" t="s">
        <v>1633</v>
      </c>
      <c r="K1093" s="822" t="s">
        <v>1634</v>
      </c>
      <c r="L1093" s="825">
        <v>249.55</v>
      </c>
      <c r="M1093" s="825">
        <v>249.55</v>
      </c>
      <c r="N1093" s="822">
        <v>1</v>
      </c>
      <c r="O1093" s="826">
        <v>1</v>
      </c>
      <c r="P1093" s="825">
        <v>249.55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11</v>
      </c>
      <c r="B1094" s="822" t="s">
        <v>1375</v>
      </c>
      <c r="C1094" s="822" t="s">
        <v>1381</v>
      </c>
      <c r="D1094" s="823" t="s">
        <v>2517</v>
      </c>
      <c r="E1094" s="824" t="s">
        <v>1416</v>
      </c>
      <c r="F1094" s="822" t="s">
        <v>1378</v>
      </c>
      <c r="G1094" s="822" t="s">
        <v>1428</v>
      </c>
      <c r="H1094" s="822" t="s">
        <v>329</v>
      </c>
      <c r="I1094" s="822" t="s">
        <v>1638</v>
      </c>
      <c r="J1094" s="822" t="s">
        <v>1639</v>
      </c>
      <c r="K1094" s="822"/>
      <c r="L1094" s="825">
        <v>180.55</v>
      </c>
      <c r="M1094" s="825">
        <v>180.55</v>
      </c>
      <c r="N1094" s="822">
        <v>1</v>
      </c>
      <c r="O1094" s="826">
        <v>1</v>
      </c>
      <c r="P1094" s="825">
        <v>180.55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11</v>
      </c>
      <c r="B1095" s="822" t="s">
        <v>1375</v>
      </c>
      <c r="C1095" s="822" t="s">
        <v>1381</v>
      </c>
      <c r="D1095" s="823" t="s">
        <v>2517</v>
      </c>
      <c r="E1095" s="824" t="s">
        <v>1416</v>
      </c>
      <c r="F1095" s="822" t="s">
        <v>1378</v>
      </c>
      <c r="G1095" s="822" t="s">
        <v>1428</v>
      </c>
      <c r="H1095" s="822" t="s">
        <v>329</v>
      </c>
      <c r="I1095" s="822" t="s">
        <v>1792</v>
      </c>
      <c r="J1095" s="822" t="s">
        <v>1793</v>
      </c>
      <c r="K1095" s="822"/>
      <c r="L1095" s="825">
        <v>180.55</v>
      </c>
      <c r="M1095" s="825">
        <v>180.55</v>
      </c>
      <c r="N1095" s="822">
        <v>1</v>
      </c>
      <c r="O1095" s="826">
        <v>1</v>
      </c>
      <c r="P1095" s="825">
        <v>180.55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11</v>
      </c>
      <c r="B1096" s="822" t="s">
        <v>1375</v>
      </c>
      <c r="C1096" s="822" t="s">
        <v>1381</v>
      </c>
      <c r="D1096" s="823" t="s">
        <v>2517</v>
      </c>
      <c r="E1096" s="824" t="s">
        <v>1416</v>
      </c>
      <c r="F1096" s="822" t="s">
        <v>1378</v>
      </c>
      <c r="G1096" s="822" t="s">
        <v>1428</v>
      </c>
      <c r="H1096" s="822" t="s">
        <v>329</v>
      </c>
      <c r="I1096" s="822" t="s">
        <v>2343</v>
      </c>
      <c r="J1096" s="822" t="s">
        <v>2344</v>
      </c>
      <c r="K1096" s="822" t="s">
        <v>2345</v>
      </c>
      <c r="L1096" s="825">
        <v>589.99</v>
      </c>
      <c r="M1096" s="825">
        <v>589.99</v>
      </c>
      <c r="N1096" s="822">
        <v>1</v>
      </c>
      <c r="O1096" s="826">
        <v>1</v>
      </c>
      <c r="P1096" s="825">
        <v>589.99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11</v>
      </c>
      <c r="B1097" s="822" t="s">
        <v>1375</v>
      </c>
      <c r="C1097" s="822" t="s">
        <v>1381</v>
      </c>
      <c r="D1097" s="823" t="s">
        <v>2517</v>
      </c>
      <c r="E1097" s="824" t="s">
        <v>1416</v>
      </c>
      <c r="F1097" s="822" t="s">
        <v>1378</v>
      </c>
      <c r="G1097" s="822" t="s">
        <v>1428</v>
      </c>
      <c r="H1097" s="822" t="s">
        <v>329</v>
      </c>
      <c r="I1097" s="822" t="s">
        <v>2450</v>
      </c>
      <c r="J1097" s="822" t="s">
        <v>2451</v>
      </c>
      <c r="K1097" s="822" t="s">
        <v>2452</v>
      </c>
      <c r="L1097" s="825">
        <v>2500.1</v>
      </c>
      <c r="M1097" s="825">
        <v>2500.1</v>
      </c>
      <c r="N1097" s="822">
        <v>1</v>
      </c>
      <c r="O1097" s="826">
        <v>1</v>
      </c>
      <c r="P1097" s="825">
        <v>2500.1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11</v>
      </c>
      <c r="B1098" s="822" t="s">
        <v>1375</v>
      </c>
      <c r="C1098" s="822" t="s">
        <v>1381</v>
      </c>
      <c r="D1098" s="823" t="s">
        <v>2517</v>
      </c>
      <c r="E1098" s="824" t="s">
        <v>1416</v>
      </c>
      <c r="F1098" s="822" t="s">
        <v>1378</v>
      </c>
      <c r="G1098" s="822" t="s">
        <v>1428</v>
      </c>
      <c r="H1098" s="822" t="s">
        <v>329</v>
      </c>
      <c r="I1098" s="822" t="s">
        <v>2453</v>
      </c>
      <c r="J1098" s="822" t="s">
        <v>2454</v>
      </c>
      <c r="K1098" s="822" t="s">
        <v>2455</v>
      </c>
      <c r="L1098" s="825">
        <v>180.55</v>
      </c>
      <c r="M1098" s="825">
        <v>180.55</v>
      </c>
      <c r="N1098" s="822">
        <v>1</v>
      </c>
      <c r="O1098" s="826">
        <v>1</v>
      </c>
      <c r="P1098" s="825">
        <v>180.55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11</v>
      </c>
      <c r="B1099" s="822" t="s">
        <v>1375</v>
      </c>
      <c r="C1099" s="822" t="s">
        <v>1381</v>
      </c>
      <c r="D1099" s="823" t="s">
        <v>2517</v>
      </c>
      <c r="E1099" s="824" t="s">
        <v>1416</v>
      </c>
      <c r="F1099" s="822" t="s">
        <v>1378</v>
      </c>
      <c r="G1099" s="822" t="s">
        <v>1438</v>
      </c>
      <c r="H1099" s="822" t="s">
        <v>329</v>
      </c>
      <c r="I1099" s="822" t="s">
        <v>1439</v>
      </c>
      <c r="J1099" s="822" t="s">
        <v>1440</v>
      </c>
      <c r="K1099" s="822" t="s">
        <v>1441</v>
      </c>
      <c r="L1099" s="825">
        <v>249.55</v>
      </c>
      <c r="M1099" s="825">
        <v>1247.75</v>
      </c>
      <c r="N1099" s="822">
        <v>5</v>
      </c>
      <c r="O1099" s="826">
        <v>3</v>
      </c>
      <c r="P1099" s="825">
        <v>748.65000000000009</v>
      </c>
      <c r="Q1099" s="827">
        <v>0.60000000000000009</v>
      </c>
      <c r="R1099" s="822">
        <v>3</v>
      </c>
      <c r="S1099" s="827">
        <v>0.6</v>
      </c>
      <c r="T1099" s="826">
        <v>2</v>
      </c>
      <c r="U1099" s="828">
        <v>0.66666666666666663</v>
      </c>
    </row>
    <row r="1100" spans="1:21" ht="14.45" customHeight="1" x14ac:dyDescent="0.2">
      <c r="A1100" s="821">
        <v>11</v>
      </c>
      <c r="B1100" s="822" t="s">
        <v>1375</v>
      </c>
      <c r="C1100" s="822" t="s">
        <v>1381</v>
      </c>
      <c r="D1100" s="823" t="s">
        <v>2517</v>
      </c>
      <c r="E1100" s="824" t="s">
        <v>1416</v>
      </c>
      <c r="F1100" s="822" t="s">
        <v>1378</v>
      </c>
      <c r="G1100" s="822" t="s">
        <v>1438</v>
      </c>
      <c r="H1100" s="822" t="s">
        <v>329</v>
      </c>
      <c r="I1100" s="822" t="s">
        <v>1547</v>
      </c>
      <c r="J1100" s="822" t="s">
        <v>1548</v>
      </c>
      <c r="K1100" s="822" t="s">
        <v>1549</v>
      </c>
      <c r="L1100" s="825">
        <v>400.2</v>
      </c>
      <c r="M1100" s="825">
        <v>1600.8</v>
      </c>
      <c r="N1100" s="822">
        <v>4</v>
      </c>
      <c r="O1100" s="826">
        <v>4</v>
      </c>
      <c r="P1100" s="825">
        <v>800.4</v>
      </c>
      <c r="Q1100" s="827">
        <v>0.5</v>
      </c>
      <c r="R1100" s="822">
        <v>2</v>
      </c>
      <c r="S1100" s="827">
        <v>0.5</v>
      </c>
      <c r="T1100" s="826">
        <v>2</v>
      </c>
      <c r="U1100" s="828">
        <v>0.5</v>
      </c>
    </row>
    <row r="1101" spans="1:21" ht="14.45" customHeight="1" x14ac:dyDescent="0.2">
      <c r="A1101" s="821">
        <v>11</v>
      </c>
      <c r="B1101" s="822" t="s">
        <v>1375</v>
      </c>
      <c r="C1101" s="822" t="s">
        <v>1381</v>
      </c>
      <c r="D1101" s="823" t="s">
        <v>2517</v>
      </c>
      <c r="E1101" s="824" t="s">
        <v>1416</v>
      </c>
      <c r="F1101" s="822" t="s">
        <v>1378</v>
      </c>
      <c r="G1101" s="822" t="s">
        <v>1438</v>
      </c>
      <c r="H1101" s="822" t="s">
        <v>329</v>
      </c>
      <c r="I1101" s="822" t="s">
        <v>2456</v>
      </c>
      <c r="J1101" s="822" t="s">
        <v>2457</v>
      </c>
      <c r="K1101" s="822" t="s">
        <v>2458</v>
      </c>
      <c r="L1101" s="825">
        <v>249.55</v>
      </c>
      <c r="M1101" s="825">
        <v>499.1</v>
      </c>
      <c r="N1101" s="822">
        <v>2</v>
      </c>
      <c r="O1101" s="826">
        <v>1</v>
      </c>
      <c r="P1101" s="825">
        <v>499.1</v>
      </c>
      <c r="Q1101" s="827">
        <v>1</v>
      </c>
      <c r="R1101" s="822">
        <v>2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11</v>
      </c>
      <c r="B1102" s="822" t="s">
        <v>1375</v>
      </c>
      <c r="C1102" s="822" t="s">
        <v>1381</v>
      </c>
      <c r="D1102" s="823" t="s">
        <v>2517</v>
      </c>
      <c r="E1102" s="824" t="s">
        <v>1416</v>
      </c>
      <c r="F1102" s="822" t="s">
        <v>1378</v>
      </c>
      <c r="G1102" s="822" t="s">
        <v>1438</v>
      </c>
      <c r="H1102" s="822" t="s">
        <v>329</v>
      </c>
      <c r="I1102" s="822" t="s">
        <v>2372</v>
      </c>
      <c r="J1102" s="822" t="s">
        <v>2373</v>
      </c>
      <c r="K1102" s="822" t="s">
        <v>2374</v>
      </c>
      <c r="L1102" s="825">
        <v>249.55</v>
      </c>
      <c r="M1102" s="825">
        <v>499.1</v>
      </c>
      <c r="N1102" s="822">
        <v>2</v>
      </c>
      <c r="O1102" s="826">
        <v>1</v>
      </c>
      <c r="P1102" s="825">
        <v>499.1</v>
      </c>
      <c r="Q1102" s="827">
        <v>1</v>
      </c>
      <c r="R1102" s="822">
        <v>2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11</v>
      </c>
      <c r="B1103" s="822" t="s">
        <v>1375</v>
      </c>
      <c r="C1103" s="822" t="s">
        <v>1381</v>
      </c>
      <c r="D1103" s="823" t="s">
        <v>2517</v>
      </c>
      <c r="E1103" s="824" t="s">
        <v>1402</v>
      </c>
      <c r="F1103" s="822" t="s">
        <v>1376</v>
      </c>
      <c r="G1103" s="822" t="s">
        <v>1459</v>
      </c>
      <c r="H1103" s="822" t="s">
        <v>329</v>
      </c>
      <c r="I1103" s="822" t="s">
        <v>2459</v>
      </c>
      <c r="J1103" s="822" t="s">
        <v>2460</v>
      </c>
      <c r="K1103" s="822" t="s">
        <v>2461</v>
      </c>
      <c r="L1103" s="825">
        <v>23.49</v>
      </c>
      <c r="M1103" s="825">
        <v>23.49</v>
      </c>
      <c r="N1103" s="822">
        <v>1</v>
      </c>
      <c r="O1103" s="826">
        <v>1</v>
      </c>
      <c r="P1103" s="825">
        <v>23.49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11</v>
      </c>
      <c r="B1104" s="822" t="s">
        <v>1375</v>
      </c>
      <c r="C1104" s="822" t="s">
        <v>1381</v>
      </c>
      <c r="D1104" s="823" t="s">
        <v>2517</v>
      </c>
      <c r="E1104" s="824" t="s">
        <v>1402</v>
      </c>
      <c r="F1104" s="822" t="s">
        <v>1376</v>
      </c>
      <c r="G1104" s="822" t="s">
        <v>1471</v>
      </c>
      <c r="H1104" s="822" t="s">
        <v>329</v>
      </c>
      <c r="I1104" s="822" t="s">
        <v>1472</v>
      </c>
      <c r="J1104" s="822" t="s">
        <v>1473</v>
      </c>
      <c r="K1104" s="822" t="s">
        <v>1474</v>
      </c>
      <c r="L1104" s="825">
        <v>159.71</v>
      </c>
      <c r="M1104" s="825">
        <v>319.42</v>
      </c>
      <c r="N1104" s="822">
        <v>2</v>
      </c>
      <c r="O1104" s="826">
        <v>1</v>
      </c>
      <c r="P1104" s="825">
        <v>319.42</v>
      </c>
      <c r="Q1104" s="827">
        <v>1</v>
      </c>
      <c r="R1104" s="822">
        <v>2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11</v>
      </c>
      <c r="B1105" s="822" t="s">
        <v>1375</v>
      </c>
      <c r="C1105" s="822" t="s">
        <v>1381</v>
      </c>
      <c r="D1105" s="823" t="s">
        <v>2517</v>
      </c>
      <c r="E1105" s="824" t="s">
        <v>1402</v>
      </c>
      <c r="F1105" s="822" t="s">
        <v>1376</v>
      </c>
      <c r="G1105" s="822" t="s">
        <v>2462</v>
      </c>
      <c r="H1105" s="822" t="s">
        <v>329</v>
      </c>
      <c r="I1105" s="822" t="s">
        <v>2463</v>
      </c>
      <c r="J1105" s="822" t="s">
        <v>2464</v>
      </c>
      <c r="K1105" s="822" t="s">
        <v>2465</v>
      </c>
      <c r="L1105" s="825">
        <v>25.53</v>
      </c>
      <c r="M1105" s="825">
        <v>25.53</v>
      </c>
      <c r="N1105" s="822">
        <v>1</v>
      </c>
      <c r="O1105" s="826">
        <v>1</v>
      </c>
      <c r="P1105" s="825">
        <v>25.53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11</v>
      </c>
      <c r="B1106" s="822" t="s">
        <v>1375</v>
      </c>
      <c r="C1106" s="822" t="s">
        <v>1381</v>
      </c>
      <c r="D1106" s="823" t="s">
        <v>2517</v>
      </c>
      <c r="E1106" s="824" t="s">
        <v>1402</v>
      </c>
      <c r="F1106" s="822" t="s">
        <v>1376</v>
      </c>
      <c r="G1106" s="822" t="s">
        <v>1435</v>
      </c>
      <c r="H1106" s="822" t="s">
        <v>329</v>
      </c>
      <c r="I1106" s="822" t="s">
        <v>1436</v>
      </c>
      <c r="J1106" s="822" t="s">
        <v>656</v>
      </c>
      <c r="K1106" s="822" t="s">
        <v>1437</v>
      </c>
      <c r="L1106" s="825">
        <v>35.25</v>
      </c>
      <c r="M1106" s="825">
        <v>70.5</v>
      </c>
      <c r="N1106" s="822">
        <v>2</v>
      </c>
      <c r="O1106" s="826">
        <v>2</v>
      </c>
      <c r="P1106" s="825">
        <v>35.25</v>
      </c>
      <c r="Q1106" s="827">
        <v>0.5</v>
      </c>
      <c r="R1106" s="822">
        <v>1</v>
      </c>
      <c r="S1106" s="827">
        <v>0.5</v>
      </c>
      <c r="T1106" s="826">
        <v>1</v>
      </c>
      <c r="U1106" s="828">
        <v>0.5</v>
      </c>
    </row>
    <row r="1107" spans="1:21" ht="14.45" customHeight="1" x14ac:dyDescent="0.2">
      <c r="A1107" s="821">
        <v>11</v>
      </c>
      <c r="B1107" s="822" t="s">
        <v>1375</v>
      </c>
      <c r="C1107" s="822" t="s">
        <v>1381</v>
      </c>
      <c r="D1107" s="823" t="s">
        <v>2517</v>
      </c>
      <c r="E1107" s="824" t="s">
        <v>1402</v>
      </c>
      <c r="F1107" s="822" t="s">
        <v>1376</v>
      </c>
      <c r="G1107" s="822" t="s">
        <v>1435</v>
      </c>
      <c r="H1107" s="822" t="s">
        <v>329</v>
      </c>
      <c r="I1107" s="822" t="s">
        <v>1779</v>
      </c>
      <c r="J1107" s="822" t="s">
        <v>656</v>
      </c>
      <c r="K1107" s="822" t="s">
        <v>1706</v>
      </c>
      <c r="L1107" s="825">
        <v>35.25</v>
      </c>
      <c r="M1107" s="825">
        <v>70.5</v>
      </c>
      <c r="N1107" s="822">
        <v>2</v>
      </c>
      <c r="O1107" s="826">
        <v>2</v>
      </c>
      <c r="P1107" s="825">
        <v>70.5</v>
      </c>
      <c r="Q1107" s="827">
        <v>1</v>
      </c>
      <c r="R1107" s="822">
        <v>2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11</v>
      </c>
      <c r="B1108" s="822" t="s">
        <v>1375</v>
      </c>
      <c r="C1108" s="822" t="s">
        <v>1381</v>
      </c>
      <c r="D1108" s="823" t="s">
        <v>2517</v>
      </c>
      <c r="E1108" s="824" t="s">
        <v>1402</v>
      </c>
      <c r="F1108" s="822" t="s">
        <v>1376</v>
      </c>
      <c r="G1108" s="822" t="s">
        <v>1423</v>
      </c>
      <c r="H1108" s="822" t="s">
        <v>329</v>
      </c>
      <c r="I1108" s="822" t="s">
        <v>2466</v>
      </c>
      <c r="J1108" s="822" t="s">
        <v>2467</v>
      </c>
      <c r="K1108" s="822" t="s">
        <v>2468</v>
      </c>
      <c r="L1108" s="825">
        <v>154.36000000000001</v>
      </c>
      <c r="M1108" s="825">
        <v>154.36000000000001</v>
      </c>
      <c r="N1108" s="822">
        <v>1</v>
      </c>
      <c r="O1108" s="826">
        <v>1</v>
      </c>
      <c r="P1108" s="825">
        <v>154.36000000000001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11</v>
      </c>
      <c r="B1109" s="822" t="s">
        <v>1375</v>
      </c>
      <c r="C1109" s="822" t="s">
        <v>1381</v>
      </c>
      <c r="D1109" s="823" t="s">
        <v>2517</v>
      </c>
      <c r="E1109" s="824" t="s">
        <v>1402</v>
      </c>
      <c r="F1109" s="822" t="s">
        <v>1378</v>
      </c>
      <c r="G1109" s="822" t="s">
        <v>1527</v>
      </c>
      <c r="H1109" s="822" t="s">
        <v>329</v>
      </c>
      <c r="I1109" s="822" t="s">
        <v>2469</v>
      </c>
      <c r="J1109" s="822" t="s">
        <v>2470</v>
      </c>
      <c r="K1109" s="822" t="s">
        <v>1981</v>
      </c>
      <c r="L1109" s="825">
        <v>0</v>
      </c>
      <c r="M1109" s="825">
        <v>0</v>
      </c>
      <c r="N1109" s="822">
        <v>1</v>
      </c>
      <c r="O1109" s="826">
        <v>1</v>
      </c>
      <c r="P1109" s="825"/>
      <c r="Q1109" s="827"/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11</v>
      </c>
      <c r="B1110" s="822" t="s">
        <v>1375</v>
      </c>
      <c r="C1110" s="822" t="s">
        <v>1381</v>
      </c>
      <c r="D1110" s="823" t="s">
        <v>2517</v>
      </c>
      <c r="E1110" s="824" t="s">
        <v>1402</v>
      </c>
      <c r="F1110" s="822" t="s">
        <v>1378</v>
      </c>
      <c r="G1110" s="822" t="s">
        <v>1428</v>
      </c>
      <c r="H1110" s="822" t="s">
        <v>329</v>
      </c>
      <c r="I1110" s="822" t="s">
        <v>1949</v>
      </c>
      <c r="J1110" s="822" t="s">
        <v>1950</v>
      </c>
      <c r="K1110" s="822" t="s">
        <v>1951</v>
      </c>
      <c r="L1110" s="825">
        <v>349.6</v>
      </c>
      <c r="M1110" s="825">
        <v>349.6</v>
      </c>
      <c r="N1110" s="822">
        <v>1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11</v>
      </c>
      <c r="B1111" s="822" t="s">
        <v>1375</v>
      </c>
      <c r="C1111" s="822" t="s">
        <v>1381</v>
      </c>
      <c r="D1111" s="823" t="s">
        <v>2517</v>
      </c>
      <c r="E1111" s="824" t="s">
        <v>1402</v>
      </c>
      <c r="F1111" s="822" t="s">
        <v>1378</v>
      </c>
      <c r="G1111" s="822" t="s">
        <v>1428</v>
      </c>
      <c r="H1111" s="822" t="s">
        <v>329</v>
      </c>
      <c r="I1111" s="822" t="s">
        <v>1632</v>
      </c>
      <c r="J1111" s="822" t="s">
        <v>1633</v>
      </c>
      <c r="K1111" s="822" t="s">
        <v>1634</v>
      </c>
      <c r="L1111" s="825">
        <v>249.55</v>
      </c>
      <c r="M1111" s="825">
        <v>1497.3</v>
      </c>
      <c r="N1111" s="822">
        <v>6</v>
      </c>
      <c r="O1111" s="826">
        <v>6</v>
      </c>
      <c r="P1111" s="825">
        <v>1247.75</v>
      </c>
      <c r="Q1111" s="827">
        <v>0.83333333333333337</v>
      </c>
      <c r="R1111" s="822">
        <v>5</v>
      </c>
      <c r="S1111" s="827">
        <v>0.83333333333333337</v>
      </c>
      <c r="T1111" s="826">
        <v>5</v>
      </c>
      <c r="U1111" s="828">
        <v>0.83333333333333337</v>
      </c>
    </row>
    <row r="1112" spans="1:21" ht="14.45" customHeight="1" x14ac:dyDescent="0.2">
      <c r="A1112" s="821">
        <v>11</v>
      </c>
      <c r="B1112" s="822" t="s">
        <v>1375</v>
      </c>
      <c r="C1112" s="822" t="s">
        <v>1381</v>
      </c>
      <c r="D1112" s="823" t="s">
        <v>2517</v>
      </c>
      <c r="E1112" s="824" t="s">
        <v>1402</v>
      </c>
      <c r="F1112" s="822" t="s">
        <v>1378</v>
      </c>
      <c r="G1112" s="822" t="s">
        <v>1428</v>
      </c>
      <c r="H1112" s="822" t="s">
        <v>329</v>
      </c>
      <c r="I1112" s="822" t="s">
        <v>1638</v>
      </c>
      <c r="J1112" s="822" t="s">
        <v>1639</v>
      </c>
      <c r="K1112" s="822"/>
      <c r="L1112" s="825">
        <v>180.55</v>
      </c>
      <c r="M1112" s="825">
        <v>541.65000000000009</v>
      </c>
      <c r="N1112" s="822">
        <v>3</v>
      </c>
      <c r="O1112" s="826">
        <v>3</v>
      </c>
      <c r="P1112" s="825">
        <v>541.65000000000009</v>
      </c>
      <c r="Q1112" s="827">
        <v>1</v>
      </c>
      <c r="R1112" s="822">
        <v>3</v>
      </c>
      <c r="S1112" s="827">
        <v>1</v>
      </c>
      <c r="T1112" s="826">
        <v>3</v>
      </c>
      <c r="U1112" s="828">
        <v>1</v>
      </c>
    </row>
    <row r="1113" spans="1:21" ht="14.45" customHeight="1" x14ac:dyDescent="0.2">
      <c r="A1113" s="821">
        <v>11</v>
      </c>
      <c r="B1113" s="822" t="s">
        <v>1375</v>
      </c>
      <c r="C1113" s="822" t="s">
        <v>1381</v>
      </c>
      <c r="D1113" s="823" t="s">
        <v>2517</v>
      </c>
      <c r="E1113" s="824" t="s">
        <v>1402</v>
      </c>
      <c r="F1113" s="822" t="s">
        <v>1378</v>
      </c>
      <c r="G1113" s="822" t="s">
        <v>1428</v>
      </c>
      <c r="H1113" s="822" t="s">
        <v>329</v>
      </c>
      <c r="I1113" s="822" t="s">
        <v>2471</v>
      </c>
      <c r="J1113" s="822" t="s">
        <v>2472</v>
      </c>
      <c r="K1113" s="822" t="s">
        <v>2473</v>
      </c>
      <c r="L1113" s="825">
        <v>349.11</v>
      </c>
      <c r="M1113" s="825">
        <v>2094.6600000000003</v>
      </c>
      <c r="N1113" s="822">
        <v>6</v>
      </c>
      <c r="O1113" s="826">
        <v>6</v>
      </c>
      <c r="P1113" s="825">
        <v>1745.5500000000002</v>
      </c>
      <c r="Q1113" s="827">
        <v>0.83333333333333326</v>
      </c>
      <c r="R1113" s="822">
        <v>5</v>
      </c>
      <c r="S1113" s="827">
        <v>0.83333333333333337</v>
      </c>
      <c r="T1113" s="826">
        <v>5</v>
      </c>
      <c r="U1113" s="828">
        <v>0.83333333333333337</v>
      </c>
    </row>
    <row r="1114" spans="1:21" ht="14.45" customHeight="1" x14ac:dyDescent="0.2">
      <c r="A1114" s="821">
        <v>11</v>
      </c>
      <c r="B1114" s="822" t="s">
        <v>1375</v>
      </c>
      <c r="C1114" s="822" t="s">
        <v>1381</v>
      </c>
      <c r="D1114" s="823" t="s">
        <v>2517</v>
      </c>
      <c r="E1114" s="824" t="s">
        <v>1402</v>
      </c>
      <c r="F1114" s="822" t="s">
        <v>1378</v>
      </c>
      <c r="G1114" s="822" t="s">
        <v>1428</v>
      </c>
      <c r="H1114" s="822" t="s">
        <v>329</v>
      </c>
      <c r="I1114" s="822" t="s">
        <v>2142</v>
      </c>
      <c r="J1114" s="822" t="s">
        <v>2143</v>
      </c>
      <c r="K1114" s="822" t="s">
        <v>2144</v>
      </c>
      <c r="L1114" s="825">
        <v>80.36</v>
      </c>
      <c r="M1114" s="825">
        <v>80.36</v>
      </c>
      <c r="N1114" s="822">
        <v>1</v>
      </c>
      <c r="O1114" s="826">
        <v>1</v>
      </c>
      <c r="P1114" s="825">
        <v>80.36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11</v>
      </c>
      <c r="B1115" s="822" t="s">
        <v>1375</v>
      </c>
      <c r="C1115" s="822" t="s">
        <v>1381</v>
      </c>
      <c r="D1115" s="823" t="s">
        <v>2517</v>
      </c>
      <c r="E1115" s="824" t="s">
        <v>1402</v>
      </c>
      <c r="F1115" s="822" t="s">
        <v>1378</v>
      </c>
      <c r="G1115" s="822" t="s">
        <v>1428</v>
      </c>
      <c r="H1115" s="822" t="s">
        <v>329</v>
      </c>
      <c r="I1115" s="822" t="s">
        <v>1737</v>
      </c>
      <c r="J1115" s="822" t="s">
        <v>1738</v>
      </c>
      <c r="K1115" s="822" t="s">
        <v>1739</v>
      </c>
      <c r="L1115" s="825">
        <v>60.23</v>
      </c>
      <c r="M1115" s="825">
        <v>60.23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11</v>
      </c>
      <c r="B1116" s="822" t="s">
        <v>1375</v>
      </c>
      <c r="C1116" s="822" t="s">
        <v>1381</v>
      </c>
      <c r="D1116" s="823" t="s">
        <v>2517</v>
      </c>
      <c r="E1116" s="824" t="s">
        <v>1402</v>
      </c>
      <c r="F1116" s="822" t="s">
        <v>1378</v>
      </c>
      <c r="G1116" s="822" t="s">
        <v>1428</v>
      </c>
      <c r="H1116" s="822" t="s">
        <v>329</v>
      </c>
      <c r="I1116" s="822" t="s">
        <v>1655</v>
      </c>
      <c r="J1116" s="822" t="s">
        <v>1656</v>
      </c>
      <c r="K1116" s="822" t="s">
        <v>1657</v>
      </c>
      <c r="L1116" s="825">
        <v>349.6</v>
      </c>
      <c r="M1116" s="825">
        <v>2447.2000000000003</v>
      </c>
      <c r="N1116" s="822">
        <v>7</v>
      </c>
      <c r="O1116" s="826">
        <v>7</v>
      </c>
      <c r="P1116" s="825">
        <v>2097.6000000000004</v>
      </c>
      <c r="Q1116" s="827">
        <v>0.85714285714285721</v>
      </c>
      <c r="R1116" s="822">
        <v>6</v>
      </c>
      <c r="S1116" s="827">
        <v>0.8571428571428571</v>
      </c>
      <c r="T1116" s="826">
        <v>6</v>
      </c>
      <c r="U1116" s="828">
        <v>0.8571428571428571</v>
      </c>
    </row>
    <row r="1117" spans="1:21" ht="14.45" customHeight="1" x14ac:dyDescent="0.2">
      <c r="A1117" s="821">
        <v>11</v>
      </c>
      <c r="B1117" s="822" t="s">
        <v>1375</v>
      </c>
      <c r="C1117" s="822" t="s">
        <v>1381</v>
      </c>
      <c r="D1117" s="823" t="s">
        <v>2517</v>
      </c>
      <c r="E1117" s="824" t="s">
        <v>1402</v>
      </c>
      <c r="F1117" s="822" t="s">
        <v>1378</v>
      </c>
      <c r="G1117" s="822" t="s">
        <v>1428</v>
      </c>
      <c r="H1117" s="822" t="s">
        <v>329</v>
      </c>
      <c r="I1117" s="822" t="s">
        <v>1987</v>
      </c>
      <c r="J1117" s="822" t="s">
        <v>1988</v>
      </c>
      <c r="K1117" s="822" t="s">
        <v>1989</v>
      </c>
      <c r="L1117" s="825">
        <v>349.6</v>
      </c>
      <c r="M1117" s="825">
        <v>349.6</v>
      </c>
      <c r="N1117" s="822">
        <v>1</v>
      </c>
      <c r="O1117" s="826">
        <v>1</v>
      </c>
      <c r="P1117" s="825">
        <v>349.6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11</v>
      </c>
      <c r="B1118" s="822" t="s">
        <v>1375</v>
      </c>
      <c r="C1118" s="822" t="s">
        <v>1381</v>
      </c>
      <c r="D1118" s="823" t="s">
        <v>2517</v>
      </c>
      <c r="E1118" s="824" t="s">
        <v>1402</v>
      </c>
      <c r="F1118" s="822" t="s">
        <v>1378</v>
      </c>
      <c r="G1118" s="822" t="s">
        <v>1428</v>
      </c>
      <c r="H1118" s="822" t="s">
        <v>329</v>
      </c>
      <c r="I1118" s="822" t="s">
        <v>2184</v>
      </c>
      <c r="J1118" s="822" t="s">
        <v>2185</v>
      </c>
      <c r="K1118" s="822" t="s">
        <v>2186</v>
      </c>
      <c r="L1118" s="825">
        <v>270.25</v>
      </c>
      <c r="M1118" s="825">
        <v>540.5</v>
      </c>
      <c r="N1118" s="822">
        <v>2</v>
      </c>
      <c r="O1118" s="826">
        <v>2</v>
      </c>
      <c r="P1118" s="825">
        <v>540.5</v>
      </c>
      <c r="Q1118" s="827">
        <v>1</v>
      </c>
      <c r="R1118" s="822">
        <v>2</v>
      </c>
      <c r="S1118" s="827">
        <v>1</v>
      </c>
      <c r="T1118" s="826">
        <v>2</v>
      </c>
      <c r="U1118" s="828">
        <v>1</v>
      </c>
    </row>
    <row r="1119" spans="1:21" ht="14.45" customHeight="1" x14ac:dyDescent="0.2">
      <c r="A1119" s="821">
        <v>11</v>
      </c>
      <c r="B1119" s="822" t="s">
        <v>1375</v>
      </c>
      <c r="C1119" s="822" t="s">
        <v>1381</v>
      </c>
      <c r="D1119" s="823" t="s">
        <v>2517</v>
      </c>
      <c r="E1119" s="824" t="s">
        <v>1402</v>
      </c>
      <c r="F1119" s="822" t="s">
        <v>1378</v>
      </c>
      <c r="G1119" s="822" t="s">
        <v>1428</v>
      </c>
      <c r="H1119" s="822" t="s">
        <v>329</v>
      </c>
      <c r="I1119" s="822" t="s">
        <v>2474</v>
      </c>
      <c r="J1119" s="822" t="s">
        <v>2475</v>
      </c>
      <c r="K1119" s="822" t="s">
        <v>2476</v>
      </c>
      <c r="L1119" s="825">
        <v>349.6</v>
      </c>
      <c r="M1119" s="825">
        <v>349.6</v>
      </c>
      <c r="N1119" s="822">
        <v>1</v>
      </c>
      <c r="O1119" s="826">
        <v>1</v>
      </c>
      <c r="P1119" s="825">
        <v>349.6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11</v>
      </c>
      <c r="B1120" s="822" t="s">
        <v>1375</v>
      </c>
      <c r="C1120" s="822" t="s">
        <v>1381</v>
      </c>
      <c r="D1120" s="823" t="s">
        <v>2517</v>
      </c>
      <c r="E1120" s="824" t="s">
        <v>1407</v>
      </c>
      <c r="F1120" s="822" t="s">
        <v>1376</v>
      </c>
      <c r="G1120" s="822" t="s">
        <v>1455</v>
      </c>
      <c r="H1120" s="822" t="s">
        <v>329</v>
      </c>
      <c r="I1120" s="822" t="s">
        <v>1456</v>
      </c>
      <c r="J1120" s="822" t="s">
        <v>1457</v>
      </c>
      <c r="K1120" s="822" t="s">
        <v>1458</v>
      </c>
      <c r="L1120" s="825">
        <v>159.71</v>
      </c>
      <c r="M1120" s="825">
        <v>2874.7799999999997</v>
      </c>
      <c r="N1120" s="822">
        <v>18</v>
      </c>
      <c r="O1120" s="826">
        <v>6</v>
      </c>
      <c r="P1120" s="825">
        <v>1916.52</v>
      </c>
      <c r="Q1120" s="827">
        <v>0.66666666666666674</v>
      </c>
      <c r="R1120" s="822">
        <v>12</v>
      </c>
      <c r="S1120" s="827">
        <v>0.66666666666666663</v>
      </c>
      <c r="T1120" s="826">
        <v>4</v>
      </c>
      <c r="U1120" s="828">
        <v>0.66666666666666663</v>
      </c>
    </row>
    <row r="1121" spans="1:21" ht="14.45" customHeight="1" x14ac:dyDescent="0.2">
      <c r="A1121" s="821">
        <v>11</v>
      </c>
      <c r="B1121" s="822" t="s">
        <v>1375</v>
      </c>
      <c r="C1121" s="822" t="s">
        <v>1381</v>
      </c>
      <c r="D1121" s="823" t="s">
        <v>2517</v>
      </c>
      <c r="E1121" s="824" t="s">
        <v>1407</v>
      </c>
      <c r="F1121" s="822" t="s">
        <v>1376</v>
      </c>
      <c r="G1121" s="822" t="s">
        <v>2477</v>
      </c>
      <c r="H1121" s="822" t="s">
        <v>329</v>
      </c>
      <c r="I1121" s="822" t="s">
        <v>2478</v>
      </c>
      <c r="J1121" s="822" t="s">
        <v>2479</v>
      </c>
      <c r="K1121" s="822" t="s">
        <v>2480</v>
      </c>
      <c r="L1121" s="825">
        <v>97.96</v>
      </c>
      <c r="M1121" s="825">
        <v>195.92</v>
      </c>
      <c r="N1121" s="822">
        <v>2</v>
      </c>
      <c r="O1121" s="826">
        <v>0.5</v>
      </c>
      <c r="P1121" s="825">
        <v>195.92</v>
      </c>
      <c r="Q1121" s="827">
        <v>1</v>
      </c>
      <c r="R1121" s="822">
        <v>2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11</v>
      </c>
      <c r="B1122" s="822" t="s">
        <v>1375</v>
      </c>
      <c r="C1122" s="822" t="s">
        <v>1381</v>
      </c>
      <c r="D1122" s="823" t="s">
        <v>2517</v>
      </c>
      <c r="E1122" s="824" t="s">
        <v>1407</v>
      </c>
      <c r="F1122" s="822" t="s">
        <v>1376</v>
      </c>
      <c r="G1122" s="822" t="s">
        <v>1471</v>
      </c>
      <c r="H1122" s="822" t="s">
        <v>329</v>
      </c>
      <c r="I1122" s="822" t="s">
        <v>1472</v>
      </c>
      <c r="J1122" s="822" t="s">
        <v>1473</v>
      </c>
      <c r="K1122" s="822" t="s">
        <v>1474</v>
      </c>
      <c r="L1122" s="825">
        <v>159.71</v>
      </c>
      <c r="M1122" s="825">
        <v>1437.3899999999999</v>
      </c>
      <c r="N1122" s="822">
        <v>9</v>
      </c>
      <c r="O1122" s="826">
        <v>3</v>
      </c>
      <c r="P1122" s="825">
        <v>479.13</v>
      </c>
      <c r="Q1122" s="827">
        <v>0.33333333333333337</v>
      </c>
      <c r="R1122" s="822">
        <v>3</v>
      </c>
      <c r="S1122" s="827">
        <v>0.33333333333333331</v>
      </c>
      <c r="T1122" s="826">
        <v>1</v>
      </c>
      <c r="U1122" s="828">
        <v>0.33333333333333331</v>
      </c>
    </row>
    <row r="1123" spans="1:21" ht="14.45" customHeight="1" x14ac:dyDescent="0.2">
      <c r="A1123" s="821">
        <v>11</v>
      </c>
      <c r="B1123" s="822" t="s">
        <v>1375</v>
      </c>
      <c r="C1123" s="822" t="s">
        <v>1381</v>
      </c>
      <c r="D1123" s="823" t="s">
        <v>2517</v>
      </c>
      <c r="E1123" s="824" t="s">
        <v>1407</v>
      </c>
      <c r="F1123" s="822" t="s">
        <v>1376</v>
      </c>
      <c r="G1123" s="822" t="s">
        <v>1471</v>
      </c>
      <c r="H1123" s="822" t="s">
        <v>329</v>
      </c>
      <c r="I1123" s="822" t="s">
        <v>1566</v>
      </c>
      <c r="J1123" s="822" t="s">
        <v>1473</v>
      </c>
      <c r="K1123" s="822" t="s">
        <v>1567</v>
      </c>
      <c r="L1123" s="825">
        <v>159.71</v>
      </c>
      <c r="M1123" s="825">
        <v>479.13</v>
      </c>
      <c r="N1123" s="822">
        <v>3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11</v>
      </c>
      <c r="B1124" s="822" t="s">
        <v>1375</v>
      </c>
      <c r="C1124" s="822" t="s">
        <v>1381</v>
      </c>
      <c r="D1124" s="823" t="s">
        <v>2517</v>
      </c>
      <c r="E1124" s="824" t="s">
        <v>1407</v>
      </c>
      <c r="F1124" s="822" t="s">
        <v>1376</v>
      </c>
      <c r="G1124" s="822" t="s">
        <v>1809</v>
      </c>
      <c r="H1124" s="822" t="s">
        <v>329</v>
      </c>
      <c r="I1124" s="822" t="s">
        <v>1810</v>
      </c>
      <c r="J1124" s="822" t="s">
        <v>1811</v>
      </c>
      <c r="K1124" s="822" t="s">
        <v>1812</v>
      </c>
      <c r="L1124" s="825">
        <v>132.97999999999999</v>
      </c>
      <c r="M1124" s="825">
        <v>664.9</v>
      </c>
      <c r="N1124" s="822">
        <v>5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11</v>
      </c>
      <c r="B1125" s="822" t="s">
        <v>1375</v>
      </c>
      <c r="C1125" s="822" t="s">
        <v>1381</v>
      </c>
      <c r="D1125" s="823" t="s">
        <v>2517</v>
      </c>
      <c r="E1125" s="824" t="s">
        <v>1407</v>
      </c>
      <c r="F1125" s="822" t="s">
        <v>1376</v>
      </c>
      <c r="G1125" s="822" t="s">
        <v>2481</v>
      </c>
      <c r="H1125" s="822" t="s">
        <v>329</v>
      </c>
      <c r="I1125" s="822" t="s">
        <v>2482</v>
      </c>
      <c r="J1125" s="822" t="s">
        <v>670</v>
      </c>
      <c r="K1125" s="822" t="s">
        <v>671</v>
      </c>
      <c r="L1125" s="825">
        <v>38.5</v>
      </c>
      <c r="M1125" s="825">
        <v>115.5</v>
      </c>
      <c r="N1125" s="822">
        <v>3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11</v>
      </c>
      <c r="B1126" s="822" t="s">
        <v>1375</v>
      </c>
      <c r="C1126" s="822" t="s">
        <v>1381</v>
      </c>
      <c r="D1126" s="823" t="s">
        <v>2517</v>
      </c>
      <c r="E1126" s="824" t="s">
        <v>1407</v>
      </c>
      <c r="F1126" s="822" t="s">
        <v>1376</v>
      </c>
      <c r="G1126" s="822" t="s">
        <v>2483</v>
      </c>
      <c r="H1126" s="822" t="s">
        <v>672</v>
      </c>
      <c r="I1126" s="822" t="s">
        <v>2484</v>
      </c>
      <c r="J1126" s="822" t="s">
        <v>1304</v>
      </c>
      <c r="K1126" s="822" t="s">
        <v>2485</v>
      </c>
      <c r="L1126" s="825">
        <v>79.11</v>
      </c>
      <c r="M1126" s="825">
        <v>237.32999999999998</v>
      </c>
      <c r="N1126" s="822">
        <v>3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11</v>
      </c>
      <c r="B1127" s="822" t="s">
        <v>1375</v>
      </c>
      <c r="C1127" s="822" t="s">
        <v>1381</v>
      </c>
      <c r="D1127" s="823" t="s">
        <v>2517</v>
      </c>
      <c r="E1127" s="824" t="s">
        <v>1407</v>
      </c>
      <c r="F1127" s="822" t="s">
        <v>1376</v>
      </c>
      <c r="G1127" s="822" t="s">
        <v>2390</v>
      </c>
      <c r="H1127" s="822" t="s">
        <v>672</v>
      </c>
      <c r="I1127" s="822" t="s">
        <v>1350</v>
      </c>
      <c r="J1127" s="822" t="s">
        <v>1351</v>
      </c>
      <c r="K1127" s="822" t="s">
        <v>1352</v>
      </c>
      <c r="L1127" s="825">
        <v>141.25</v>
      </c>
      <c r="M1127" s="825">
        <v>282.5</v>
      </c>
      <c r="N1127" s="822">
        <v>2</v>
      </c>
      <c r="O1127" s="826">
        <v>0.5</v>
      </c>
      <c r="P1127" s="825">
        <v>282.5</v>
      </c>
      <c r="Q1127" s="827">
        <v>1</v>
      </c>
      <c r="R1127" s="822">
        <v>2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11</v>
      </c>
      <c r="B1128" s="822" t="s">
        <v>1375</v>
      </c>
      <c r="C1128" s="822" t="s">
        <v>1381</v>
      </c>
      <c r="D1128" s="823" t="s">
        <v>2517</v>
      </c>
      <c r="E1128" s="824" t="s">
        <v>1407</v>
      </c>
      <c r="F1128" s="822" t="s">
        <v>1376</v>
      </c>
      <c r="G1128" s="822" t="s">
        <v>1417</v>
      </c>
      <c r="H1128" s="822" t="s">
        <v>672</v>
      </c>
      <c r="I1128" s="822" t="s">
        <v>1184</v>
      </c>
      <c r="J1128" s="822" t="s">
        <v>695</v>
      </c>
      <c r="K1128" s="822" t="s">
        <v>1185</v>
      </c>
      <c r="L1128" s="825">
        <v>736.33</v>
      </c>
      <c r="M1128" s="825">
        <v>2208.9900000000002</v>
      </c>
      <c r="N1128" s="822">
        <v>3</v>
      </c>
      <c r="O1128" s="826">
        <v>2</v>
      </c>
      <c r="P1128" s="825">
        <v>736.33</v>
      </c>
      <c r="Q1128" s="827">
        <v>0.33333333333333331</v>
      </c>
      <c r="R1128" s="822">
        <v>1</v>
      </c>
      <c r="S1128" s="827">
        <v>0.33333333333333331</v>
      </c>
      <c r="T1128" s="826">
        <v>1</v>
      </c>
      <c r="U1128" s="828">
        <v>0.5</v>
      </c>
    </row>
    <row r="1129" spans="1:21" ht="14.45" customHeight="1" x14ac:dyDescent="0.2">
      <c r="A1129" s="821">
        <v>11</v>
      </c>
      <c r="B1129" s="822" t="s">
        <v>1375</v>
      </c>
      <c r="C1129" s="822" t="s">
        <v>1381</v>
      </c>
      <c r="D1129" s="823" t="s">
        <v>2517</v>
      </c>
      <c r="E1129" s="824" t="s">
        <v>1407</v>
      </c>
      <c r="F1129" s="822" t="s">
        <v>1376</v>
      </c>
      <c r="G1129" s="822" t="s">
        <v>2101</v>
      </c>
      <c r="H1129" s="822" t="s">
        <v>329</v>
      </c>
      <c r="I1129" s="822" t="s">
        <v>2440</v>
      </c>
      <c r="J1129" s="822" t="s">
        <v>2103</v>
      </c>
      <c r="K1129" s="822" t="s">
        <v>2441</v>
      </c>
      <c r="L1129" s="825">
        <v>1544.99</v>
      </c>
      <c r="M1129" s="825">
        <v>1544.99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11</v>
      </c>
      <c r="B1130" s="822" t="s">
        <v>1375</v>
      </c>
      <c r="C1130" s="822" t="s">
        <v>1381</v>
      </c>
      <c r="D1130" s="823" t="s">
        <v>2517</v>
      </c>
      <c r="E1130" s="824" t="s">
        <v>1407</v>
      </c>
      <c r="F1130" s="822" t="s">
        <v>1376</v>
      </c>
      <c r="G1130" s="822" t="s">
        <v>1498</v>
      </c>
      <c r="H1130" s="822" t="s">
        <v>329</v>
      </c>
      <c r="I1130" s="822" t="s">
        <v>1499</v>
      </c>
      <c r="J1130" s="822" t="s">
        <v>775</v>
      </c>
      <c r="K1130" s="822" t="s">
        <v>1500</v>
      </c>
      <c r="L1130" s="825">
        <v>128.69999999999999</v>
      </c>
      <c r="M1130" s="825">
        <v>128.69999999999999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11</v>
      </c>
      <c r="B1131" s="822" t="s">
        <v>1375</v>
      </c>
      <c r="C1131" s="822" t="s">
        <v>1381</v>
      </c>
      <c r="D1131" s="823" t="s">
        <v>2517</v>
      </c>
      <c r="E1131" s="824" t="s">
        <v>1407</v>
      </c>
      <c r="F1131" s="822" t="s">
        <v>1376</v>
      </c>
      <c r="G1131" s="822" t="s">
        <v>1418</v>
      </c>
      <c r="H1131" s="822" t="s">
        <v>672</v>
      </c>
      <c r="I1131" s="822" t="s">
        <v>1246</v>
      </c>
      <c r="J1131" s="822" t="s">
        <v>760</v>
      </c>
      <c r="K1131" s="822" t="s">
        <v>761</v>
      </c>
      <c r="L1131" s="825">
        <v>0</v>
      </c>
      <c r="M1131" s="825">
        <v>0</v>
      </c>
      <c r="N1131" s="822">
        <v>2</v>
      </c>
      <c r="O1131" s="826">
        <v>1.5</v>
      </c>
      <c r="P1131" s="825"/>
      <c r="Q1131" s="827"/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11</v>
      </c>
      <c r="B1132" s="822" t="s">
        <v>1375</v>
      </c>
      <c r="C1132" s="822" t="s">
        <v>1381</v>
      </c>
      <c r="D1132" s="823" t="s">
        <v>2517</v>
      </c>
      <c r="E1132" s="824" t="s">
        <v>1407</v>
      </c>
      <c r="F1132" s="822" t="s">
        <v>1376</v>
      </c>
      <c r="G1132" s="822" t="s">
        <v>1891</v>
      </c>
      <c r="H1132" s="822" t="s">
        <v>329</v>
      </c>
      <c r="I1132" s="822" t="s">
        <v>1892</v>
      </c>
      <c r="J1132" s="822" t="s">
        <v>1028</v>
      </c>
      <c r="K1132" s="822" t="s">
        <v>1893</v>
      </c>
      <c r="L1132" s="825">
        <v>0</v>
      </c>
      <c r="M1132" s="825">
        <v>0</v>
      </c>
      <c r="N1132" s="822">
        <v>2</v>
      </c>
      <c r="O1132" s="826">
        <v>1</v>
      </c>
      <c r="P1132" s="825"/>
      <c r="Q1132" s="827"/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11</v>
      </c>
      <c r="B1133" s="822" t="s">
        <v>1375</v>
      </c>
      <c r="C1133" s="822" t="s">
        <v>1381</v>
      </c>
      <c r="D1133" s="823" t="s">
        <v>2517</v>
      </c>
      <c r="E1133" s="824" t="s">
        <v>1407</v>
      </c>
      <c r="F1133" s="822" t="s">
        <v>1376</v>
      </c>
      <c r="G1133" s="822" t="s">
        <v>1725</v>
      </c>
      <c r="H1133" s="822" t="s">
        <v>329</v>
      </c>
      <c r="I1133" s="822" t="s">
        <v>1726</v>
      </c>
      <c r="J1133" s="822" t="s">
        <v>745</v>
      </c>
      <c r="K1133" s="822" t="s">
        <v>746</v>
      </c>
      <c r="L1133" s="825">
        <v>121.92</v>
      </c>
      <c r="M1133" s="825">
        <v>609.6</v>
      </c>
      <c r="N1133" s="822">
        <v>5</v>
      </c>
      <c r="O1133" s="826">
        <v>1.5</v>
      </c>
      <c r="P1133" s="825">
        <v>243.84</v>
      </c>
      <c r="Q1133" s="827">
        <v>0.39999999999999997</v>
      </c>
      <c r="R1133" s="822">
        <v>2</v>
      </c>
      <c r="S1133" s="827">
        <v>0.4</v>
      </c>
      <c r="T1133" s="826">
        <v>1</v>
      </c>
      <c r="U1133" s="828">
        <v>0.66666666666666663</v>
      </c>
    </row>
    <row r="1134" spans="1:21" ht="14.45" customHeight="1" x14ac:dyDescent="0.2">
      <c r="A1134" s="821">
        <v>11</v>
      </c>
      <c r="B1134" s="822" t="s">
        <v>1375</v>
      </c>
      <c r="C1134" s="822" t="s">
        <v>1381</v>
      </c>
      <c r="D1134" s="823" t="s">
        <v>2517</v>
      </c>
      <c r="E1134" s="824" t="s">
        <v>1407</v>
      </c>
      <c r="F1134" s="822" t="s">
        <v>1378</v>
      </c>
      <c r="G1134" s="822" t="s">
        <v>1527</v>
      </c>
      <c r="H1134" s="822" t="s">
        <v>329</v>
      </c>
      <c r="I1134" s="822" t="s">
        <v>1528</v>
      </c>
      <c r="J1134" s="822" t="s">
        <v>1529</v>
      </c>
      <c r="K1134" s="822" t="s">
        <v>1530</v>
      </c>
      <c r="L1134" s="825">
        <v>0</v>
      </c>
      <c r="M1134" s="825">
        <v>0</v>
      </c>
      <c r="N1134" s="822">
        <v>31</v>
      </c>
      <c r="O1134" s="826">
        <v>21</v>
      </c>
      <c r="P1134" s="825">
        <v>0</v>
      </c>
      <c r="Q1134" s="827"/>
      <c r="R1134" s="822">
        <v>2</v>
      </c>
      <c r="S1134" s="827">
        <v>6.4516129032258063E-2</v>
      </c>
      <c r="T1134" s="826">
        <v>1</v>
      </c>
      <c r="U1134" s="828">
        <v>4.7619047619047616E-2</v>
      </c>
    </row>
    <row r="1135" spans="1:21" ht="14.45" customHeight="1" x14ac:dyDescent="0.2">
      <c r="A1135" s="821">
        <v>11</v>
      </c>
      <c r="B1135" s="822" t="s">
        <v>1375</v>
      </c>
      <c r="C1135" s="822" t="s">
        <v>1381</v>
      </c>
      <c r="D1135" s="823" t="s">
        <v>2517</v>
      </c>
      <c r="E1135" s="824" t="s">
        <v>1407</v>
      </c>
      <c r="F1135" s="822" t="s">
        <v>1378</v>
      </c>
      <c r="G1135" s="822" t="s">
        <v>1527</v>
      </c>
      <c r="H1135" s="822" t="s">
        <v>329</v>
      </c>
      <c r="I1135" s="822" t="s">
        <v>2043</v>
      </c>
      <c r="J1135" s="822" t="s">
        <v>2044</v>
      </c>
      <c r="K1135" s="822" t="s">
        <v>2045</v>
      </c>
      <c r="L1135" s="825">
        <v>0</v>
      </c>
      <c r="M1135" s="825">
        <v>0</v>
      </c>
      <c r="N1135" s="822">
        <v>3</v>
      </c>
      <c r="O1135" s="826">
        <v>2</v>
      </c>
      <c r="P1135" s="825"/>
      <c r="Q1135" s="827"/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11</v>
      </c>
      <c r="B1136" s="822" t="s">
        <v>1375</v>
      </c>
      <c r="C1136" s="822" t="s">
        <v>1381</v>
      </c>
      <c r="D1136" s="823" t="s">
        <v>2517</v>
      </c>
      <c r="E1136" s="824" t="s">
        <v>1407</v>
      </c>
      <c r="F1136" s="822" t="s">
        <v>1378</v>
      </c>
      <c r="G1136" s="822" t="s">
        <v>1527</v>
      </c>
      <c r="H1136" s="822" t="s">
        <v>329</v>
      </c>
      <c r="I1136" s="822" t="s">
        <v>2360</v>
      </c>
      <c r="J1136" s="822" t="s">
        <v>2361</v>
      </c>
      <c r="K1136" s="822" t="s">
        <v>2362</v>
      </c>
      <c r="L1136" s="825">
        <v>0</v>
      </c>
      <c r="M1136" s="825">
        <v>0</v>
      </c>
      <c r="N1136" s="822">
        <v>3</v>
      </c>
      <c r="O1136" s="826">
        <v>2</v>
      </c>
      <c r="P1136" s="825"/>
      <c r="Q1136" s="827"/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11</v>
      </c>
      <c r="B1137" s="822" t="s">
        <v>1375</v>
      </c>
      <c r="C1137" s="822" t="s">
        <v>1381</v>
      </c>
      <c r="D1137" s="823" t="s">
        <v>2517</v>
      </c>
      <c r="E1137" s="824" t="s">
        <v>1407</v>
      </c>
      <c r="F1137" s="822" t="s">
        <v>1378</v>
      </c>
      <c r="G1137" s="822" t="s">
        <v>1527</v>
      </c>
      <c r="H1137" s="822" t="s">
        <v>329</v>
      </c>
      <c r="I1137" s="822" t="s">
        <v>1531</v>
      </c>
      <c r="J1137" s="822" t="s">
        <v>1532</v>
      </c>
      <c r="K1137" s="822" t="s">
        <v>1533</v>
      </c>
      <c r="L1137" s="825">
        <v>0</v>
      </c>
      <c r="M1137" s="825">
        <v>0</v>
      </c>
      <c r="N1137" s="822">
        <v>6</v>
      </c>
      <c r="O1137" s="826">
        <v>5</v>
      </c>
      <c r="P1137" s="825"/>
      <c r="Q1137" s="827"/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11</v>
      </c>
      <c r="B1138" s="822" t="s">
        <v>1375</v>
      </c>
      <c r="C1138" s="822" t="s">
        <v>1381</v>
      </c>
      <c r="D1138" s="823" t="s">
        <v>2517</v>
      </c>
      <c r="E1138" s="824" t="s">
        <v>1407</v>
      </c>
      <c r="F1138" s="822" t="s">
        <v>1378</v>
      </c>
      <c r="G1138" s="822" t="s">
        <v>1527</v>
      </c>
      <c r="H1138" s="822" t="s">
        <v>329</v>
      </c>
      <c r="I1138" s="822" t="s">
        <v>1827</v>
      </c>
      <c r="J1138" s="822" t="s">
        <v>1828</v>
      </c>
      <c r="K1138" s="822" t="s">
        <v>1829</v>
      </c>
      <c r="L1138" s="825">
        <v>400.2</v>
      </c>
      <c r="M1138" s="825">
        <v>1600.8</v>
      </c>
      <c r="N1138" s="822">
        <v>4</v>
      </c>
      <c r="O1138" s="826">
        <v>4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11</v>
      </c>
      <c r="B1139" s="822" t="s">
        <v>1375</v>
      </c>
      <c r="C1139" s="822" t="s">
        <v>1381</v>
      </c>
      <c r="D1139" s="823" t="s">
        <v>2517</v>
      </c>
      <c r="E1139" s="824" t="s">
        <v>1407</v>
      </c>
      <c r="F1139" s="822" t="s">
        <v>1378</v>
      </c>
      <c r="G1139" s="822" t="s">
        <v>1527</v>
      </c>
      <c r="H1139" s="822" t="s">
        <v>329</v>
      </c>
      <c r="I1139" s="822" t="s">
        <v>1980</v>
      </c>
      <c r="J1139" s="822" t="s">
        <v>1529</v>
      </c>
      <c r="K1139" s="822" t="s">
        <v>1981</v>
      </c>
      <c r="L1139" s="825">
        <v>0</v>
      </c>
      <c r="M1139" s="825">
        <v>0</v>
      </c>
      <c r="N1139" s="822">
        <v>2</v>
      </c>
      <c r="O1139" s="826">
        <v>2</v>
      </c>
      <c r="P1139" s="825"/>
      <c r="Q1139" s="827"/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11</v>
      </c>
      <c r="B1140" s="822" t="s">
        <v>1375</v>
      </c>
      <c r="C1140" s="822" t="s">
        <v>1381</v>
      </c>
      <c r="D1140" s="823" t="s">
        <v>2517</v>
      </c>
      <c r="E1140" s="824" t="s">
        <v>1407</v>
      </c>
      <c r="F1140" s="822" t="s">
        <v>1378</v>
      </c>
      <c r="G1140" s="822" t="s">
        <v>1527</v>
      </c>
      <c r="H1140" s="822" t="s">
        <v>329</v>
      </c>
      <c r="I1140" s="822" t="s">
        <v>2486</v>
      </c>
      <c r="J1140" s="822" t="s">
        <v>2128</v>
      </c>
      <c r="K1140" s="822" t="s">
        <v>2449</v>
      </c>
      <c r="L1140" s="825">
        <v>0</v>
      </c>
      <c r="M1140" s="825">
        <v>0</v>
      </c>
      <c r="N1140" s="822">
        <v>4</v>
      </c>
      <c r="O1140" s="826">
        <v>4</v>
      </c>
      <c r="P1140" s="825"/>
      <c r="Q1140" s="827"/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11</v>
      </c>
      <c r="B1141" s="822" t="s">
        <v>1375</v>
      </c>
      <c r="C1141" s="822" t="s">
        <v>1381</v>
      </c>
      <c r="D1141" s="823" t="s">
        <v>2517</v>
      </c>
      <c r="E1141" s="824" t="s">
        <v>1407</v>
      </c>
      <c r="F1141" s="822" t="s">
        <v>1378</v>
      </c>
      <c r="G1141" s="822" t="s">
        <v>1527</v>
      </c>
      <c r="H1141" s="822" t="s">
        <v>329</v>
      </c>
      <c r="I1141" s="822" t="s">
        <v>2446</v>
      </c>
      <c r="J1141" s="822" t="s">
        <v>2447</v>
      </c>
      <c r="K1141" s="822" t="s">
        <v>1530</v>
      </c>
      <c r="L1141" s="825">
        <v>0</v>
      </c>
      <c r="M1141" s="825">
        <v>0</v>
      </c>
      <c r="N1141" s="822">
        <v>4</v>
      </c>
      <c r="O1141" s="826">
        <v>4</v>
      </c>
      <c r="P1141" s="825"/>
      <c r="Q1141" s="827"/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11</v>
      </c>
      <c r="B1142" s="822" t="s">
        <v>1375</v>
      </c>
      <c r="C1142" s="822" t="s">
        <v>1381</v>
      </c>
      <c r="D1142" s="823" t="s">
        <v>2517</v>
      </c>
      <c r="E1142" s="824" t="s">
        <v>1407</v>
      </c>
      <c r="F1142" s="822" t="s">
        <v>1378</v>
      </c>
      <c r="G1142" s="822" t="s">
        <v>1527</v>
      </c>
      <c r="H1142" s="822" t="s">
        <v>329</v>
      </c>
      <c r="I1142" s="822" t="s">
        <v>2487</v>
      </c>
      <c r="J1142" s="822" t="s">
        <v>2470</v>
      </c>
      <c r="K1142" s="822" t="s">
        <v>1530</v>
      </c>
      <c r="L1142" s="825">
        <v>0</v>
      </c>
      <c r="M1142" s="825">
        <v>0</v>
      </c>
      <c r="N1142" s="822">
        <v>1</v>
      </c>
      <c r="O1142" s="826">
        <v>1</v>
      </c>
      <c r="P1142" s="825"/>
      <c r="Q1142" s="827"/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11</v>
      </c>
      <c r="B1143" s="822" t="s">
        <v>1375</v>
      </c>
      <c r="C1143" s="822" t="s">
        <v>1381</v>
      </c>
      <c r="D1143" s="823" t="s">
        <v>2517</v>
      </c>
      <c r="E1143" s="824" t="s">
        <v>1407</v>
      </c>
      <c r="F1143" s="822" t="s">
        <v>1378</v>
      </c>
      <c r="G1143" s="822" t="s">
        <v>1527</v>
      </c>
      <c r="H1143" s="822" t="s">
        <v>329</v>
      </c>
      <c r="I1143" s="822" t="s">
        <v>2448</v>
      </c>
      <c r="J1143" s="822" t="s">
        <v>1676</v>
      </c>
      <c r="K1143" s="822" t="s">
        <v>2449</v>
      </c>
      <c r="L1143" s="825">
        <v>0</v>
      </c>
      <c r="M1143" s="825">
        <v>0</v>
      </c>
      <c r="N1143" s="822">
        <v>2</v>
      </c>
      <c r="O1143" s="826">
        <v>2</v>
      </c>
      <c r="P1143" s="825"/>
      <c r="Q1143" s="827"/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11</v>
      </c>
      <c r="B1144" s="822" t="s">
        <v>1375</v>
      </c>
      <c r="C1144" s="822" t="s">
        <v>1381</v>
      </c>
      <c r="D1144" s="823" t="s">
        <v>2517</v>
      </c>
      <c r="E1144" s="824" t="s">
        <v>1407</v>
      </c>
      <c r="F1144" s="822" t="s">
        <v>1378</v>
      </c>
      <c r="G1144" s="822" t="s">
        <v>1534</v>
      </c>
      <c r="H1144" s="822" t="s">
        <v>329</v>
      </c>
      <c r="I1144" s="822" t="s">
        <v>1538</v>
      </c>
      <c r="J1144" s="822" t="s">
        <v>1539</v>
      </c>
      <c r="K1144" s="822" t="s">
        <v>1540</v>
      </c>
      <c r="L1144" s="825">
        <v>1383</v>
      </c>
      <c r="M1144" s="825">
        <v>1383</v>
      </c>
      <c r="N1144" s="822">
        <v>1</v>
      </c>
      <c r="O1144" s="826">
        <v>1</v>
      </c>
      <c r="P1144" s="825">
        <v>1383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11</v>
      </c>
      <c r="B1145" s="822" t="s">
        <v>1375</v>
      </c>
      <c r="C1145" s="822" t="s">
        <v>1381</v>
      </c>
      <c r="D1145" s="823" t="s">
        <v>2517</v>
      </c>
      <c r="E1145" s="824" t="s">
        <v>1407</v>
      </c>
      <c r="F1145" s="822" t="s">
        <v>1378</v>
      </c>
      <c r="G1145" s="822" t="s">
        <v>1428</v>
      </c>
      <c r="H1145" s="822" t="s">
        <v>329</v>
      </c>
      <c r="I1145" s="822" t="s">
        <v>1429</v>
      </c>
      <c r="J1145" s="822" t="s">
        <v>1430</v>
      </c>
      <c r="K1145" s="822" t="s">
        <v>1431</v>
      </c>
      <c r="L1145" s="825">
        <v>562.03</v>
      </c>
      <c r="M1145" s="825">
        <v>562.03</v>
      </c>
      <c r="N1145" s="822">
        <v>1</v>
      </c>
      <c r="O1145" s="826">
        <v>1</v>
      </c>
      <c r="P1145" s="825">
        <v>562.03</v>
      </c>
      <c r="Q1145" s="827">
        <v>1</v>
      </c>
      <c r="R1145" s="822">
        <v>1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11</v>
      </c>
      <c r="B1146" s="822" t="s">
        <v>1375</v>
      </c>
      <c r="C1146" s="822" t="s">
        <v>1381</v>
      </c>
      <c r="D1146" s="823" t="s">
        <v>2517</v>
      </c>
      <c r="E1146" s="824" t="s">
        <v>1407</v>
      </c>
      <c r="F1146" s="822" t="s">
        <v>1378</v>
      </c>
      <c r="G1146" s="822" t="s">
        <v>1428</v>
      </c>
      <c r="H1146" s="822" t="s">
        <v>329</v>
      </c>
      <c r="I1146" s="822" t="s">
        <v>1432</v>
      </c>
      <c r="J1146" s="822" t="s">
        <v>1433</v>
      </c>
      <c r="K1146" s="822" t="s">
        <v>1434</v>
      </c>
      <c r="L1146" s="825">
        <v>971.25</v>
      </c>
      <c r="M1146" s="825">
        <v>971.25</v>
      </c>
      <c r="N1146" s="822">
        <v>1</v>
      </c>
      <c r="O1146" s="826">
        <v>1</v>
      </c>
      <c r="P1146" s="825">
        <v>971.25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11</v>
      </c>
      <c r="B1147" s="822" t="s">
        <v>1375</v>
      </c>
      <c r="C1147" s="822" t="s">
        <v>1381</v>
      </c>
      <c r="D1147" s="823" t="s">
        <v>2517</v>
      </c>
      <c r="E1147" s="824" t="s">
        <v>1407</v>
      </c>
      <c r="F1147" s="822" t="s">
        <v>1378</v>
      </c>
      <c r="G1147" s="822" t="s">
        <v>1428</v>
      </c>
      <c r="H1147" s="822" t="s">
        <v>329</v>
      </c>
      <c r="I1147" s="822" t="s">
        <v>2488</v>
      </c>
      <c r="J1147" s="822" t="s">
        <v>2489</v>
      </c>
      <c r="K1147" s="822" t="s">
        <v>2490</v>
      </c>
      <c r="L1147" s="825">
        <v>416.1</v>
      </c>
      <c r="M1147" s="825">
        <v>1248.3000000000002</v>
      </c>
      <c r="N1147" s="822">
        <v>3</v>
      </c>
      <c r="O1147" s="826">
        <v>3</v>
      </c>
      <c r="P1147" s="825">
        <v>1248.3000000000002</v>
      </c>
      <c r="Q1147" s="827">
        <v>1</v>
      </c>
      <c r="R1147" s="822">
        <v>3</v>
      </c>
      <c r="S1147" s="827">
        <v>1</v>
      </c>
      <c r="T1147" s="826">
        <v>3</v>
      </c>
      <c r="U1147" s="828">
        <v>1</v>
      </c>
    </row>
    <row r="1148" spans="1:21" ht="14.45" customHeight="1" x14ac:dyDescent="0.2">
      <c r="A1148" s="821">
        <v>11</v>
      </c>
      <c r="B1148" s="822" t="s">
        <v>1375</v>
      </c>
      <c r="C1148" s="822" t="s">
        <v>1381</v>
      </c>
      <c r="D1148" s="823" t="s">
        <v>2517</v>
      </c>
      <c r="E1148" s="824" t="s">
        <v>1407</v>
      </c>
      <c r="F1148" s="822" t="s">
        <v>1378</v>
      </c>
      <c r="G1148" s="822" t="s">
        <v>1428</v>
      </c>
      <c r="H1148" s="822" t="s">
        <v>329</v>
      </c>
      <c r="I1148" s="822" t="s">
        <v>2491</v>
      </c>
      <c r="J1148" s="822" t="s">
        <v>1738</v>
      </c>
      <c r="K1148" s="822" t="s">
        <v>2492</v>
      </c>
      <c r="L1148" s="825">
        <v>51.97</v>
      </c>
      <c r="M1148" s="825">
        <v>51.97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11</v>
      </c>
      <c r="B1149" s="822" t="s">
        <v>1375</v>
      </c>
      <c r="C1149" s="822" t="s">
        <v>1381</v>
      </c>
      <c r="D1149" s="823" t="s">
        <v>2517</v>
      </c>
      <c r="E1149" s="824" t="s">
        <v>1407</v>
      </c>
      <c r="F1149" s="822" t="s">
        <v>1378</v>
      </c>
      <c r="G1149" s="822" t="s">
        <v>1428</v>
      </c>
      <c r="H1149" s="822" t="s">
        <v>329</v>
      </c>
      <c r="I1149" s="822" t="s">
        <v>2493</v>
      </c>
      <c r="J1149" s="822" t="s">
        <v>2494</v>
      </c>
      <c r="K1149" s="822" t="s">
        <v>2495</v>
      </c>
      <c r="L1149" s="825">
        <v>600.29999999999995</v>
      </c>
      <c r="M1149" s="825">
        <v>1800.8999999999999</v>
      </c>
      <c r="N1149" s="822">
        <v>3</v>
      </c>
      <c r="O1149" s="826">
        <v>3</v>
      </c>
      <c r="P1149" s="825">
        <v>1200.5999999999999</v>
      </c>
      <c r="Q1149" s="827">
        <v>0.66666666666666663</v>
      </c>
      <c r="R1149" s="822">
        <v>2</v>
      </c>
      <c r="S1149" s="827">
        <v>0.66666666666666663</v>
      </c>
      <c r="T1149" s="826">
        <v>2</v>
      </c>
      <c r="U1149" s="828">
        <v>0.66666666666666663</v>
      </c>
    </row>
    <row r="1150" spans="1:21" ht="14.45" customHeight="1" x14ac:dyDescent="0.2">
      <c r="A1150" s="821">
        <v>11</v>
      </c>
      <c r="B1150" s="822" t="s">
        <v>1375</v>
      </c>
      <c r="C1150" s="822" t="s">
        <v>1381</v>
      </c>
      <c r="D1150" s="823" t="s">
        <v>2517</v>
      </c>
      <c r="E1150" s="824" t="s">
        <v>1407</v>
      </c>
      <c r="F1150" s="822" t="s">
        <v>1378</v>
      </c>
      <c r="G1150" s="822" t="s">
        <v>1428</v>
      </c>
      <c r="H1150" s="822" t="s">
        <v>329</v>
      </c>
      <c r="I1150" s="822" t="s">
        <v>2496</v>
      </c>
      <c r="J1150" s="822" t="s">
        <v>2497</v>
      </c>
      <c r="K1150" s="822" t="s">
        <v>2498</v>
      </c>
      <c r="L1150" s="825">
        <v>749.8</v>
      </c>
      <c r="M1150" s="825">
        <v>749.8</v>
      </c>
      <c r="N1150" s="822">
        <v>1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11</v>
      </c>
      <c r="B1151" s="822" t="s">
        <v>1375</v>
      </c>
      <c r="C1151" s="822" t="s">
        <v>1381</v>
      </c>
      <c r="D1151" s="823" t="s">
        <v>2517</v>
      </c>
      <c r="E1151" s="824" t="s">
        <v>1407</v>
      </c>
      <c r="F1151" s="822" t="s">
        <v>1378</v>
      </c>
      <c r="G1151" s="822" t="s">
        <v>1428</v>
      </c>
      <c r="H1151" s="822" t="s">
        <v>329</v>
      </c>
      <c r="I1151" s="822" t="s">
        <v>2499</v>
      </c>
      <c r="J1151" s="822" t="s">
        <v>2500</v>
      </c>
      <c r="K1151" s="822" t="s">
        <v>2501</v>
      </c>
      <c r="L1151" s="825">
        <v>438.85</v>
      </c>
      <c r="M1151" s="825">
        <v>438.85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11</v>
      </c>
      <c r="B1152" s="822" t="s">
        <v>1375</v>
      </c>
      <c r="C1152" s="822" t="s">
        <v>1381</v>
      </c>
      <c r="D1152" s="823" t="s">
        <v>2517</v>
      </c>
      <c r="E1152" s="824" t="s">
        <v>1407</v>
      </c>
      <c r="F1152" s="822" t="s">
        <v>1378</v>
      </c>
      <c r="G1152" s="822" t="s">
        <v>1438</v>
      </c>
      <c r="H1152" s="822" t="s">
        <v>329</v>
      </c>
      <c r="I1152" s="822" t="s">
        <v>1439</v>
      </c>
      <c r="J1152" s="822" t="s">
        <v>1440</v>
      </c>
      <c r="K1152" s="822" t="s">
        <v>1441</v>
      </c>
      <c r="L1152" s="825">
        <v>249.55</v>
      </c>
      <c r="M1152" s="825">
        <v>499.1</v>
      </c>
      <c r="N1152" s="822">
        <v>2</v>
      </c>
      <c r="O1152" s="826">
        <v>1</v>
      </c>
      <c r="P1152" s="825">
        <v>499.1</v>
      </c>
      <c r="Q1152" s="827">
        <v>1</v>
      </c>
      <c r="R1152" s="822">
        <v>2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11</v>
      </c>
      <c r="B1153" s="822" t="s">
        <v>1375</v>
      </c>
      <c r="C1153" s="822" t="s">
        <v>1381</v>
      </c>
      <c r="D1153" s="823" t="s">
        <v>2517</v>
      </c>
      <c r="E1153" s="824" t="s">
        <v>1407</v>
      </c>
      <c r="F1153" s="822" t="s">
        <v>1378</v>
      </c>
      <c r="G1153" s="822" t="s">
        <v>1438</v>
      </c>
      <c r="H1153" s="822" t="s">
        <v>329</v>
      </c>
      <c r="I1153" s="822" t="s">
        <v>1547</v>
      </c>
      <c r="J1153" s="822" t="s">
        <v>1548</v>
      </c>
      <c r="K1153" s="822" t="s">
        <v>1549</v>
      </c>
      <c r="L1153" s="825">
        <v>400.2</v>
      </c>
      <c r="M1153" s="825">
        <v>400.2</v>
      </c>
      <c r="N1153" s="822">
        <v>1</v>
      </c>
      <c r="O1153" s="826">
        <v>1</v>
      </c>
      <c r="P1153" s="825">
        <v>400.2</v>
      </c>
      <c r="Q1153" s="827">
        <v>1</v>
      </c>
      <c r="R1153" s="822">
        <v>1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11</v>
      </c>
      <c r="B1154" s="822" t="s">
        <v>1375</v>
      </c>
      <c r="C1154" s="822" t="s">
        <v>1381</v>
      </c>
      <c r="D1154" s="823" t="s">
        <v>2517</v>
      </c>
      <c r="E1154" s="824" t="s">
        <v>1407</v>
      </c>
      <c r="F1154" s="822" t="s">
        <v>1378</v>
      </c>
      <c r="G1154" s="822" t="s">
        <v>1438</v>
      </c>
      <c r="H1154" s="822" t="s">
        <v>329</v>
      </c>
      <c r="I1154" s="822" t="s">
        <v>2502</v>
      </c>
      <c r="J1154" s="822" t="s">
        <v>2503</v>
      </c>
      <c r="K1154" s="822" t="s">
        <v>2504</v>
      </c>
      <c r="L1154" s="825">
        <v>908.44</v>
      </c>
      <c r="M1154" s="825">
        <v>1816.88</v>
      </c>
      <c r="N1154" s="822">
        <v>2</v>
      </c>
      <c r="O1154" s="826">
        <v>2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11</v>
      </c>
      <c r="B1155" s="822" t="s">
        <v>1375</v>
      </c>
      <c r="C1155" s="822" t="s">
        <v>1381</v>
      </c>
      <c r="D1155" s="823" t="s">
        <v>2517</v>
      </c>
      <c r="E1155" s="824" t="s">
        <v>1407</v>
      </c>
      <c r="F1155" s="822" t="s">
        <v>1378</v>
      </c>
      <c r="G1155" s="822" t="s">
        <v>1438</v>
      </c>
      <c r="H1155" s="822" t="s">
        <v>329</v>
      </c>
      <c r="I1155" s="822" t="s">
        <v>2505</v>
      </c>
      <c r="J1155" s="822" t="s">
        <v>2506</v>
      </c>
      <c r="K1155" s="822" t="s">
        <v>2507</v>
      </c>
      <c r="L1155" s="825">
        <v>39980.03</v>
      </c>
      <c r="M1155" s="825">
        <v>79960.06</v>
      </c>
      <c r="N1155" s="822">
        <v>2</v>
      </c>
      <c r="O1155" s="826">
        <v>2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11</v>
      </c>
      <c r="B1156" s="822" t="s">
        <v>1375</v>
      </c>
      <c r="C1156" s="822" t="s">
        <v>1381</v>
      </c>
      <c r="D1156" s="823" t="s">
        <v>2517</v>
      </c>
      <c r="E1156" s="824" t="s">
        <v>1407</v>
      </c>
      <c r="F1156" s="822" t="s">
        <v>1378</v>
      </c>
      <c r="G1156" s="822" t="s">
        <v>1438</v>
      </c>
      <c r="H1156" s="822" t="s">
        <v>329</v>
      </c>
      <c r="I1156" s="822" t="s">
        <v>2508</v>
      </c>
      <c r="J1156" s="822" t="s">
        <v>2503</v>
      </c>
      <c r="K1156" s="822" t="s">
        <v>2509</v>
      </c>
      <c r="L1156" s="825">
        <v>3895.2</v>
      </c>
      <c r="M1156" s="825">
        <v>7790.4</v>
      </c>
      <c r="N1156" s="822">
        <v>2</v>
      </c>
      <c r="O1156" s="826">
        <v>2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11</v>
      </c>
      <c r="B1157" s="822" t="s">
        <v>1375</v>
      </c>
      <c r="C1157" s="822" t="s">
        <v>1381</v>
      </c>
      <c r="D1157" s="823" t="s">
        <v>2517</v>
      </c>
      <c r="E1157" s="824" t="s">
        <v>1407</v>
      </c>
      <c r="F1157" s="822" t="s">
        <v>1378</v>
      </c>
      <c r="G1157" s="822" t="s">
        <v>1438</v>
      </c>
      <c r="H1157" s="822" t="s">
        <v>329</v>
      </c>
      <c r="I1157" s="822" t="s">
        <v>2510</v>
      </c>
      <c r="J1157" s="822" t="s">
        <v>2503</v>
      </c>
      <c r="K1157" s="822" t="s">
        <v>2511</v>
      </c>
      <c r="L1157" s="825">
        <v>2896.2</v>
      </c>
      <c r="M1157" s="825">
        <v>5792.4</v>
      </c>
      <c r="N1157" s="822">
        <v>2</v>
      </c>
      <c r="O1157" s="826">
        <v>2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11</v>
      </c>
      <c r="B1158" s="822" t="s">
        <v>1375</v>
      </c>
      <c r="C1158" s="822" t="s">
        <v>1381</v>
      </c>
      <c r="D1158" s="823" t="s">
        <v>2517</v>
      </c>
      <c r="E1158" s="824" t="s">
        <v>1407</v>
      </c>
      <c r="F1158" s="822" t="s">
        <v>1378</v>
      </c>
      <c r="G1158" s="822" t="s">
        <v>1438</v>
      </c>
      <c r="H1158" s="822" t="s">
        <v>329</v>
      </c>
      <c r="I1158" s="822" t="s">
        <v>2372</v>
      </c>
      <c r="J1158" s="822" t="s">
        <v>2373</v>
      </c>
      <c r="K1158" s="822" t="s">
        <v>2374</v>
      </c>
      <c r="L1158" s="825">
        <v>249.55</v>
      </c>
      <c r="M1158" s="825">
        <v>499.1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11</v>
      </c>
      <c r="B1159" s="822" t="s">
        <v>1375</v>
      </c>
      <c r="C1159" s="822" t="s">
        <v>1381</v>
      </c>
      <c r="D1159" s="823" t="s">
        <v>2517</v>
      </c>
      <c r="E1159" s="824" t="s">
        <v>1393</v>
      </c>
      <c r="F1159" s="822" t="s">
        <v>1376</v>
      </c>
      <c r="G1159" s="822" t="s">
        <v>1752</v>
      </c>
      <c r="H1159" s="822" t="s">
        <v>329</v>
      </c>
      <c r="I1159" s="822" t="s">
        <v>1755</v>
      </c>
      <c r="J1159" s="822" t="s">
        <v>680</v>
      </c>
      <c r="K1159" s="822" t="s">
        <v>1756</v>
      </c>
      <c r="L1159" s="825">
        <v>45.56</v>
      </c>
      <c r="M1159" s="825">
        <v>45.56</v>
      </c>
      <c r="N1159" s="822">
        <v>1</v>
      </c>
      <c r="O1159" s="826">
        <v>0.5</v>
      </c>
      <c r="P1159" s="825">
        <v>45.56</v>
      </c>
      <c r="Q1159" s="827">
        <v>1</v>
      </c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11</v>
      </c>
      <c r="B1160" s="822" t="s">
        <v>1375</v>
      </c>
      <c r="C1160" s="822" t="s">
        <v>1381</v>
      </c>
      <c r="D1160" s="823" t="s">
        <v>2517</v>
      </c>
      <c r="E1160" s="824" t="s">
        <v>1393</v>
      </c>
      <c r="F1160" s="822" t="s">
        <v>1376</v>
      </c>
      <c r="G1160" s="822" t="s">
        <v>1417</v>
      </c>
      <c r="H1160" s="822" t="s">
        <v>672</v>
      </c>
      <c r="I1160" s="822" t="s">
        <v>1180</v>
      </c>
      <c r="J1160" s="822" t="s">
        <v>695</v>
      </c>
      <c r="K1160" s="822" t="s">
        <v>1181</v>
      </c>
      <c r="L1160" s="825">
        <v>923.74</v>
      </c>
      <c r="M1160" s="825">
        <v>923.74</v>
      </c>
      <c r="N1160" s="822">
        <v>1</v>
      </c>
      <c r="O1160" s="826">
        <v>0.5</v>
      </c>
      <c r="P1160" s="825">
        <v>923.74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11</v>
      </c>
      <c r="B1161" s="822" t="s">
        <v>1375</v>
      </c>
      <c r="C1161" s="822" t="s">
        <v>1381</v>
      </c>
      <c r="D1161" s="823" t="s">
        <v>2517</v>
      </c>
      <c r="E1161" s="824" t="s">
        <v>1393</v>
      </c>
      <c r="F1161" s="822" t="s">
        <v>1376</v>
      </c>
      <c r="G1161" s="822" t="s">
        <v>1435</v>
      </c>
      <c r="H1161" s="822" t="s">
        <v>329</v>
      </c>
      <c r="I1161" s="822" t="s">
        <v>1436</v>
      </c>
      <c r="J1161" s="822" t="s">
        <v>656</v>
      </c>
      <c r="K1161" s="822" t="s">
        <v>1437</v>
      </c>
      <c r="L1161" s="825">
        <v>35.25</v>
      </c>
      <c r="M1161" s="825">
        <v>35.25</v>
      </c>
      <c r="N1161" s="822">
        <v>1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11</v>
      </c>
      <c r="B1162" s="822" t="s">
        <v>1375</v>
      </c>
      <c r="C1162" s="822" t="s">
        <v>1381</v>
      </c>
      <c r="D1162" s="823" t="s">
        <v>2517</v>
      </c>
      <c r="E1162" s="824" t="s">
        <v>1393</v>
      </c>
      <c r="F1162" s="822" t="s">
        <v>1376</v>
      </c>
      <c r="G1162" s="822" t="s">
        <v>1418</v>
      </c>
      <c r="H1162" s="822" t="s">
        <v>672</v>
      </c>
      <c r="I1162" s="822" t="s">
        <v>1246</v>
      </c>
      <c r="J1162" s="822" t="s">
        <v>760</v>
      </c>
      <c r="K1162" s="822" t="s">
        <v>761</v>
      </c>
      <c r="L1162" s="825">
        <v>0</v>
      </c>
      <c r="M1162" s="825">
        <v>0</v>
      </c>
      <c r="N1162" s="822">
        <v>2</v>
      </c>
      <c r="O1162" s="826">
        <v>1</v>
      </c>
      <c r="P1162" s="825">
        <v>0</v>
      </c>
      <c r="Q1162" s="827"/>
      <c r="R1162" s="822">
        <v>2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11</v>
      </c>
      <c r="B1163" s="822" t="s">
        <v>1375</v>
      </c>
      <c r="C1163" s="822" t="s">
        <v>1381</v>
      </c>
      <c r="D1163" s="823" t="s">
        <v>2517</v>
      </c>
      <c r="E1163" s="824" t="s">
        <v>1393</v>
      </c>
      <c r="F1163" s="822" t="s">
        <v>1376</v>
      </c>
      <c r="G1163" s="822" t="s">
        <v>1423</v>
      </c>
      <c r="H1163" s="822" t="s">
        <v>672</v>
      </c>
      <c r="I1163" s="822" t="s">
        <v>1308</v>
      </c>
      <c r="J1163" s="822" t="s">
        <v>959</v>
      </c>
      <c r="K1163" s="822" t="s">
        <v>1309</v>
      </c>
      <c r="L1163" s="825">
        <v>154.36000000000001</v>
      </c>
      <c r="M1163" s="825">
        <v>154.36000000000001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11</v>
      </c>
      <c r="B1164" s="822" t="s">
        <v>1375</v>
      </c>
      <c r="C1164" s="822" t="s">
        <v>1381</v>
      </c>
      <c r="D1164" s="823" t="s">
        <v>2517</v>
      </c>
      <c r="E1164" s="824" t="s">
        <v>1393</v>
      </c>
      <c r="F1164" s="822" t="s">
        <v>1376</v>
      </c>
      <c r="G1164" s="822" t="s">
        <v>1424</v>
      </c>
      <c r="H1164" s="822" t="s">
        <v>329</v>
      </c>
      <c r="I1164" s="822" t="s">
        <v>1425</v>
      </c>
      <c r="J1164" s="822" t="s">
        <v>1426</v>
      </c>
      <c r="K1164" s="822" t="s">
        <v>1427</v>
      </c>
      <c r="L1164" s="825">
        <v>0</v>
      </c>
      <c r="M1164" s="825">
        <v>0</v>
      </c>
      <c r="N1164" s="822">
        <v>3</v>
      </c>
      <c r="O1164" s="826">
        <v>1</v>
      </c>
      <c r="P1164" s="825">
        <v>0</v>
      </c>
      <c r="Q1164" s="827"/>
      <c r="R1164" s="822">
        <v>3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11</v>
      </c>
      <c r="B1165" s="822" t="s">
        <v>1375</v>
      </c>
      <c r="C1165" s="822" t="s">
        <v>1381</v>
      </c>
      <c r="D1165" s="823" t="s">
        <v>2517</v>
      </c>
      <c r="E1165" s="824" t="s">
        <v>1393</v>
      </c>
      <c r="F1165" s="822" t="s">
        <v>1378</v>
      </c>
      <c r="G1165" s="822" t="s">
        <v>1428</v>
      </c>
      <c r="H1165" s="822" t="s">
        <v>329</v>
      </c>
      <c r="I1165" s="822" t="s">
        <v>1955</v>
      </c>
      <c r="J1165" s="822" t="s">
        <v>1956</v>
      </c>
      <c r="K1165" s="822" t="s">
        <v>1957</v>
      </c>
      <c r="L1165" s="825">
        <v>2519.9899999999998</v>
      </c>
      <c r="M1165" s="825">
        <v>2519.9899999999998</v>
      </c>
      <c r="N1165" s="822">
        <v>1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11</v>
      </c>
      <c r="B1166" s="822" t="s">
        <v>1375</v>
      </c>
      <c r="C1166" s="822" t="s">
        <v>1381</v>
      </c>
      <c r="D1166" s="823" t="s">
        <v>2517</v>
      </c>
      <c r="E1166" s="824" t="s">
        <v>1401</v>
      </c>
      <c r="F1166" s="822" t="s">
        <v>1376</v>
      </c>
      <c r="G1166" s="822" t="s">
        <v>1452</v>
      </c>
      <c r="H1166" s="822" t="s">
        <v>672</v>
      </c>
      <c r="I1166" s="822" t="s">
        <v>1253</v>
      </c>
      <c r="J1166" s="822" t="s">
        <v>1254</v>
      </c>
      <c r="K1166" s="822" t="s">
        <v>1255</v>
      </c>
      <c r="L1166" s="825">
        <v>11.71</v>
      </c>
      <c r="M1166" s="825">
        <v>11.71</v>
      </c>
      <c r="N1166" s="822">
        <v>1</v>
      </c>
      <c r="O1166" s="826">
        <v>0.5</v>
      </c>
      <c r="P1166" s="825">
        <v>11.71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11</v>
      </c>
      <c r="B1167" s="822" t="s">
        <v>1375</v>
      </c>
      <c r="C1167" s="822" t="s">
        <v>1381</v>
      </c>
      <c r="D1167" s="823" t="s">
        <v>2517</v>
      </c>
      <c r="E1167" s="824" t="s">
        <v>1401</v>
      </c>
      <c r="F1167" s="822" t="s">
        <v>1376</v>
      </c>
      <c r="G1167" s="822" t="s">
        <v>1746</v>
      </c>
      <c r="H1167" s="822" t="s">
        <v>672</v>
      </c>
      <c r="I1167" s="822" t="s">
        <v>1866</v>
      </c>
      <c r="J1167" s="822" t="s">
        <v>1748</v>
      </c>
      <c r="K1167" s="822" t="s">
        <v>1232</v>
      </c>
      <c r="L1167" s="825">
        <v>168.41</v>
      </c>
      <c r="M1167" s="825">
        <v>336.82</v>
      </c>
      <c r="N1167" s="822">
        <v>2</v>
      </c>
      <c r="O1167" s="826">
        <v>0.5</v>
      </c>
      <c r="P1167" s="825">
        <v>336.82</v>
      </c>
      <c r="Q1167" s="827">
        <v>1</v>
      </c>
      <c r="R1167" s="822">
        <v>2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11</v>
      </c>
      <c r="B1168" s="822" t="s">
        <v>1375</v>
      </c>
      <c r="C1168" s="822" t="s">
        <v>1381</v>
      </c>
      <c r="D1168" s="823" t="s">
        <v>2517</v>
      </c>
      <c r="E1168" s="824" t="s">
        <v>1401</v>
      </c>
      <c r="F1168" s="822" t="s">
        <v>1376</v>
      </c>
      <c r="G1168" s="822" t="s">
        <v>1417</v>
      </c>
      <c r="H1168" s="822" t="s">
        <v>672</v>
      </c>
      <c r="I1168" s="822" t="s">
        <v>1184</v>
      </c>
      <c r="J1168" s="822" t="s">
        <v>695</v>
      </c>
      <c r="K1168" s="822" t="s">
        <v>1185</v>
      </c>
      <c r="L1168" s="825">
        <v>736.33</v>
      </c>
      <c r="M1168" s="825">
        <v>12517.61</v>
      </c>
      <c r="N1168" s="822">
        <v>17</v>
      </c>
      <c r="O1168" s="826">
        <v>9.5</v>
      </c>
      <c r="P1168" s="825">
        <v>8099.63</v>
      </c>
      <c r="Q1168" s="827">
        <v>0.6470588235294118</v>
      </c>
      <c r="R1168" s="822">
        <v>11</v>
      </c>
      <c r="S1168" s="827">
        <v>0.6470588235294118</v>
      </c>
      <c r="T1168" s="826">
        <v>5.5</v>
      </c>
      <c r="U1168" s="828">
        <v>0.57894736842105265</v>
      </c>
    </row>
    <row r="1169" spans="1:21" ht="14.45" customHeight="1" x14ac:dyDescent="0.2">
      <c r="A1169" s="821">
        <v>11</v>
      </c>
      <c r="B1169" s="822" t="s">
        <v>1375</v>
      </c>
      <c r="C1169" s="822" t="s">
        <v>1381</v>
      </c>
      <c r="D1169" s="823" t="s">
        <v>2517</v>
      </c>
      <c r="E1169" s="824" t="s">
        <v>1401</v>
      </c>
      <c r="F1169" s="822" t="s">
        <v>1376</v>
      </c>
      <c r="G1169" s="822" t="s">
        <v>1417</v>
      </c>
      <c r="H1169" s="822" t="s">
        <v>672</v>
      </c>
      <c r="I1169" s="822" t="s">
        <v>1188</v>
      </c>
      <c r="J1169" s="822" t="s">
        <v>695</v>
      </c>
      <c r="K1169" s="822" t="s">
        <v>1189</v>
      </c>
      <c r="L1169" s="825">
        <v>490.89</v>
      </c>
      <c r="M1169" s="825">
        <v>490.89</v>
      </c>
      <c r="N1169" s="822">
        <v>1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11</v>
      </c>
      <c r="B1170" s="822" t="s">
        <v>1375</v>
      </c>
      <c r="C1170" s="822" t="s">
        <v>1381</v>
      </c>
      <c r="D1170" s="823" t="s">
        <v>2517</v>
      </c>
      <c r="E1170" s="824" t="s">
        <v>1401</v>
      </c>
      <c r="F1170" s="822" t="s">
        <v>1376</v>
      </c>
      <c r="G1170" s="822" t="s">
        <v>1417</v>
      </c>
      <c r="H1170" s="822" t="s">
        <v>672</v>
      </c>
      <c r="I1170" s="822" t="s">
        <v>1180</v>
      </c>
      <c r="J1170" s="822" t="s">
        <v>695</v>
      </c>
      <c r="K1170" s="822" t="s">
        <v>1181</v>
      </c>
      <c r="L1170" s="825">
        <v>923.74</v>
      </c>
      <c r="M1170" s="825">
        <v>2771.2200000000003</v>
      </c>
      <c r="N1170" s="822">
        <v>3</v>
      </c>
      <c r="O1170" s="826">
        <v>1.5</v>
      </c>
      <c r="P1170" s="825">
        <v>2771.2200000000003</v>
      </c>
      <c r="Q1170" s="827">
        <v>1</v>
      </c>
      <c r="R1170" s="822">
        <v>3</v>
      </c>
      <c r="S1170" s="827">
        <v>1</v>
      </c>
      <c r="T1170" s="826">
        <v>1.5</v>
      </c>
      <c r="U1170" s="828">
        <v>1</v>
      </c>
    </row>
    <row r="1171" spans="1:21" ht="14.45" customHeight="1" x14ac:dyDescent="0.2">
      <c r="A1171" s="821">
        <v>11</v>
      </c>
      <c r="B1171" s="822" t="s">
        <v>1375</v>
      </c>
      <c r="C1171" s="822" t="s">
        <v>1381</v>
      </c>
      <c r="D1171" s="823" t="s">
        <v>2517</v>
      </c>
      <c r="E1171" s="824" t="s">
        <v>1401</v>
      </c>
      <c r="F1171" s="822" t="s">
        <v>1376</v>
      </c>
      <c r="G1171" s="822" t="s">
        <v>2226</v>
      </c>
      <c r="H1171" s="822" t="s">
        <v>329</v>
      </c>
      <c r="I1171" s="822" t="s">
        <v>2227</v>
      </c>
      <c r="J1171" s="822" t="s">
        <v>2228</v>
      </c>
      <c r="K1171" s="822" t="s">
        <v>2229</v>
      </c>
      <c r="L1171" s="825">
        <v>87.98</v>
      </c>
      <c r="M1171" s="825">
        <v>87.98</v>
      </c>
      <c r="N1171" s="822">
        <v>1</v>
      </c>
      <c r="O1171" s="826">
        <v>0.5</v>
      </c>
      <c r="P1171" s="825">
        <v>87.98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11</v>
      </c>
      <c r="B1172" s="822" t="s">
        <v>1375</v>
      </c>
      <c r="C1172" s="822" t="s">
        <v>1381</v>
      </c>
      <c r="D1172" s="823" t="s">
        <v>2517</v>
      </c>
      <c r="E1172" s="824" t="s">
        <v>1401</v>
      </c>
      <c r="F1172" s="822" t="s">
        <v>1376</v>
      </c>
      <c r="G1172" s="822" t="s">
        <v>1418</v>
      </c>
      <c r="H1172" s="822" t="s">
        <v>672</v>
      </c>
      <c r="I1172" s="822" t="s">
        <v>1246</v>
      </c>
      <c r="J1172" s="822" t="s">
        <v>760</v>
      </c>
      <c r="K1172" s="822" t="s">
        <v>761</v>
      </c>
      <c r="L1172" s="825">
        <v>0</v>
      </c>
      <c r="M1172" s="825">
        <v>0</v>
      </c>
      <c r="N1172" s="822">
        <v>13</v>
      </c>
      <c r="O1172" s="826">
        <v>8.5</v>
      </c>
      <c r="P1172" s="825">
        <v>0</v>
      </c>
      <c r="Q1172" s="827"/>
      <c r="R1172" s="822">
        <v>7</v>
      </c>
      <c r="S1172" s="827">
        <v>0.53846153846153844</v>
      </c>
      <c r="T1172" s="826">
        <v>4.5</v>
      </c>
      <c r="U1172" s="828">
        <v>0.52941176470588236</v>
      </c>
    </row>
    <row r="1173" spans="1:21" ht="14.45" customHeight="1" x14ac:dyDescent="0.2">
      <c r="A1173" s="821">
        <v>11</v>
      </c>
      <c r="B1173" s="822" t="s">
        <v>1375</v>
      </c>
      <c r="C1173" s="822" t="s">
        <v>1381</v>
      </c>
      <c r="D1173" s="823" t="s">
        <v>2517</v>
      </c>
      <c r="E1173" s="824" t="s">
        <v>1401</v>
      </c>
      <c r="F1173" s="822" t="s">
        <v>1376</v>
      </c>
      <c r="G1173" s="822" t="s">
        <v>1503</v>
      </c>
      <c r="H1173" s="822" t="s">
        <v>329</v>
      </c>
      <c r="I1173" s="822" t="s">
        <v>1504</v>
      </c>
      <c r="J1173" s="822" t="s">
        <v>856</v>
      </c>
      <c r="K1173" s="822" t="s">
        <v>1505</v>
      </c>
      <c r="L1173" s="825">
        <v>42.54</v>
      </c>
      <c r="M1173" s="825">
        <v>85.08</v>
      </c>
      <c r="N1173" s="822">
        <v>2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11</v>
      </c>
      <c r="B1174" s="822" t="s">
        <v>1375</v>
      </c>
      <c r="C1174" s="822" t="s">
        <v>1381</v>
      </c>
      <c r="D1174" s="823" t="s">
        <v>2517</v>
      </c>
      <c r="E1174" s="824" t="s">
        <v>1401</v>
      </c>
      <c r="F1174" s="822" t="s">
        <v>1376</v>
      </c>
      <c r="G1174" s="822" t="s">
        <v>1424</v>
      </c>
      <c r="H1174" s="822" t="s">
        <v>329</v>
      </c>
      <c r="I1174" s="822" t="s">
        <v>1621</v>
      </c>
      <c r="J1174" s="822" t="s">
        <v>1426</v>
      </c>
      <c r="K1174" s="822" t="s">
        <v>1622</v>
      </c>
      <c r="L1174" s="825">
        <v>0</v>
      </c>
      <c r="M1174" s="825">
        <v>0</v>
      </c>
      <c r="N1174" s="822">
        <v>3</v>
      </c>
      <c r="O1174" s="826">
        <v>1.5</v>
      </c>
      <c r="P1174" s="825">
        <v>0</v>
      </c>
      <c r="Q1174" s="827"/>
      <c r="R1174" s="822">
        <v>2</v>
      </c>
      <c r="S1174" s="827">
        <v>0.66666666666666663</v>
      </c>
      <c r="T1174" s="826">
        <v>1</v>
      </c>
      <c r="U1174" s="828">
        <v>0.66666666666666663</v>
      </c>
    </row>
    <row r="1175" spans="1:21" ht="14.45" customHeight="1" x14ac:dyDescent="0.2">
      <c r="A1175" s="821">
        <v>11</v>
      </c>
      <c r="B1175" s="822" t="s">
        <v>1375</v>
      </c>
      <c r="C1175" s="822" t="s">
        <v>1381</v>
      </c>
      <c r="D1175" s="823" t="s">
        <v>2517</v>
      </c>
      <c r="E1175" s="824" t="s">
        <v>1401</v>
      </c>
      <c r="F1175" s="822" t="s">
        <v>1378</v>
      </c>
      <c r="G1175" s="822" t="s">
        <v>1428</v>
      </c>
      <c r="H1175" s="822" t="s">
        <v>329</v>
      </c>
      <c r="I1175" s="822" t="s">
        <v>1432</v>
      </c>
      <c r="J1175" s="822" t="s">
        <v>1433</v>
      </c>
      <c r="K1175" s="822" t="s">
        <v>1434</v>
      </c>
      <c r="L1175" s="825">
        <v>971.25</v>
      </c>
      <c r="M1175" s="825">
        <v>971.25</v>
      </c>
      <c r="N1175" s="822">
        <v>1</v>
      </c>
      <c r="O1175" s="826">
        <v>1</v>
      </c>
      <c r="P1175" s="825">
        <v>971.25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11</v>
      </c>
      <c r="B1176" s="822" t="s">
        <v>1375</v>
      </c>
      <c r="C1176" s="822" t="s">
        <v>1381</v>
      </c>
      <c r="D1176" s="823" t="s">
        <v>2517</v>
      </c>
      <c r="E1176" s="824" t="s">
        <v>1399</v>
      </c>
      <c r="F1176" s="822" t="s">
        <v>1376</v>
      </c>
      <c r="G1176" s="822" t="s">
        <v>1455</v>
      </c>
      <c r="H1176" s="822" t="s">
        <v>329</v>
      </c>
      <c r="I1176" s="822" t="s">
        <v>1456</v>
      </c>
      <c r="J1176" s="822" t="s">
        <v>1457</v>
      </c>
      <c r="K1176" s="822" t="s">
        <v>1458</v>
      </c>
      <c r="L1176" s="825">
        <v>159.71</v>
      </c>
      <c r="M1176" s="825">
        <v>159.71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11</v>
      </c>
      <c r="B1177" s="822" t="s">
        <v>1375</v>
      </c>
      <c r="C1177" s="822" t="s">
        <v>1381</v>
      </c>
      <c r="D1177" s="823" t="s">
        <v>2517</v>
      </c>
      <c r="E1177" s="824" t="s">
        <v>1413</v>
      </c>
      <c r="F1177" s="822" t="s">
        <v>1376</v>
      </c>
      <c r="G1177" s="822" t="s">
        <v>2512</v>
      </c>
      <c r="H1177" s="822" t="s">
        <v>329</v>
      </c>
      <c r="I1177" s="822" t="s">
        <v>2513</v>
      </c>
      <c r="J1177" s="822" t="s">
        <v>2514</v>
      </c>
      <c r="K1177" s="822" t="s">
        <v>2515</v>
      </c>
      <c r="L1177" s="825">
        <v>179.68</v>
      </c>
      <c r="M1177" s="825">
        <v>179.68</v>
      </c>
      <c r="N1177" s="822">
        <v>1</v>
      </c>
      <c r="O1177" s="826">
        <v>1</v>
      </c>
      <c r="P1177" s="825">
        <v>179.68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11</v>
      </c>
      <c r="B1178" s="822" t="s">
        <v>1375</v>
      </c>
      <c r="C1178" s="822" t="s">
        <v>1381</v>
      </c>
      <c r="D1178" s="823" t="s">
        <v>2517</v>
      </c>
      <c r="E1178" s="824" t="s">
        <v>1413</v>
      </c>
      <c r="F1178" s="822" t="s">
        <v>1376</v>
      </c>
      <c r="G1178" s="822" t="s">
        <v>1418</v>
      </c>
      <c r="H1178" s="822" t="s">
        <v>672</v>
      </c>
      <c r="I1178" s="822" t="s">
        <v>1246</v>
      </c>
      <c r="J1178" s="822" t="s">
        <v>760</v>
      </c>
      <c r="K1178" s="822" t="s">
        <v>761</v>
      </c>
      <c r="L1178" s="825">
        <v>0</v>
      </c>
      <c r="M1178" s="825">
        <v>0</v>
      </c>
      <c r="N1178" s="822">
        <v>4</v>
      </c>
      <c r="O1178" s="826">
        <v>4</v>
      </c>
      <c r="P1178" s="825">
        <v>0</v>
      </c>
      <c r="Q1178" s="827"/>
      <c r="R1178" s="822">
        <v>1</v>
      </c>
      <c r="S1178" s="827">
        <v>0.25</v>
      </c>
      <c r="T1178" s="826">
        <v>1</v>
      </c>
      <c r="U1178" s="828">
        <v>0.25</v>
      </c>
    </row>
    <row r="1179" spans="1:21" ht="14.45" customHeight="1" thickBot="1" x14ac:dyDescent="0.25">
      <c r="A1179" s="813">
        <v>11</v>
      </c>
      <c r="B1179" s="814" t="s">
        <v>1375</v>
      </c>
      <c r="C1179" s="814" t="s">
        <v>1381</v>
      </c>
      <c r="D1179" s="815" t="s">
        <v>2517</v>
      </c>
      <c r="E1179" s="816" t="s">
        <v>1413</v>
      </c>
      <c r="F1179" s="814" t="s">
        <v>1378</v>
      </c>
      <c r="G1179" s="814" t="s">
        <v>1428</v>
      </c>
      <c r="H1179" s="814" t="s">
        <v>329</v>
      </c>
      <c r="I1179" s="814" t="s">
        <v>1429</v>
      </c>
      <c r="J1179" s="814" t="s">
        <v>1430</v>
      </c>
      <c r="K1179" s="814" t="s">
        <v>1431</v>
      </c>
      <c r="L1179" s="817">
        <v>562.03</v>
      </c>
      <c r="M1179" s="817">
        <v>1686.09</v>
      </c>
      <c r="N1179" s="814">
        <v>3</v>
      </c>
      <c r="O1179" s="818">
        <v>3</v>
      </c>
      <c r="P1179" s="817">
        <v>1686.09</v>
      </c>
      <c r="Q1179" s="819">
        <v>1</v>
      </c>
      <c r="R1179" s="814">
        <v>3</v>
      </c>
      <c r="S1179" s="819">
        <v>1</v>
      </c>
      <c r="T1179" s="818">
        <v>3</v>
      </c>
      <c r="U117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D83D6E3-3B35-4909-9C35-6FF26BFCF05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2519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1404</v>
      </c>
      <c r="B5" s="225">
        <v>2339.79</v>
      </c>
      <c r="C5" s="812">
        <v>4.5528699859938036E-2</v>
      </c>
      <c r="D5" s="225">
        <v>49051.75</v>
      </c>
      <c r="E5" s="812">
        <v>0.95447130014006198</v>
      </c>
      <c r="F5" s="830">
        <v>51391.54</v>
      </c>
    </row>
    <row r="6" spans="1:6" ht="14.45" customHeight="1" x14ac:dyDescent="0.2">
      <c r="A6" s="836" t="s">
        <v>1389</v>
      </c>
      <c r="B6" s="831">
        <v>2049.94</v>
      </c>
      <c r="C6" s="827">
        <v>0.16899724814963207</v>
      </c>
      <c r="D6" s="831">
        <v>10080.08</v>
      </c>
      <c r="E6" s="827">
        <v>0.83100275185036787</v>
      </c>
      <c r="F6" s="832">
        <v>12130.02</v>
      </c>
    </row>
    <row r="7" spans="1:6" ht="14.45" customHeight="1" x14ac:dyDescent="0.2">
      <c r="A7" s="836" t="s">
        <v>1403</v>
      </c>
      <c r="B7" s="831">
        <v>879.39</v>
      </c>
      <c r="C7" s="827">
        <v>0.14295003194223416</v>
      </c>
      <c r="D7" s="831">
        <v>5272.3399999999992</v>
      </c>
      <c r="E7" s="827">
        <v>0.85704996805776579</v>
      </c>
      <c r="F7" s="832">
        <v>6151.73</v>
      </c>
    </row>
    <row r="8" spans="1:6" ht="14.45" customHeight="1" x14ac:dyDescent="0.2">
      <c r="A8" s="836" t="s">
        <v>1396</v>
      </c>
      <c r="B8" s="831">
        <v>795.26</v>
      </c>
      <c r="C8" s="827">
        <v>8.4699351702645906E-2</v>
      </c>
      <c r="D8" s="831">
        <v>8593.9500000000007</v>
      </c>
      <c r="E8" s="827">
        <v>0.91530064829735402</v>
      </c>
      <c r="F8" s="832">
        <v>9389.2100000000009</v>
      </c>
    </row>
    <row r="9" spans="1:6" ht="14.45" customHeight="1" x14ac:dyDescent="0.2">
      <c r="A9" s="836" t="s">
        <v>1411</v>
      </c>
      <c r="B9" s="831">
        <v>426.03</v>
      </c>
      <c r="C9" s="827">
        <v>6.9471984867262415E-2</v>
      </c>
      <c r="D9" s="831">
        <v>5706.369999999999</v>
      </c>
      <c r="E9" s="827">
        <v>0.93052801513273764</v>
      </c>
      <c r="F9" s="832">
        <v>6132.3999999999987</v>
      </c>
    </row>
    <row r="10" spans="1:6" ht="14.45" customHeight="1" x14ac:dyDescent="0.2">
      <c r="A10" s="836" t="s">
        <v>1408</v>
      </c>
      <c r="B10" s="831">
        <v>154.36000000000001</v>
      </c>
      <c r="C10" s="827">
        <v>7.4573146517198296E-3</v>
      </c>
      <c r="D10" s="831">
        <v>20544.780000000002</v>
      </c>
      <c r="E10" s="827">
        <v>0.99254268534828016</v>
      </c>
      <c r="F10" s="832">
        <v>20699.140000000003</v>
      </c>
    </row>
    <row r="11" spans="1:6" ht="14.45" customHeight="1" x14ac:dyDescent="0.2">
      <c r="A11" s="836" t="s">
        <v>1402</v>
      </c>
      <c r="B11" s="831">
        <v>154.36000000000001</v>
      </c>
      <c r="C11" s="827">
        <v>1</v>
      </c>
      <c r="D11" s="831"/>
      <c r="E11" s="827">
        <v>0</v>
      </c>
      <c r="F11" s="832">
        <v>154.36000000000001</v>
      </c>
    </row>
    <row r="12" spans="1:6" ht="14.45" customHeight="1" x14ac:dyDescent="0.2">
      <c r="A12" s="836" t="s">
        <v>1392</v>
      </c>
      <c r="B12" s="831">
        <v>147.26</v>
      </c>
      <c r="C12" s="827">
        <v>3.5618038023210981E-3</v>
      </c>
      <c r="D12" s="831">
        <v>41196.959999999999</v>
      </c>
      <c r="E12" s="827">
        <v>0.99643819619767882</v>
      </c>
      <c r="F12" s="832">
        <v>41344.22</v>
      </c>
    </row>
    <row r="13" spans="1:6" ht="14.45" customHeight="1" x14ac:dyDescent="0.2">
      <c r="A13" s="836" t="s">
        <v>1416</v>
      </c>
      <c r="B13" s="831"/>
      <c r="C13" s="827">
        <v>0</v>
      </c>
      <c r="D13" s="831">
        <v>27885.920000000002</v>
      </c>
      <c r="E13" s="827">
        <v>1</v>
      </c>
      <c r="F13" s="832">
        <v>27885.920000000002</v>
      </c>
    </row>
    <row r="14" spans="1:6" ht="14.45" customHeight="1" x14ac:dyDescent="0.2">
      <c r="A14" s="836" t="s">
        <v>1391</v>
      </c>
      <c r="B14" s="831"/>
      <c r="C14" s="827">
        <v>0</v>
      </c>
      <c r="D14" s="831">
        <v>14734.600000000002</v>
      </c>
      <c r="E14" s="827">
        <v>1</v>
      </c>
      <c r="F14" s="832">
        <v>14734.600000000002</v>
      </c>
    </row>
    <row r="15" spans="1:6" ht="14.45" customHeight="1" x14ac:dyDescent="0.2">
      <c r="A15" s="836" t="s">
        <v>1387</v>
      </c>
      <c r="B15" s="831"/>
      <c r="C15" s="827">
        <v>0</v>
      </c>
      <c r="D15" s="831">
        <v>8506.5</v>
      </c>
      <c r="E15" s="827">
        <v>1</v>
      </c>
      <c r="F15" s="832">
        <v>8506.5</v>
      </c>
    </row>
    <row r="16" spans="1:6" ht="14.45" customHeight="1" x14ac:dyDescent="0.2">
      <c r="A16" s="836" t="s">
        <v>1405</v>
      </c>
      <c r="B16" s="831"/>
      <c r="C16" s="827">
        <v>0</v>
      </c>
      <c r="D16" s="831">
        <v>58947.160000000011</v>
      </c>
      <c r="E16" s="827">
        <v>1</v>
      </c>
      <c r="F16" s="832">
        <v>58947.160000000011</v>
      </c>
    </row>
    <row r="17" spans="1:6" ht="14.45" customHeight="1" x14ac:dyDescent="0.2">
      <c r="A17" s="836" t="s">
        <v>1386</v>
      </c>
      <c r="B17" s="831"/>
      <c r="C17" s="827">
        <v>0</v>
      </c>
      <c r="D17" s="831">
        <v>130.56</v>
      </c>
      <c r="E17" s="827">
        <v>1</v>
      </c>
      <c r="F17" s="832">
        <v>130.56</v>
      </c>
    </row>
    <row r="18" spans="1:6" ht="14.45" customHeight="1" x14ac:dyDescent="0.2">
      <c r="A18" s="836" t="s">
        <v>1406</v>
      </c>
      <c r="B18" s="831"/>
      <c r="C18" s="827">
        <v>0</v>
      </c>
      <c r="D18" s="831">
        <v>379.20000000000005</v>
      </c>
      <c r="E18" s="827">
        <v>1</v>
      </c>
      <c r="F18" s="832">
        <v>379.20000000000005</v>
      </c>
    </row>
    <row r="19" spans="1:6" ht="14.45" customHeight="1" x14ac:dyDescent="0.2">
      <c r="A19" s="836" t="s">
        <v>1390</v>
      </c>
      <c r="B19" s="831"/>
      <c r="C19" s="827">
        <v>0</v>
      </c>
      <c r="D19" s="831">
        <v>3562.76</v>
      </c>
      <c r="E19" s="827">
        <v>1</v>
      </c>
      <c r="F19" s="832">
        <v>3562.76</v>
      </c>
    </row>
    <row r="20" spans="1:6" ht="14.45" customHeight="1" x14ac:dyDescent="0.2">
      <c r="A20" s="836" t="s">
        <v>1409</v>
      </c>
      <c r="B20" s="831"/>
      <c r="C20" s="827">
        <v>0</v>
      </c>
      <c r="D20" s="831">
        <v>6741.6899999999987</v>
      </c>
      <c r="E20" s="827">
        <v>1</v>
      </c>
      <c r="F20" s="832">
        <v>6741.6899999999987</v>
      </c>
    </row>
    <row r="21" spans="1:6" ht="14.45" customHeight="1" x14ac:dyDescent="0.2">
      <c r="A21" s="836" t="s">
        <v>1395</v>
      </c>
      <c r="B21" s="831"/>
      <c r="C21" s="827">
        <v>0</v>
      </c>
      <c r="D21" s="831">
        <v>19106.609999999997</v>
      </c>
      <c r="E21" s="827">
        <v>1</v>
      </c>
      <c r="F21" s="832">
        <v>19106.609999999997</v>
      </c>
    </row>
    <row r="22" spans="1:6" ht="14.45" customHeight="1" x14ac:dyDescent="0.2">
      <c r="A22" s="836" t="s">
        <v>1407</v>
      </c>
      <c r="B22" s="831"/>
      <c r="C22" s="827">
        <v>0</v>
      </c>
      <c r="D22" s="831">
        <v>2728.82</v>
      </c>
      <c r="E22" s="827">
        <v>1</v>
      </c>
      <c r="F22" s="832">
        <v>2728.82</v>
      </c>
    </row>
    <row r="23" spans="1:6" ht="14.45" customHeight="1" x14ac:dyDescent="0.2">
      <c r="A23" s="836" t="s">
        <v>1394</v>
      </c>
      <c r="B23" s="831"/>
      <c r="C23" s="827">
        <v>0</v>
      </c>
      <c r="D23" s="831">
        <v>1330.15</v>
      </c>
      <c r="E23" s="827">
        <v>1</v>
      </c>
      <c r="F23" s="832">
        <v>1330.15</v>
      </c>
    </row>
    <row r="24" spans="1:6" ht="14.45" customHeight="1" x14ac:dyDescent="0.2">
      <c r="A24" s="836" t="s">
        <v>1397</v>
      </c>
      <c r="B24" s="831"/>
      <c r="C24" s="827">
        <v>0</v>
      </c>
      <c r="D24" s="831">
        <v>9238.36</v>
      </c>
      <c r="E24" s="827">
        <v>1</v>
      </c>
      <c r="F24" s="832">
        <v>9238.36</v>
      </c>
    </row>
    <row r="25" spans="1:6" ht="14.45" customHeight="1" x14ac:dyDescent="0.2">
      <c r="A25" s="836" t="s">
        <v>1413</v>
      </c>
      <c r="B25" s="831"/>
      <c r="C25" s="827"/>
      <c r="D25" s="831">
        <v>0</v>
      </c>
      <c r="E25" s="827"/>
      <c r="F25" s="832">
        <v>0</v>
      </c>
    </row>
    <row r="26" spans="1:6" ht="14.45" customHeight="1" x14ac:dyDescent="0.2">
      <c r="A26" s="836" t="s">
        <v>1398</v>
      </c>
      <c r="B26" s="831"/>
      <c r="C26" s="827">
        <v>0</v>
      </c>
      <c r="D26" s="831">
        <v>1497.28</v>
      </c>
      <c r="E26" s="827">
        <v>1</v>
      </c>
      <c r="F26" s="832">
        <v>1497.28</v>
      </c>
    </row>
    <row r="27" spans="1:6" ht="14.45" customHeight="1" x14ac:dyDescent="0.2">
      <c r="A27" s="836" t="s">
        <v>1393</v>
      </c>
      <c r="B27" s="831"/>
      <c r="C27" s="827">
        <v>0</v>
      </c>
      <c r="D27" s="831">
        <v>1078.0999999999999</v>
      </c>
      <c r="E27" s="827">
        <v>1</v>
      </c>
      <c r="F27" s="832">
        <v>1078.0999999999999</v>
      </c>
    </row>
    <row r="28" spans="1:6" ht="14.45" customHeight="1" x14ac:dyDescent="0.2">
      <c r="A28" s="836" t="s">
        <v>1400</v>
      </c>
      <c r="B28" s="831"/>
      <c r="C28" s="827">
        <v>0</v>
      </c>
      <c r="D28" s="831">
        <v>10989.65</v>
      </c>
      <c r="E28" s="827">
        <v>1</v>
      </c>
      <c r="F28" s="832">
        <v>10989.65</v>
      </c>
    </row>
    <row r="29" spans="1:6" ht="14.45" customHeight="1" x14ac:dyDescent="0.2">
      <c r="A29" s="836" t="s">
        <v>1415</v>
      </c>
      <c r="B29" s="831"/>
      <c r="C29" s="827">
        <v>0</v>
      </c>
      <c r="D29" s="831">
        <v>8646.27</v>
      </c>
      <c r="E29" s="827">
        <v>1</v>
      </c>
      <c r="F29" s="832">
        <v>8646.27</v>
      </c>
    </row>
    <row r="30" spans="1:6" ht="14.45" customHeight="1" x14ac:dyDescent="0.2">
      <c r="A30" s="836" t="s">
        <v>1410</v>
      </c>
      <c r="B30" s="831"/>
      <c r="C30" s="827">
        <v>0</v>
      </c>
      <c r="D30" s="831">
        <v>22589.22</v>
      </c>
      <c r="E30" s="827">
        <v>1</v>
      </c>
      <c r="F30" s="832">
        <v>22589.22</v>
      </c>
    </row>
    <row r="31" spans="1:6" ht="14.45" customHeight="1" x14ac:dyDescent="0.2">
      <c r="A31" s="836" t="s">
        <v>1401</v>
      </c>
      <c r="B31" s="831"/>
      <c r="C31" s="827">
        <v>0</v>
      </c>
      <c r="D31" s="831">
        <v>16128.249999999998</v>
      </c>
      <c r="E31" s="827">
        <v>1</v>
      </c>
      <c r="F31" s="832">
        <v>16128.249999999998</v>
      </c>
    </row>
    <row r="32" spans="1:6" ht="14.45" customHeight="1" x14ac:dyDescent="0.2">
      <c r="A32" s="836" t="s">
        <v>1412</v>
      </c>
      <c r="B32" s="831"/>
      <c r="C32" s="827">
        <v>0</v>
      </c>
      <c r="D32" s="831">
        <v>12343.13</v>
      </c>
      <c r="E32" s="827">
        <v>1</v>
      </c>
      <c r="F32" s="832">
        <v>12343.13</v>
      </c>
    </row>
    <row r="33" spans="1:6" ht="14.45" customHeight="1" x14ac:dyDescent="0.2">
      <c r="A33" s="836" t="s">
        <v>1388</v>
      </c>
      <c r="B33" s="831"/>
      <c r="C33" s="827">
        <v>0</v>
      </c>
      <c r="D33" s="831">
        <v>109595.23999999999</v>
      </c>
      <c r="E33" s="827">
        <v>1</v>
      </c>
      <c r="F33" s="832">
        <v>109595.23999999999</v>
      </c>
    </row>
    <row r="34" spans="1:6" ht="14.45" customHeight="1" thickBot="1" x14ac:dyDescent="0.25">
      <c r="A34" s="759" t="s">
        <v>1414</v>
      </c>
      <c r="B34" s="750"/>
      <c r="C34" s="751">
        <v>0</v>
      </c>
      <c r="D34" s="750">
        <v>33059.300000000003</v>
      </c>
      <c r="E34" s="751">
        <v>1</v>
      </c>
      <c r="F34" s="752">
        <v>33059.300000000003</v>
      </c>
    </row>
    <row r="35" spans="1:6" ht="14.45" customHeight="1" thickBot="1" x14ac:dyDescent="0.25">
      <c r="A35" s="753" t="s">
        <v>3</v>
      </c>
      <c r="B35" s="754">
        <v>6946.3899999999994</v>
      </c>
      <c r="C35" s="755">
        <v>1.3446064361840725E-2</v>
      </c>
      <c r="D35" s="754">
        <v>509665</v>
      </c>
      <c r="E35" s="755">
        <v>0.98655393563815941</v>
      </c>
      <c r="F35" s="756">
        <v>516611.38999999996</v>
      </c>
    </row>
    <row r="36" spans="1:6" ht="14.45" customHeight="1" thickBot="1" x14ac:dyDescent="0.25"/>
    <row r="37" spans="1:6" ht="14.45" customHeight="1" x14ac:dyDescent="0.2">
      <c r="A37" s="835" t="s">
        <v>1147</v>
      </c>
      <c r="B37" s="225">
        <v>2339.79</v>
      </c>
      <c r="C37" s="812">
        <v>1</v>
      </c>
      <c r="D37" s="225"/>
      <c r="E37" s="812">
        <v>0</v>
      </c>
      <c r="F37" s="830">
        <v>2339.79</v>
      </c>
    </row>
    <row r="38" spans="1:6" ht="14.45" customHeight="1" x14ac:dyDescent="0.2">
      <c r="A38" s="836" t="s">
        <v>2520</v>
      </c>
      <c r="B38" s="831">
        <v>1704.12</v>
      </c>
      <c r="C38" s="827">
        <v>0.5714285714285714</v>
      </c>
      <c r="D38" s="831">
        <v>1278.0899999999999</v>
      </c>
      <c r="E38" s="827">
        <v>0.42857142857142855</v>
      </c>
      <c r="F38" s="832">
        <v>2982.21</v>
      </c>
    </row>
    <row r="39" spans="1:6" ht="14.45" customHeight="1" x14ac:dyDescent="0.2">
      <c r="A39" s="836" t="s">
        <v>2521</v>
      </c>
      <c r="B39" s="831">
        <v>795.26</v>
      </c>
      <c r="C39" s="827">
        <v>1</v>
      </c>
      <c r="D39" s="831"/>
      <c r="E39" s="827">
        <v>0</v>
      </c>
      <c r="F39" s="832">
        <v>795.26</v>
      </c>
    </row>
    <row r="40" spans="1:6" ht="14.45" customHeight="1" x14ac:dyDescent="0.2">
      <c r="A40" s="836" t="s">
        <v>2522</v>
      </c>
      <c r="B40" s="831">
        <v>566.53</v>
      </c>
      <c r="C40" s="827">
        <v>1</v>
      </c>
      <c r="D40" s="831"/>
      <c r="E40" s="827">
        <v>0</v>
      </c>
      <c r="F40" s="832">
        <v>566.53</v>
      </c>
    </row>
    <row r="41" spans="1:6" ht="14.45" customHeight="1" x14ac:dyDescent="0.2">
      <c r="A41" s="836" t="s">
        <v>2523</v>
      </c>
      <c r="B41" s="831">
        <v>559.05999999999995</v>
      </c>
      <c r="C41" s="827">
        <v>1</v>
      </c>
      <c r="D41" s="831"/>
      <c r="E41" s="827">
        <v>0</v>
      </c>
      <c r="F41" s="832">
        <v>559.05999999999995</v>
      </c>
    </row>
    <row r="42" spans="1:6" ht="14.45" customHeight="1" x14ac:dyDescent="0.2">
      <c r="A42" s="836" t="s">
        <v>2524</v>
      </c>
      <c r="B42" s="831">
        <v>312.86</v>
      </c>
      <c r="C42" s="827">
        <v>1</v>
      </c>
      <c r="D42" s="831"/>
      <c r="E42" s="827">
        <v>0</v>
      </c>
      <c r="F42" s="832">
        <v>312.86</v>
      </c>
    </row>
    <row r="43" spans="1:6" ht="14.45" customHeight="1" x14ac:dyDescent="0.2">
      <c r="A43" s="836" t="s">
        <v>1162</v>
      </c>
      <c r="B43" s="831">
        <v>308.72000000000003</v>
      </c>
      <c r="C43" s="827">
        <v>1.9047619047619049E-2</v>
      </c>
      <c r="D43" s="831">
        <v>15899.08</v>
      </c>
      <c r="E43" s="827">
        <v>0.98095238095238102</v>
      </c>
      <c r="F43" s="832">
        <v>16207.8</v>
      </c>
    </row>
    <row r="44" spans="1:6" ht="14.45" customHeight="1" x14ac:dyDescent="0.2">
      <c r="A44" s="836" t="s">
        <v>2525</v>
      </c>
      <c r="B44" s="831">
        <v>212.79000000000002</v>
      </c>
      <c r="C44" s="827">
        <v>1</v>
      </c>
      <c r="D44" s="831"/>
      <c r="E44" s="827">
        <v>0</v>
      </c>
      <c r="F44" s="832">
        <v>212.79000000000002</v>
      </c>
    </row>
    <row r="45" spans="1:6" ht="14.45" customHeight="1" x14ac:dyDescent="0.2">
      <c r="A45" s="836" t="s">
        <v>1128</v>
      </c>
      <c r="B45" s="831">
        <v>147.26</v>
      </c>
      <c r="C45" s="827">
        <v>4.0910669389229232E-4</v>
      </c>
      <c r="D45" s="831">
        <v>359807.73999999976</v>
      </c>
      <c r="E45" s="827">
        <v>0.99959089330610773</v>
      </c>
      <c r="F45" s="832">
        <v>359954.99999999977</v>
      </c>
    </row>
    <row r="46" spans="1:6" ht="14.45" customHeight="1" x14ac:dyDescent="0.2">
      <c r="A46" s="836" t="s">
        <v>1154</v>
      </c>
      <c r="B46" s="831"/>
      <c r="C46" s="827"/>
      <c r="D46" s="831">
        <v>0</v>
      </c>
      <c r="E46" s="827"/>
      <c r="F46" s="832">
        <v>0</v>
      </c>
    </row>
    <row r="47" spans="1:6" ht="14.45" customHeight="1" x14ac:dyDescent="0.2">
      <c r="A47" s="836" t="s">
        <v>1131</v>
      </c>
      <c r="B47" s="831"/>
      <c r="C47" s="827">
        <v>0</v>
      </c>
      <c r="D47" s="831">
        <v>117.03</v>
      </c>
      <c r="E47" s="827">
        <v>1</v>
      </c>
      <c r="F47" s="832">
        <v>117.03</v>
      </c>
    </row>
    <row r="48" spans="1:6" ht="14.45" customHeight="1" x14ac:dyDescent="0.2">
      <c r="A48" s="836" t="s">
        <v>2526</v>
      </c>
      <c r="B48" s="831"/>
      <c r="C48" s="827">
        <v>0</v>
      </c>
      <c r="D48" s="831">
        <v>63.75</v>
      </c>
      <c r="E48" s="827">
        <v>1</v>
      </c>
      <c r="F48" s="832">
        <v>63.75</v>
      </c>
    </row>
    <row r="49" spans="1:6" ht="14.45" customHeight="1" x14ac:dyDescent="0.2">
      <c r="A49" s="836" t="s">
        <v>1135</v>
      </c>
      <c r="B49" s="831"/>
      <c r="C49" s="827">
        <v>0</v>
      </c>
      <c r="D49" s="831">
        <v>237.32999999999998</v>
      </c>
      <c r="E49" s="827">
        <v>1</v>
      </c>
      <c r="F49" s="832">
        <v>237.32999999999998</v>
      </c>
    </row>
    <row r="50" spans="1:6" ht="14.45" customHeight="1" x14ac:dyDescent="0.2">
      <c r="A50" s="836" t="s">
        <v>2527</v>
      </c>
      <c r="B50" s="831"/>
      <c r="C50" s="827">
        <v>0</v>
      </c>
      <c r="D50" s="831">
        <v>169.73</v>
      </c>
      <c r="E50" s="827">
        <v>1</v>
      </c>
      <c r="F50" s="832">
        <v>169.73</v>
      </c>
    </row>
    <row r="51" spans="1:6" ht="14.45" customHeight="1" x14ac:dyDescent="0.2">
      <c r="A51" s="836" t="s">
        <v>2528</v>
      </c>
      <c r="B51" s="831"/>
      <c r="C51" s="827">
        <v>0</v>
      </c>
      <c r="D51" s="831">
        <v>93.27</v>
      </c>
      <c r="E51" s="827">
        <v>1</v>
      </c>
      <c r="F51" s="832">
        <v>93.27</v>
      </c>
    </row>
    <row r="52" spans="1:6" ht="14.45" customHeight="1" x14ac:dyDescent="0.2">
      <c r="A52" s="836" t="s">
        <v>2529</v>
      </c>
      <c r="B52" s="831"/>
      <c r="C52" s="827">
        <v>0</v>
      </c>
      <c r="D52" s="831">
        <v>241.59</v>
      </c>
      <c r="E52" s="827">
        <v>1</v>
      </c>
      <c r="F52" s="832">
        <v>241.59</v>
      </c>
    </row>
    <row r="53" spans="1:6" ht="14.45" customHeight="1" x14ac:dyDescent="0.2">
      <c r="A53" s="836" t="s">
        <v>1129</v>
      </c>
      <c r="B53" s="831"/>
      <c r="C53" s="827">
        <v>0</v>
      </c>
      <c r="D53" s="831">
        <v>85.02</v>
      </c>
      <c r="E53" s="827">
        <v>1</v>
      </c>
      <c r="F53" s="832">
        <v>85.02</v>
      </c>
    </row>
    <row r="54" spans="1:6" ht="14.45" customHeight="1" x14ac:dyDescent="0.2">
      <c r="A54" s="836" t="s">
        <v>1133</v>
      </c>
      <c r="B54" s="831"/>
      <c r="C54" s="827">
        <v>0</v>
      </c>
      <c r="D54" s="831">
        <v>206.78</v>
      </c>
      <c r="E54" s="827">
        <v>1</v>
      </c>
      <c r="F54" s="832">
        <v>206.78</v>
      </c>
    </row>
    <row r="55" spans="1:6" ht="14.45" customHeight="1" x14ac:dyDescent="0.2">
      <c r="A55" s="836" t="s">
        <v>1159</v>
      </c>
      <c r="B55" s="831"/>
      <c r="C55" s="827">
        <v>0</v>
      </c>
      <c r="D55" s="831">
        <v>58.77</v>
      </c>
      <c r="E55" s="827">
        <v>1</v>
      </c>
      <c r="F55" s="832">
        <v>58.77</v>
      </c>
    </row>
    <row r="56" spans="1:6" ht="14.45" customHeight="1" x14ac:dyDescent="0.2">
      <c r="A56" s="836" t="s">
        <v>2530</v>
      </c>
      <c r="B56" s="831"/>
      <c r="C56" s="827">
        <v>0</v>
      </c>
      <c r="D56" s="831">
        <v>1220.82</v>
      </c>
      <c r="E56" s="827">
        <v>1</v>
      </c>
      <c r="F56" s="832">
        <v>1220.82</v>
      </c>
    </row>
    <row r="57" spans="1:6" ht="14.45" customHeight="1" x14ac:dyDescent="0.2">
      <c r="A57" s="836" t="s">
        <v>1139</v>
      </c>
      <c r="B57" s="831"/>
      <c r="C57" s="827">
        <v>0</v>
      </c>
      <c r="D57" s="831">
        <v>1852.5099999999998</v>
      </c>
      <c r="E57" s="827">
        <v>1</v>
      </c>
      <c r="F57" s="832">
        <v>1852.5099999999998</v>
      </c>
    </row>
    <row r="58" spans="1:6" ht="14.45" customHeight="1" x14ac:dyDescent="0.2">
      <c r="A58" s="836" t="s">
        <v>1151</v>
      </c>
      <c r="B58" s="831"/>
      <c r="C58" s="827">
        <v>0</v>
      </c>
      <c r="D58" s="831">
        <v>122.98</v>
      </c>
      <c r="E58" s="827">
        <v>1</v>
      </c>
      <c r="F58" s="832">
        <v>122.98</v>
      </c>
    </row>
    <row r="59" spans="1:6" ht="14.45" customHeight="1" x14ac:dyDescent="0.2">
      <c r="A59" s="836" t="s">
        <v>1141</v>
      </c>
      <c r="B59" s="831"/>
      <c r="C59" s="827">
        <v>0</v>
      </c>
      <c r="D59" s="831">
        <v>168.18</v>
      </c>
      <c r="E59" s="827">
        <v>1</v>
      </c>
      <c r="F59" s="832">
        <v>168.18</v>
      </c>
    </row>
    <row r="60" spans="1:6" ht="14.45" customHeight="1" x14ac:dyDescent="0.2">
      <c r="A60" s="836" t="s">
        <v>1153</v>
      </c>
      <c r="B60" s="831"/>
      <c r="C60" s="827">
        <v>0</v>
      </c>
      <c r="D60" s="831">
        <v>128.73000000000002</v>
      </c>
      <c r="E60" s="827">
        <v>1</v>
      </c>
      <c r="F60" s="832">
        <v>128.73000000000002</v>
      </c>
    </row>
    <row r="61" spans="1:6" ht="14.45" customHeight="1" x14ac:dyDescent="0.2">
      <c r="A61" s="836" t="s">
        <v>1143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2531</v>
      </c>
      <c r="B62" s="831"/>
      <c r="C62" s="827">
        <v>0</v>
      </c>
      <c r="D62" s="831">
        <v>924</v>
      </c>
      <c r="E62" s="827">
        <v>1</v>
      </c>
      <c r="F62" s="832">
        <v>924</v>
      </c>
    </row>
    <row r="63" spans="1:6" ht="14.45" customHeight="1" x14ac:dyDescent="0.2">
      <c r="A63" s="836" t="s">
        <v>2532</v>
      </c>
      <c r="B63" s="831"/>
      <c r="C63" s="827">
        <v>0</v>
      </c>
      <c r="D63" s="831">
        <v>54.74</v>
      </c>
      <c r="E63" s="827">
        <v>1</v>
      </c>
      <c r="F63" s="832">
        <v>54.74</v>
      </c>
    </row>
    <row r="64" spans="1:6" ht="14.45" customHeight="1" x14ac:dyDescent="0.2">
      <c r="A64" s="836" t="s">
        <v>1157</v>
      </c>
      <c r="B64" s="831"/>
      <c r="C64" s="827">
        <v>0</v>
      </c>
      <c r="D64" s="831">
        <v>423.75</v>
      </c>
      <c r="E64" s="827">
        <v>1</v>
      </c>
      <c r="F64" s="832">
        <v>423.75</v>
      </c>
    </row>
    <row r="65" spans="1:6" ht="14.45" customHeight="1" x14ac:dyDescent="0.2">
      <c r="A65" s="836" t="s">
        <v>2533</v>
      </c>
      <c r="B65" s="831"/>
      <c r="C65" s="827">
        <v>0</v>
      </c>
      <c r="D65" s="831">
        <v>9281.43</v>
      </c>
      <c r="E65" s="827">
        <v>1</v>
      </c>
      <c r="F65" s="832">
        <v>9281.43</v>
      </c>
    </row>
    <row r="66" spans="1:6" ht="14.45" customHeight="1" x14ac:dyDescent="0.2">
      <c r="A66" s="836" t="s">
        <v>2534</v>
      </c>
      <c r="B66" s="831"/>
      <c r="C66" s="827">
        <v>0</v>
      </c>
      <c r="D66" s="831">
        <v>30.5</v>
      </c>
      <c r="E66" s="827">
        <v>1</v>
      </c>
      <c r="F66" s="832">
        <v>30.5</v>
      </c>
    </row>
    <row r="67" spans="1:6" ht="14.45" customHeight="1" x14ac:dyDescent="0.2">
      <c r="A67" s="836" t="s">
        <v>2535</v>
      </c>
      <c r="B67" s="831"/>
      <c r="C67" s="827">
        <v>0</v>
      </c>
      <c r="D67" s="831">
        <v>2842.7100000000005</v>
      </c>
      <c r="E67" s="827">
        <v>1</v>
      </c>
      <c r="F67" s="832">
        <v>2842.7100000000005</v>
      </c>
    </row>
    <row r="68" spans="1:6" ht="14.45" customHeight="1" x14ac:dyDescent="0.2">
      <c r="A68" s="836" t="s">
        <v>1158</v>
      </c>
      <c r="B68" s="831"/>
      <c r="C68" s="827">
        <v>0</v>
      </c>
      <c r="D68" s="831">
        <v>176.32</v>
      </c>
      <c r="E68" s="827">
        <v>1</v>
      </c>
      <c r="F68" s="832">
        <v>176.32</v>
      </c>
    </row>
    <row r="69" spans="1:6" ht="14.45" customHeight="1" x14ac:dyDescent="0.2">
      <c r="A69" s="836" t="s">
        <v>2536</v>
      </c>
      <c r="B69" s="831"/>
      <c r="C69" s="827">
        <v>0</v>
      </c>
      <c r="D69" s="831">
        <v>130.56</v>
      </c>
      <c r="E69" s="827">
        <v>1</v>
      </c>
      <c r="F69" s="832">
        <v>130.56</v>
      </c>
    </row>
    <row r="70" spans="1:6" ht="14.45" customHeight="1" x14ac:dyDescent="0.2">
      <c r="A70" s="836" t="s">
        <v>1145</v>
      </c>
      <c r="B70" s="831"/>
      <c r="C70" s="827">
        <v>0</v>
      </c>
      <c r="D70" s="831">
        <v>99668.1</v>
      </c>
      <c r="E70" s="827">
        <v>1</v>
      </c>
      <c r="F70" s="832">
        <v>99668.1</v>
      </c>
    </row>
    <row r="71" spans="1:6" ht="14.45" customHeight="1" x14ac:dyDescent="0.2">
      <c r="A71" s="836" t="s">
        <v>2537</v>
      </c>
      <c r="B71" s="831"/>
      <c r="C71" s="827">
        <v>0</v>
      </c>
      <c r="D71" s="831">
        <v>1224.3499999999999</v>
      </c>
      <c r="E71" s="827">
        <v>1</v>
      </c>
      <c r="F71" s="832">
        <v>1224.3499999999999</v>
      </c>
    </row>
    <row r="72" spans="1:6" ht="14.45" customHeight="1" x14ac:dyDescent="0.2">
      <c r="A72" s="836" t="s">
        <v>1130</v>
      </c>
      <c r="B72" s="831"/>
      <c r="C72" s="827"/>
      <c r="D72" s="831">
        <v>0</v>
      </c>
      <c r="E72" s="827"/>
      <c r="F72" s="832">
        <v>0</v>
      </c>
    </row>
    <row r="73" spans="1:6" ht="14.45" customHeight="1" x14ac:dyDescent="0.2">
      <c r="A73" s="836" t="s">
        <v>1169</v>
      </c>
      <c r="B73" s="831"/>
      <c r="C73" s="827">
        <v>0</v>
      </c>
      <c r="D73" s="831">
        <v>1393.0800000000002</v>
      </c>
      <c r="E73" s="827">
        <v>1</v>
      </c>
      <c r="F73" s="832">
        <v>1393.0800000000002</v>
      </c>
    </row>
    <row r="74" spans="1:6" ht="14.45" customHeight="1" x14ac:dyDescent="0.2">
      <c r="A74" s="836" t="s">
        <v>2538</v>
      </c>
      <c r="B74" s="831"/>
      <c r="C74" s="827">
        <v>0</v>
      </c>
      <c r="D74" s="831">
        <v>397.63</v>
      </c>
      <c r="E74" s="827">
        <v>1</v>
      </c>
      <c r="F74" s="832">
        <v>397.63</v>
      </c>
    </row>
    <row r="75" spans="1:6" ht="14.45" customHeight="1" x14ac:dyDescent="0.2">
      <c r="A75" s="836" t="s">
        <v>1125</v>
      </c>
      <c r="B75" s="831"/>
      <c r="C75" s="827">
        <v>0</v>
      </c>
      <c r="D75" s="831">
        <v>222.92000000000002</v>
      </c>
      <c r="E75" s="827">
        <v>1</v>
      </c>
      <c r="F75" s="832">
        <v>222.92000000000002</v>
      </c>
    </row>
    <row r="76" spans="1:6" ht="14.45" customHeight="1" x14ac:dyDescent="0.2">
      <c r="A76" s="836" t="s">
        <v>1127</v>
      </c>
      <c r="B76" s="831"/>
      <c r="C76" s="827">
        <v>0</v>
      </c>
      <c r="D76" s="831">
        <v>11022.9</v>
      </c>
      <c r="E76" s="827">
        <v>1</v>
      </c>
      <c r="F76" s="832">
        <v>11022.9</v>
      </c>
    </row>
    <row r="77" spans="1:6" ht="14.45" customHeight="1" thickBot="1" x14ac:dyDescent="0.25">
      <c r="A77" s="759" t="s">
        <v>2539</v>
      </c>
      <c r="B77" s="750"/>
      <c r="C77" s="751">
        <v>0</v>
      </c>
      <c r="D77" s="750">
        <v>120.61</v>
      </c>
      <c r="E77" s="751">
        <v>1</v>
      </c>
      <c r="F77" s="752">
        <v>120.61</v>
      </c>
    </row>
    <row r="78" spans="1:6" ht="14.45" customHeight="1" thickBot="1" x14ac:dyDescent="0.25">
      <c r="A78" s="753" t="s">
        <v>3</v>
      </c>
      <c r="B78" s="754">
        <v>6946.3899999999994</v>
      </c>
      <c r="C78" s="755">
        <v>1.3446064361840728E-2</v>
      </c>
      <c r="D78" s="754">
        <v>509664.99999999994</v>
      </c>
      <c r="E78" s="755">
        <v>0.98655393563815952</v>
      </c>
      <c r="F78" s="756">
        <v>516611.38999999984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{3D7D2BB6-6728-4950-A872-C73EB74ED2A0}</x14:id>
        </ext>
      </extLst>
    </cfRule>
  </conditionalFormatting>
  <conditionalFormatting sqref="F37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{29D9AEA2-AD48-484D-992A-4A41C80A9519}</x14:id>
        </ext>
      </extLst>
    </cfRule>
  </conditionalFormatting>
  <hyperlinks>
    <hyperlink ref="A2" location="Obsah!A1" display="Zpět na Obsah  KL 01  1.-4.měsíc" xr:uid="{E56818F5-826B-4B1A-A17E-29A903F95B8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7D2BB6-6728-4950-A872-C73EB74ED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29D9AEA2-AD48-484D-992A-4A41C80A95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2560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21</v>
      </c>
      <c r="G3" s="47">
        <f>SUBTOTAL(9,G6:G1048576)</f>
        <v>6946.3899999999994</v>
      </c>
      <c r="H3" s="48">
        <f>IF(M3=0,0,G3/M3)</f>
        <v>1.3446064361840723E-2</v>
      </c>
      <c r="I3" s="47">
        <f>SUBTOTAL(9,I6:I1048576)</f>
        <v>1112</v>
      </c>
      <c r="J3" s="47">
        <f>SUBTOTAL(9,J6:J1048576)</f>
        <v>509664.99999999994</v>
      </c>
      <c r="K3" s="48">
        <f>IF(M3=0,0,J3/M3)</f>
        <v>0.98655393563815919</v>
      </c>
      <c r="L3" s="47">
        <f>SUBTOTAL(9,L6:L1048576)</f>
        <v>1133</v>
      </c>
      <c r="M3" s="49">
        <f>SUBTOTAL(9,M6:M1048576)</f>
        <v>516611.39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1386</v>
      </c>
      <c r="B6" s="807" t="s">
        <v>2540</v>
      </c>
      <c r="C6" s="807" t="s">
        <v>2432</v>
      </c>
      <c r="D6" s="807" t="s">
        <v>2433</v>
      </c>
      <c r="E6" s="807" t="s">
        <v>2434</v>
      </c>
      <c r="F6" s="225"/>
      <c r="G6" s="225"/>
      <c r="H6" s="812">
        <v>0</v>
      </c>
      <c r="I6" s="225">
        <v>2</v>
      </c>
      <c r="J6" s="225">
        <v>130.56</v>
      </c>
      <c r="K6" s="812">
        <v>1</v>
      </c>
      <c r="L6" s="225">
        <v>2</v>
      </c>
      <c r="M6" s="830">
        <v>130.56</v>
      </c>
    </row>
    <row r="7" spans="1:13" ht="14.45" customHeight="1" x14ac:dyDescent="0.2">
      <c r="A7" s="821" t="s">
        <v>1387</v>
      </c>
      <c r="B7" s="822" t="s">
        <v>1179</v>
      </c>
      <c r="C7" s="822" t="s">
        <v>1184</v>
      </c>
      <c r="D7" s="822" t="s">
        <v>695</v>
      </c>
      <c r="E7" s="822" t="s">
        <v>1185</v>
      </c>
      <c r="F7" s="831"/>
      <c r="G7" s="831"/>
      <c r="H7" s="827">
        <v>0</v>
      </c>
      <c r="I7" s="831">
        <v>8</v>
      </c>
      <c r="J7" s="831">
        <v>5890.64</v>
      </c>
      <c r="K7" s="827">
        <v>1</v>
      </c>
      <c r="L7" s="831">
        <v>8</v>
      </c>
      <c r="M7" s="832">
        <v>5890.64</v>
      </c>
    </row>
    <row r="8" spans="1:13" ht="14.45" customHeight="1" x14ac:dyDescent="0.2">
      <c r="A8" s="821" t="s">
        <v>1387</v>
      </c>
      <c r="B8" s="822" t="s">
        <v>1179</v>
      </c>
      <c r="C8" s="822" t="s">
        <v>1180</v>
      </c>
      <c r="D8" s="822" t="s">
        <v>695</v>
      </c>
      <c r="E8" s="822" t="s">
        <v>1181</v>
      </c>
      <c r="F8" s="831"/>
      <c r="G8" s="831"/>
      <c r="H8" s="827">
        <v>0</v>
      </c>
      <c r="I8" s="831">
        <v>2</v>
      </c>
      <c r="J8" s="831">
        <v>1847.48</v>
      </c>
      <c r="K8" s="827">
        <v>1</v>
      </c>
      <c r="L8" s="831">
        <v>2</v>
      </c>
      <c r="M8" s="832">
        <v>1847.48</v>
      </c>
    </row>
    <row r="9" spans="1:13" ht="14.45" customHeight="1" x14ac:dyDescent="0.2">
      <c r="A9" s="821" t="s">
        <v>1387</v>
      </c>
      <c r="B9" s="822" t="s">
        <v>1206</v>
      </c>
      <c r="C9" s="822" t="s">
        <v>1308</v>
      </c>
      <c r="D9" s="822" t="s">
        <v>959</v>
      </c>
      <c r="E9" s="822" t="s">
        <v>1309</v>
      </c>
      <c r="F9" s="831"/>
      <c r="G9" s="831"/>
      <c r="H9" s="827">
        <v>0</v>
      </c>
      <c r="I9" s="831">
        <v>4</v>
      </c>
      <c r="J9" s="831">
        <v>617.44000000000005</v>
      </c>
      <c r="K9" s="827">
        <v>1</v>
      </c>
      <c r="L9" s="831">
        <v>4</v>
      </c>
      <c r="M9" s="832">
        <v>617.44000000000005</v>
      </c>
    </row>
    <row r="10" spans="1:13" ht="14.45" customHeight="1" x14ac:dyDescent="0.2">
      <c r="A10" s="821" t="s">
        <v>1387</v>
      </c>
      <c r="B10" s="822" t="s">
        <v>1244</v>
      </c>
      <c r="C10" s="822" t="s">
        <v>1246</v>
      </c>
      <c r="D10" s="822" t="s">
        <v>760</v>
      </c>
      <c r="E10" s="822" t="s">
        <v>761</v>
      </c>
      <c r="F10" s="831"/>
      <c r="G10" s="831"/>
      <c r="H10" s="827"/>
      <c r="I10" s="831">
        <v>15</v>
      </c>
      <c r="J10" s="831">
        <v>0</v>
      </c>
      <c r="K10" s="827"/>
      <c r="L10" s="831">
        <v>15</v>
      </c>
      <c r="M10" s="832">
        <v>0</v>
      </c>
    </row>
    <row r="11" spans="1:13" ht="14.45" customHeight="1" x14ac:dyDescent="0.2">
      <c r="A11" s="821" t="s">
        <v>1387</v>
      </c>
      <c r="B11" s="822" t="s">
        <v>2541</v>
      </c>
      <c r="C11" s="822" t="s">
        <v>2041</v>
      </c>
      <c r="D11" s="822" t="s">
        <v>1519</v>
      </c>
      <c r="E11" s="822" t="s">
        <v>2042</v>
      </c>
      <c r="F11" s="831"/>
      <c r="G11" s="831"/>
      <c r="H11" s="827">
        <v>0</v>
      </c>
      <c r="I11" s="831">
        <v>1</v>
      </c>
      <c r="J11" s="831">
        <v>150.94</v>
      </c>
      <c r="K11" s="827">
        <v>1</v>
      </c>
      <c r="L11" s="831">
        <v>1</v>
      </c>
      <c r="M11" s="832">
        <v>150.94</v>
      </c>
    </row>
    <row r="12" spans="1:13" ht="14.45" customHeight="1" x14ac:dyDescent="0.2">
      <c r="A12" s="821" t="s">
        <v>1388</v>
      </c>
      <c r="B12" s="822" t="s">
        <v>1179</v>
      </c>
      <c r="C12" s="822" t="s">
        <v>1184</v>
      </c>
      <c r="D12" s="822" t="s">
        <v>695</v>
      </c>
      <c r="E12" s="822" t="s">
        <v>1185</v>
      </c>
      <c r="F12" s="831"/>
      <c r="G12" s="831"/>
      <c r="H12" s="827">
        <v>0</v>
      </c>
      <c r="I12" s="831">
        <v>9</v>
      </c>
      <c r="J12" s="831">
        <v>6626.97</v>
      </c>
      <c r="K12" s="827">
        <v>1</v>
      </c>
      <c r="L12" s="831">
        <v>9</v>
      </c>
      <c r="M12" s="832">
        <v>6626.97</v>
      </c>
    </row>
    <row r="13" spans="1:13" ht="14.45" customHeight="1" x14ac:dyDescent="0.2">
      <c r="A13" s="821" t="s">
        <v>1388</v>
      </c>
      <c r="B13" s="822" t="s">
        <v>1179</v>
      </c>
      <c r="C13" s="822" t="s">
        <v>1180</v>
      </c>
      <c r="D13" s="822" t="s">
        <v>695</v>
      </c>
      <c r="E13" s="822" t="s">
        <v>1181</v>
      </c>
      <c r="F13" s="831"/>
      <c r="G13" s="831"/>
      <c r="H13" s="827">
        <v>0</v>
      </c>
      <c r="I13" s="831">
        <v>3</v>
      </c>
      <c r="J13" s="831">
        <v>2771.2200000000003</v>
      </c>
      <c r="K13" s="827">
        <v>1</v>
      </c>
      <c r="L13" s="831">
        <v>3</v>
      </c>
      <c r="M13" s="832">
        <v>2771.2200000000003</v>
      </c>
    </row>
    <row r="14" spans="1:13" ht="14.45" customHeight="1" x14ac:dyDescent="0.2">
      <c r="A14" s="821" t="s">
        <v>1388</v>
      </c>
      <c r="B14" s="822" t="s">
        <v>2542</v>
      </c>
      <c r="C14" s="822" t="s">
        <v>1489</v>
      </c>
      <c r="D14" s="822" t="s">
        <v>1490</v>
      </c>
      <c r="E14" s="822" t="s">
        <v>1491</v>
      </c>
      <c r="F14" s="831"/>
      <c r="G14" s="831"/>
      <c r="H14" s="827">
        <v>0</v>
      </c>
      <c r="I14" s="831">
        <v>4</v>
      </c>
      <c r="J14" s="831">
        <v>281.92</v>
      </c>
      <c r="K14" s="827">
        <v>1</v>
      </c>
      <c r="L14" s="831">
        <v>4</v>
      </c>
      <c r="M14" s="832">
        <v>281.92</v>
      </c>
    </row>
    <row r="15" spans="1:13" ht="14.45" customHeight="1" x14ac:dyDescent="0.2">
      <c r="A15" s="821" t="s">
        <v>1388</v>
      </c>
      <c r="B15" s="822" t="s">
        <v>1244</v>
      </c>
      <c r="C15" s="822" t="s">
        <v>1246</v>
      </c>
      <c r="D15" s="822" t="s">
        <v>760</v>
      </c>
      <c r="E15" s="822" t="s">
        <v>761</v>
      </c>
      <c r="F15" s="831"/>
      <c r="G15" s="831"/>
      <c r="H15" s="827"/>
      <c r="I15" s="831">
        <v>37</v>
      </c>
      <c r="J15" s="831">
        <v>0</v>
      </c>
      <c r="K15" s="827"/>
      <c r="L15" s="831">
        <v>37</v>
      </c>
      <c r="M15" s="832">
        <v>0</v>
      </c>
    </row>
    <row r="16" spans="1:13" ht="14.45" customHeight="1" x14ac:dyDescent="0.2">
      <c r="A16" s="821" t="s">
        <v>1388</v>
      </c>
      <c r="B16" s="822" t="s">
        <v>1244</v>
      </c>
      <c r="C16" s="822" t="s">
        <v>1501</v>
      </c>
      <c r="D16" s="822" t="s">
        <v>760</v>
      </c>
      <c r="E16" s="822" t="s">
        <v>1502</v>
      </c>
      <c r="F16" s="831"/>
      <c r="G16" s="831"/>
      <c r="H16" s="827">
        <v>0</v>
      </c>
      <c r="I16" s="831">
        <v>2</v>
      </c>
      <c r="J16" s="831">
        <v>122.98</v>
      </c>
      <c r="K16" s="827">
        <v>1</v>
      </c>
      <c r="L16" s="831">
        <v>2</v>
      </c>
      <c r="M16" s="832">
        <v>122.98</v>
      </c>
    </row>
    <row r="17" spans="1:13" ht="14.45" customHeight="1" x14ac:dyDescent="0.2">
      <c r="A17" s="821" t="s">
        <v>1388</v>
      </c>
      <c r="B17" s="822" t="s">
        <v>1252</v>
      </c>
      <c r="C17" s="822" t="s">
        <v>1453</v>
      </c>
      <c r="D17" s="822" t="s">
        <v>1254</v>
      </c>
      <c r="E17" s="822" t="s">
        <v>1454</v>
      </c>
      <c r="F17" s="831"/>
      <c r="G17" s="831"/>
      <c r="H17" s="827">
        <v>0</v>
      </c>
      <c r="I17" s="831">
        <v>1</v>
      </c>
      <c r="J17" s="831">
        <v>23.4</v>
      </c>
      <c r="K17" s="827">
        <v>1</v>
      </c>
      <c r="L17" s="831">
        <v>1</v>
      </c>
      <c r="M17" s="832">
        <v>23.4</v>
      </c>
    </row>
    <row r="18" spans="1:13" ht="14.45" customHeight="1" x14ac:dyDescent="0.2">
      <c r="A18" s="821" t="s">
        <v>1388</v>
      </c>
      <c r="B18" s="822" t="s">
        <v>1256</v>
      </c>
      <c r="C18" s="822" t="s">
        <v>1345</v>
      </c>
      <c r="D18" s="822" t="s">
        <v>824</v>
      </c>
      <c r="E18" s="822" t="s">
        <v>1346</v>
      </c>
      <c r="F18" s="831"/>
      <c r="G18" s="831"/>
      <c r="H18" s="827"/>
      <c r="I18" s="831">
        <v>1</v>
      </c>
      <c r="J18" s="831">
        <v>0</v>
      </c>
      <c r="K18" s="827"/>
      <c r="L18" s="831">
        <v>1</v>
      </c>
      <c r="M18" s="832">
        <v>0</v>
      </c>
    </row>
    <row r="19" spans="1:13" ht="14.45" customHeight="1" x14ac:dyDescent="0.2">
      <c r="A19" s="821" t="s">
        <v>1388</v>
      </c>
      <c r="B19" s="822" t="s">
        <v>1256</v>
      </c>
      <c r="C19" s="822" t="s">
        <v>1257</v>
      </c>
      <c r="D19" s="822" t="s">
        <v>824</v>
      </c>
      <c r="E19" s="822" t="s">
        <v>1258</v>
      </c>
      <c r="F19" s="831"/>
      <c r="G19" s="831"/>
      <c r="H19" s="827"/>
      <c r="I19" s="831">
        <v>1</v>
      </c>
      <c r="J19" s="831">
        <v>0</v>
      </c>
      <c r="K19" s="827"/>
      <c r="L19" s="831">
        <v>1</v>
      </c>
      <c r="M19" s="832">
        <v>0</v>
      </c>
    </row>
    <row r="20" spans="1:13" ht="14.45" customHeight="1" x14ac:dyDescent="0.2">
      <c r="A20" s="821" t="s">
        <v>1388</v>
      </c>
      <c r="B20" s="822" t="s">
        <v>1233</v>
      </c>
      <c r="C20" s="822" t="s">
        <v>1320</v>
      </c>
      <c r="D20" s="822" t="s">
        <v>1321</v>
      </c>
      <c r="E20" s="822" t="s">
        <v>1322</v>
      </c>
      <c r="F20" s="831"/>
      <c r="G20" s="831"/>
      <c r="H20" s="827">
        <v>0</v>
      </c>
      <c r="I20" s="831">
        <v>14</v>
      </c>
      <c r="J20" s="831">
        <v>99668.1</v>
      </c>
      <c r="K20" s="827">
        <v>1</v>
      </c>
      <c r="L20" s="831">
        <v>14</v>
      </c>
      <c r="M20" s="832">
        <v>99668.1</v>
      </c>
    </row>
    <row r="21" spans="1:13" ht="14.45" customHeight="1" x14ac:dyDescent="0.2">
      <c r="A21" s="821" t="s">
        <v>1388</v>
      </c>
      <c r="B21" s="822" t="s">
        <v>2541</v>
      </c>
      <c r="C21" s="822" t="s">
        <v>1518</v>
      </c>
      <c r="D21" s="822" t="s">
        <v>1519</v>
      </c>
      <c r="E21" s="822" t="s">
        <v>1520</v>
      </c>
      <c r="F21" s="831"/>
      <c r="G21" s="831"/>
      <c r="H21" s="827">
        <v>0</v>
      </c>
      <c r="I21" s="831">
        <v>3</v>
      </c>
      <c r="J21" s="831">
        <v>100.64999999999999</v>
      </c>
      <c r="K21" s="827">
        <v>1</v>
      </c>
      <c r="L21" s="831">
        <v>3</v>
      </c>
      <c r="M21" s="832">
        <v>100.64999999999999</v>
      </c>
    </row>
    <row r="22" spans="1:13" ht="14.45" customHeight="1" x14ac:dyDescent="0.2">
      <c r="A22" s="821" t="s">
        <v>1389</v>
      </c>
      <c r="B22" s="822" t="s">
        <v>1179</v>
      </c>
      <c r="C22" s="822" t="s">
        <v>1184</v>
      </c>
      <c r="D22" s="822" t="s">
        <v>695</v>
      </c>
      <c r="E22" s="822" t="s">
        <v>1185</v>
      </c>
      <c r="F22" s="831"/>
      <c r="G22" s="831"/>
      <c r="H22" s="827">
        <v>0</v>
      </c>
      <c r="I22" s="831">
        <v>1</v>
      </c>
      <c r="J22" s="831">
        <v>736.33</v>
      </c>
      <c r="K22" s="827">
        <v>1</v>
      </c>
      <c r="L22" s="831">
        <v>1</v>
      </c>
      <c r="M22" s="832">
        <v>736.33</v>
      </c>
    </row>
    <row r="23" spans="1:13" ht="14.45" customHeight="1" x14ac:dyDescent="0.2">
      <c r="A23" s="821" t="s">
        <v>1389</v>
      </c>
      <c r="B23" s="822" t="s">
        <v>1179</v>
      </c>
      <c r="C23" s="822" t="s">
        <v>1188</v>
      </c>
      <c r="D23" s="822" t="s">
        <v>695</v>
      </c>
      <c r="E23" s="822" t="s">
        <v>1189</v>
      </c>
      <c r="F23" s="831"/>
      <c r="G23" s="831"/>
      <c r="H23" s="827">
        <v>0</v>
      </c>
      <c r="I23" s="831">
        <v>2</v>
      </c>
      <c r="J23" s="831">
        <v>981.78</v>
      </c>
      <c r="K23" s="827">
        <v>1</v>
      </c>
      <c r="L23" s="831">
        <v>2</v>
      </c>
      <c r="M23" s="832">
        <v>981.78</v>
      </c>
    </row>
    <row r="24" spans="1:13" ht="14.45" customHeight="1" x14ac:dyDescent="0.2">
      <c r="A24" s="821" t="s">
        <v>1389</v>
      </c>
      <c r="B24" s="822" t="s">
        <v>1179</v>
      </c>
      <c r="C24" s="822" t="s">
        <v>1180</v>
      </c>
      <c r="D24" s="822" t="s">
        <v>695</v>
      </c>
      <c r="E24" s="822" t="s">
        <v>1181</v>
      </c>
      <c r="F24" s="831"/>
      <c r="G24" s="831"/>
      <c r="H24" s="827">
        <v>0</v>
      </c>
      <c r="I24" s="831">
        <v>6</v>
      </c>
      <c r="J24" s="831">
        <v>5542.4400000000005</v>
      </c>
      <c r="K24" s="827">
        <v>1</v>
      </c>
      <c r="L24" s="831">
        <v>6</v>
      </c>
      <c r="M24" s="832">
        <v>5542.4400000000005</v>
      </c>
    </row>
    <row r="25" spans="1:13" ht="14.45" customHeight="1" x14ac:dyDescent="0.2">
      <c r="A25" s="821" t="s">
        <v>1389</v>
      </c>
      <c r="B25" s="822" t="s">
        <v>1190</v>
      </c>
      <c r="C25" s="822" t="s">
        <v>1588</v>
      </c>
      <c r="D25" s="822" t="s">
        <v>1589</v>
      </c>
      <c r="E25" s="822" t="s">
        <v>1590</v>
      </c>
      <c r="F25" s="831"/>
      <c r="G25" s="831"/>
      <c r="H25" s="827"/>
      <c r="I25" s="831">
        <v>1</v>
      </c>
      <c r="J25" s="831">
        <v>0</v>
      </c>
      <c r="K25" s="827"/>
      <c r="L25" s="831">
        <v>1</v>
      </c>
      <c r="M25" s="832">
        <v>0</v>
      </c>
    </row>
    <row r="26" spans="1:13" ht="14.45" customHeight="1" x14ac:dyDescent="0.2">
      <c r="A26" s="821" t="s">
        <v>1389</v>
      </c>
      <c r="B26" s="822" t="s">
        <v>2543</v>
      </c>
      <c r="C26" s="822" t="s">
        <v>1551</v>
      </c>
      <c r="D26" s="822" t="s">
        <v>1552</v>
      </c>
      <c r="E26" s="822" t="s">
        <v>755</v>
      </c>
      <c r="F26" s="831">
        <v>3</v>
      </c>
      <c r="G26" s="831">
        <v>212.79000000000002</v>
      </c>
      <c r="H26" s="827">
        <v>1</v>
      </c>
      <c r="I26" s="831"/>
      <c r="J26" s="831"/>
      <c r="K26" s="827">
        <v>0</v>
      </c>
      <c r="L26" s="831">
        <v>3</v>
      </c>
      <c r="M26" s="832">
        <v>212.79000000000002</v>
      </c>
    </row>
    <row r="27" spans="1:13" ht="14.45" customHeight="1" x14ac:dyDescent="0.2">
      <c r="A27" s="821" t="s">
        <v>1389</v>
      </c>
      <c r="B27" s="822" t="s">
        <v>2544</v>
      </c>
      <c r="C27" s="822" t="s">
        <v>1592</v>
      </c>
      <c r="D27" s="822" t="s">
        <v>1593</v>
      </c>
      <c r="E27" s="822" t="s">
        <v>1594</v>
      </c>
      <c r="F27" s="831">
        <v>2</v>
      </c>
      <c r="G27" s="831">
        <v>559.05999999999995</v>
      </c>
      <c r="H27" s="827">
        <v>1</v>
      </c>
      <c r="I27" s="831"/>
      <c r="J27" s="831"/>
      <c r="K27" s="827">
        <v>0</v>
      </c>
      <c r="L27" s="831">
        <v>2</v>
      </c>
      <c r="M27" s="832">
        <v>559.05999999999995</v>
      </c>
    </row>
    <row r="28" spans="1:13" ht="14.45" customHeight="1" x14ac:dyDescent="0.2">
      <c r="A28" s="821" t="s">
        <v>1389</v>
      </c>
      <c r="B28" s="822" t="s">
        <v>1206</v>
      </c>
      <c r="C28" s="822" t="s">
        <v>1308</v>
      </c>
      <c r="D28" s="822" t="s">
        <v>959</v>
      </c>
      <c r="E28" s="822" t="s">
        <v>1309</v>
      </c>
      <c r="F28" s="831"/>
      <c r="G28" s="831"/>
      <c r="H28" s="827">
        <v>0</v>
      </c>
      <c r="I28" s="831">
        <v>4</v>
      </c>
      <c r="J28" s="831">
        <v>617.44000000000005</v>
      </c>
      <c r="K28" s="827">
        <v>1</v>
      </c>
      <c r="L28" s="831">
        <v>4</v>
      </c>
      <c r="M28" s="832">
        <v>617.44000000000005</v>
      </c>
    </row>
    <row r="29" spans="1:13" ht="14.45" customHeight="1" x14ac:dyDescent="0.2">
      <c r="A29" s="821" t="s">
        <v>1389</v>
      </c>
      <c r="B29" s="822" t="s">
        <v>2545</v>
      </c>
      <c r="C29" s="822" t="s">
        <v>1577</v>
      </c>
      <c r="D29" s="822" t="s">
        <v>1578</v>
      </c>
      <c r="E29" s="822" t="s">
        <v>1579</v>
      </c>
      <c r="F29" s="831">
        <v>3</v>
      </c>
      <c r="G29" s="831">
        <v>1278.0899999999999</v>
      </c>
      <c r="H29" s="827">
        <v>1</v>
      </c>
      <c r="I29" s="831"/>
      <c r="J29" s="831"/>
      <c r="K29" s="827">
        <v>0</v>
      </c>
      <c r="L29" s="831">
        <v>3</v>
      </c>
      <c r="M29" s="832">
        <v>1278.0899999999999</v>
      </c>
    </row>
    <row r="30" spans="1:13" ht="14.45" customHeight="1" x14ac:dyDescent="0.2">
      <c r="A30" s="821" t="s">
        <v>1389</v>
      </c>
      <c r="B30" s="822" t="s">
        <v>2545</v>
      </c>
      <c r="C30" s="822" t="s">
        <v>1580</v>
      </c>
      <c r="D30" s="822" t="s">
        <v>1581</v>
      </c>
      <c r="E30" s="822" t="s">
        <v>1582</v>
      </c>
      <c r="F30" s="831"/>
      <c r="G30" s="831"/>
      <c r="H30" s="827">
        <v>0</v>
      </c>
      <c r="I30" s="831">
        <v>3</v>
      </c>
      <c r="J30" s="831">
        <v>1278.0899999999999</v>
      </c>
      <c r="K30" s="827">
        <v>1</v>
      </c>
      <c r="L30" s="831">
        <v>3</v>
      </c>
      <c r="M30" s="832">
        <v>1278.0899999999999</v>
      </c>
    </row>
    <row r="31" spans="1:13" ht="14.45" customHeight="1" x14ac:dyDescent="0.2">
      <c r="A31" s="821" t="s">
        <v>1389</v>
      </c>
      <c r="B31" s="822" t="s">
        <v>1244</v>
      </c>
      <c r="C31" s="822" t="s">
        <v>1246</v>
      </c>
      <c r="D31" s="822" t="s">
        <v>760</v>
      </c>
      <c r="E31" s="822" t="s">
        <v>761</v>
      </c>
      <c r="F31" s="831"/>
      <c r="G31" s="831"/>
      <c r="H31" s="827"/>
      <c r="I31" s="831">
        <v>14</v>
      </c>
      <c r="J31" s="831">
        <v>0</v>
      </c>
      <c r="K31" s="827"/>
      <c r="L31" s="831">
        <v>14</v>
      </c>
      <c r="M31" s="832">
        <v>0</v>
      </c>
    </row>
    <row r="32" spans="1:13" ht="14.45" customHeight="1" x14ac:dyDescent="0.2">
      <c r="A32" s="821" t="s">
        <v>1389</v>
      </c>
      <c r="B32" s="822" t="s">
        <v>1256</v>
      </c>
      <c r="C32" s="822" t="s">
        <v>1345</v>
      </c>
      <c r="D32" s="822" t="s">
        <v>824</v>
      </c>
      <c r="E32" s="822" t="s">
        <v>1346</v>
      </c>
      <c r="F32" s="831"/>
      <c r="G32" s="831"/>
      <c r="H32" s="827"/>
      <c r="I32" s="831">
        <v>1</v>
      </c>
      <c r="J32" s="831">
        <v>0</v>
      </c>
      <c r="K32" s="827"/>
      <c r="L32" s="831">
        <v>1</v>
      </c>
      <c r="M32" s="832">
        <v>0</v>
      </c>
    </row>
    <row r="33" spans="1:13" ht="14.45" customHeight="1" x14ac:dyDescent="0.2">
      <c r="A33" s="821" t="s">
        <v>1389</v>
      </c>
      <c r="B33" s="822" t="s">
        <v>2546</v>
      </c>
      <c r="C33" s="822" t="s">
        <v>1561</v>
      </c>
      <c r="D33" s="822" t="s">
        <v>995</v>
      </c>
      <c r="E33" s="822" t="s">
        <v>1562</v>
      </c>
      <c r="F33" s="831"/>
      <c r="G33" s="831"/>
      <c r="H33" s="827">
        <v>0</v>
      </c>
      <c r="I33" s="831">
        <v>3</v>
      </c>
      <c r="J33" s="831">
        <v>396</v>
      </c>
      <c r="K33" s="827">
        <v>1</v>
      </c>
      <c r="L33" s="831">
        <v>3</v>
      </c>
      <c r="M33" s="832">
        <v>396</v>
      </c>
    </row>
    <row r="34" spans="1:13" ht="14.45" customHeight="1" x14ac:dyDescent="0.2">
      <c r="A34" s="821" t="s">
        <v>1389</v>
      </c>
      <c r="B34" s="822" t="s">
        <v>2546</v>
      </c>
      <c r="C34" s="822" t="s">
        <v>1563</v>
      </c>
      <c r="D34" s="822" t="s">
        <v>995</v>
      </c>
      <c r="E34" s="822" t="s">
        <v>996</v>
      </c>
      <c r="F34" s="831"/>
      <c r="G34" s="831"/>
      <c r="H34" s="827">
        <v>0</v>
      </c>
      <c r="I34" s="831">
        <v>2</v>
      </c>
      <c r="J34" s="831">
        <v>528</v>
      </c>
      <c r="K34" s="827">
        <v>1</v>
      </c>
      <c r="L34" s="831">
        <v>2</v>
      </c>
      <c r="M34" s="832">
        <v>528</v>
      </c>
    </row>
    <row r="35" spans="1:13" ht="14.45" customHeight="1" x14ac:dyDescent="0.2">
      <c r="A35" s="821" t="s">
        <v>1390</v>
      </c>
      <c r="B35" s="822" t="s">
        <v>1179</v>
      </c>
      <c r="C35" s="822" t="s">
        <v>1184</v>
      </c>
      <c r="D35" s="822" t="s">
        <v>695</v>
      </c>
      <c r="E35" s="822" t="s">
        <v>1185</v>
      </c>
      <c r="F35" s="831"/>
      <c r="G35" s="831"/>
      <c r="H35" s="827">
        <v>0</v>
      </c>
      <c r="I35" s="831">
        <v>4</v>
      </c>
      <c r="J35" s="831">
        <v>2945.32</v>
      </c>
      <c r="K35" s="827">
        <v>1</v>
      </c>
      <c r="L35" s="831">
        <v>4</v>
      </c>
      <c r="M35" s="832">
        <v>2945.32</v>
      </c>
    </row>
    <row r="36" spans="1:13" ht="14.45" customHeight="1" x14ac:dyDescent="0.2">
      <c r="A36" s="821" t="s">
        <v>1390</v>
      </c>
      <c r="B36" s="822" t="s">
        <v>1206</v>
      </c>
      <c r="C36" s="822" t="s">
        <v>1308</v>
      </c>
      <c r="D36" s="822" t="s">
        <v>959</v>
      </c>
      <c r="E36" s="822" t="s">
        <v>1309</v>
      </c>
      <c r="F36" s="831"/>
      <c r="G36" s="831"/>
      <c r="H36" s="827">
        <v>0</v>
      </c>
      <c r="I36" s="831">
        <v>4</v>
      </c>
      <c r="J36" s="831">
        <v>617.44000000000005</v>
      </c>
      <c r="K36" s="827">
        <v>1</v>
      </c>
      <c r="L36" s="831">
        <v>4</v>
      </c>
      <c r="M36" s="832">
        <v>617.44000000000005</v>
      </c>
    </row>
    <row r="37" spans="1:13" ht="14.45" customHeight="1" x14ac:dyDescent="0.2">
      <c r="A37" s="821" t="s">
        <v>1390</v>
      </c>
      <c r="B37" s="822" t="s">
        <v>1244</v>
      </c>
      <c r="C37" s="822" t="s">
        <v>1246</v>
      </c>
      <c r="D37" s="822" t="s">
        <v>760</v>
      </c>
      <c r="E37" s="822" t="s">
        <v>761</v>
      </c>
      <c r="F37" s="831"/>
      <c r="G37" s="831"/>
      <c r="H37" s="827"/>
      <c r="I37" s="831">
        <v>3</v>
      </c>
      <c r="J37" s="831">
        <v>0</v>
      </c>
      <c r="K37" s="827"/>
      <c r="L37" s="831">
        <v>3</v>
      </c>
      <c r="M37" s="832">
        <v>0</v>
      </c>
    </row>
    <row r="38" spans="1:13" ht="14.45" customHeight="1" x14ac:dyDescent="0.2">
      <c r="A38" s="821" t="s">
        <v>1391</v>
      </c>
      <c r="B38" s="822" t="s">
        <v>1179</v>
      </c>
      <c r="C38" s="822" t="s">
        <v>1184</v>
      </c>
      <c r="D38" s="822" t="s">
        <v>695</v>
      </c>
      <c r="E38" s="822" t="s">
        <v>1185</v>
      </c>
      <c r="F38" s="831"/>
      <c r="G38" s="831"/>
      <c r="H38" s="827">
        <v>0</v>
      </c>
      <c r="I38" s="831">
        <v>15</v>
      </c>
      <c r="J38" s="831">
        <v>11044.95</v>
      </c>
      <c r="K38" s="827">
        <v>1</v>
      </c>
      <c r="L38" s="831">
        <v>15</v>
      </c>
      <c r="M38" s="832">
        <v>11044.95</v>
      </c>
    </row>
    <row r="39" spans="1:13" ht="14.45" customHeight="1" x14ac:dyDescent="0.2">
      <c r="A39" s="821" t="s">
        <v>1391</v>
      </c>
      <c r="B39" s="822" t="s">
        <v>1179</v>
      </c>
      <c r="C39" s="822" t="s">
        <v>1188</v>
      </c>
      <c r="D39" s="822" t="s">
        <v>695</v>
      </c>
      <c r="E39" s="822" t="s">
        <v>1189</v>
      </c>
      <c r="F39" s="831"/>
      <c r="G39" s="831"/>
      <c r="H39" s="827">
        <v>0</v>
      </c>
      <c r="I39" s="831">
        <v>3</v>
      </c>
      <c r="J39" s="831">
        <v>1472.67</v>
      </c>
      <c r="K39" s="827">
        <v>1</v>
      </c>
      <c r="L39" s="831">
        <v>3</v>
      </c>
      <c r="M39" s="832">
        <v>1472.67</v>
      </c>
    </row>
    <row r="40" spans="1:13" ht="14.45" customHeight="1" x14ac:dyDescent="0.2">
      <c r="A40" s="821" t="s">
        <v>1391</v>
      </c>
      <c r="B40" s="822" t="s">
        <v>1206</v>
      </c>
      <c r="C40" s="822" t="s">
        <v>1308</v>
      </c>
      <c r="D40" s="822" t="s">
        <v>959</v>
      </c>
      <c r="E40" s="822" t="s">
        <v>1309</v>
      </c>
      <c r="F40" s="831"/>
      <c r="G40" s="831"/>
      <c r="H40" s="827">
        <v>0</v>
      </c>
      <c r="I40" s="831">
        <v>3</v>
      </c>
      <c r="J40" s="831">
        <v>463.08000000000004</v>
      </c>
      <c r="K40" s="827">
        <v>1</v>
      </c>
      <c r="L40" s="831">
        <v>3</v>
      </c>
      <c r="M40" s="832">
        <v>463.08000000000004</v>
      </c>
    </row>
    <row r="41" spans="1:13" ht="14.45" customHeight="1" x14ac:dyDescent="0.2">
      <c r="A41" s="821" t="s">
        <v>1391</v>
      </c>
      <c r="B41" s="822" t="s">
        <v>1337</v>
      </c>
      <c r="C41" s="822" t="s">
        <v>1338</v>
      </c>
      <c r="D41" s="822" t="s">
        <v>1339</v>
      </c>
      <c r="E41" s="822" t="s">
        <v>1340</v>
      </c>
      <c r="F41" s="831"/>
      <c r="G41" s="831"/>
      <c r="H41" s="827">
        <v>0</v>
      </c>
      <c r="I41" s="831">
        <v>1</v>
      </c>
      <c r="J41" s="831">
        <v>56.06</v>
      </c>
      <c r="K41" s="827">
        <v>1</v>
      </c>
      <c r="L41" s="831">
        <v>1</v>
      </c>
      <c r="M41" s="832">
        <v>56.06</v>
      </c>
    </row>
    <row r="42" spans="1:13" ht="14.45" customHeight="1" x14ac:dyDescent="0.2">
      <c r="A42" s="821" t="s">
        <v>1391</v>
      </c>
      <c r="B42" s="822" t="s">
        <v>2547</v>
      </c>
      <c r="C42" s="822" t="s">
        <v>1691</v>
      </c>
      <c r="D42" s="822" t="s">
        <v>1692</v>
      </c>
      <c r="E42" s="822" t="s">
        <v>1693</v>
      </c>
      <c r="F42" s="831"/>
      <c r="G42" s="831"/>
      <c r="H42" s="827">
        <v>0</v>
      </c>
      <c r="I42" s="831">
        <v>2</v>
      </c>
      <c r="J42" s="831">
        <v>1546.9</v>
      </c>
      <c r="K42" s="827">
        <v>1</v>
      </c>
      <c r="L42" s="831">
        <v>2</v>
      </c>
      <c r="M42" s="832">
        <v>1546.9</v>
      </c>
    </row>
    <row r="43" spans="1:13" ht="14.45" customHeight="1" x14ac:dyDescent="0.2">
      <c r="A43" s="821" t="s">
        <v>1391</v>
      </c>
      <c r="B43" s="822" t="s">
        <v>1244</v>
      </c>
      <c r="C43" s="822" t="s">
        <v>1246</v>
      </c>
      <c r="D43" s="822" t="s">
        <v>760</v>
      </c>
      <c r="E43" s="822" t="s">
        <v>761</v>
      </c>
      <c r="F43" s="831"/>
      <c r="G43" s="831"/>
      <c r="H43" s="827"/>
      <c r="I43" s="831">
        <v>12</v>
      </c>
      <c r="J43" s="831">
        <v>0</v>
      </c>
      <c r="K43" s="827"/>
      <c r="L43" s="831">
        <v>12</v>
      </c>
      <c r="M43" s="832">
        <v>0</v>
      </c>
    </row>
    <row r="44" spans="1:13" ht="14.45" customHeight="1" x14ac:dyDescent="0.2">
      <c r="A44" s="821" t="s">
        <v>1391</v>
      </c>
      <c r="B44" s="822" t="s">
        <v>2541</v>
      </c>
      <c r="C44" s="822" t="s">
        <v>2041</v>
      </c>
      <c r="D44" s="822" t="s">
        <v>1519</v>
      </c>
      <c r="E44" s="822" t="s">
        <v>2042</v>
      </c>
      <c r="F44" s="831"/>
      <c r="G44" s="831"/>
      <c r="H44" s="827">
        <v>0</v>
      </c>
      <c r="I44" s="831">
        <v>1</v>
      </c>
      <c r="J44" s="831">
        <v>150.94</v>
      </c>
      <c r="K44" s="827">
        <v>1</v>
      </c>
      <c r="L44" s="831">
        <v>1</v>
      </c>
      <c r="M44" s="832">
        <v>150.94</v>
      </c>
    </row>
    <row r="45" spans="1:13" ht="14.45" customHeight="1" x14ac:dyDescent="0.2">
      <c r="A45" s="821" t="s">
        <v>1392</v>
      </c>
      <c r="B45" s="822" t="s">
        <v>1179</v>
      </c>
      <c r="C45" s="822" t="s">
        <v>1184</v>
      </c>
      <c r="D45" s="822" t="s">
        <v>695</v>
      </c>
      <c r="E45" s="822" t="s">
        <v>1185</v>
      </c>
      <c r="F45" s="831"/>
      <c r="G45" s="831"/>
      <c r="H45" s="827">
        <v>0</v>
      </c>
      <c r="I45" s="831">
        <v>29</v>
      </c>
      <c r="J45" s="831">
        <v>21353.57</v>
      </c>
      <c r="K45" s="827">
        <v>1</v>
      </c>
      <c r="L45" s="831">
        <v>29</v>
      </c>
      <c r="M45" s="832">
        <v>21353.57</v>
      </c>
    </row>
    <row r="46" spans="1:13" ht="14.45" customHeight="1" x14ac:dyDescent="0.2">
      <c r="A46" s="821" t="s">
        <v>1392</v>
      </c>
      <c r="B46" s="822" t="s">
        <v>1179</v>
      </c>
      <c r="C46" s="822" t="s">
        <v>1188</v>
      </c>
      <c r="D46" s="822" t="s">
        <v>695</v>
      </c>
      <c r="E46" s="822" t="s">
        <v>1189</v>
      </c>
      <c r="F46" s="831"/>
      <c r="G46" s="831"/>
      <c r="H46" s="827">
        <v>0</v>
      </c>
      <c r="I46" s="831">
        <v>9</v>
      </c>
      <c r="J46" s="831">
        <v>4418.01</v>
      </c>
      <c r="K46" s="827">
        <v>1</v>
      </c>
      <c r="L46" s="831">
        <v>9</v>
      </c>
      <c r="M46" s="832">
        <v>4418.01</v>
      </c>
    </row>
    <row r="47" spans="1:13" ht="14.45" customHeight="1" x14ac:dyDescent="0.2">
      <c r="A47" s="821" t="s">
        <v>1392</v>
      </c>
      <c r="B47" s="822" t="s">
        <v>1179</v>
      </c>
      <c r="C47" s="822" t="s">
        <v>1180</v>
      </c>
      <c r="D47" s="822" t="s">
        <v>695</v>
      </c>
      <c r="E47" s="822" t="s">
        <v>1181</v>
      </c>
      <c r="F47" s="831"/>
      <c r="G47" s="831"/>
      <c r="H47" s="827">
        <v>0</v>
      </c>
      <c r="I47" s="831">
        <v>16</v>
      </c>
      <c r="J47" s="831">
        <v>14779.84</v>
      </c>
      <c r="K47" s="827">
        <v>1</v>
      </c>
      <c r="L47" s="831">
        <v>16</v>
      </c>
      <c r="M47" s="832">
        <v>14779.84</v>
      </c>
    </row>
    <row r="48" spans="1:13" ht="14.45" customHeight="1" x14ac:dyDescent="0.2">
      <c r="A48" s="821" t="s">
        <v>1392</v>
      </c>
      <c r="B48" s="822" t="s">
        <v>1179</v>
      </c>
      <c r="C48" s="822" t="s">
        <v>2355</v>
      </c>
      <c r="D48" s="822" t="s">
        <v>695</v>
      </c>
      <c r="E48" s="822" t="s">
        <v>2356</v>
      </c>
      <c r="F48" s="831">
        <v>1</v>
      </c>
      <c r="G48" s="831">
        <v>147.26</v>
      </c>
      <c r="H48" s="827">
        <v>1</v>
      </c>
      <c r="I48" s="831"/>
      <c r="J48" s="831"/>
      <c r="K48" s="827">
        <v>0</v>
      </c>
      <c r="L48" s="831">
        <v>1</v>
      </c>
      <c r="M48" s="832">
        <v>147.26</v>
      </c>
    </row>
    <row r="49" spans="1:13" ht="14.45" customHeight="1" x14ac:dyDescent="0.2">
      <c r="A49" s="821" t="s">
        <v>1392</v>
      </c>
      <c r="B49" s="822" t="s">
        <v>1206</v>
      </c>
      <c r="C49" s="822" t="s">
        <v>1308</v>
      </c>
      <c r="D49" s="822" t="s">
        <v>959</v>
      </c>
      <c r="E49" s="822" t="s">
        <v>1309</v>
      </c>
      <c r="F49" s="831"/>
      <c r="G49" s="831"/>
      <c r="H49" s="827">
        <v>0</v>
      </c>
      <c r="I49" s="831">
        <v>2</v>
      </c>
      <c r="J49" s="831">
        <v>308.72000000000003</v>
      </c>
      <c r="K49" s="827">
        <v>1</v>
      </c>
      <c r="L49" s="831">
        <v>2</v>
      </c>
      <c r="M49" s="832">
        <v>308.72000000000003</v>
      </c>
    </row>
    <row r="50" spans="1:13" ht="14.45" customHeight="1" x14ac:dyDescent="0.2">
      <c r="A50" s="821" t="s">
        <v>1392</v>
      </c>
      <c r="B50" s="822" t="s">
        <v>1214</v>
      </c>
      <c r="C50" s="822" t="s">
        <v>1866</v>
      </c>
      <c r="D50" s="822" t="s">
        <v>1748</v>
      </c>
      <c r="E50" s="822" t="s">
        <v>1232</v>
      </c>
      <c r="F50" s="831"/>
      <c r="G50" s="831"/>
      <c r="H50" s="827">
        <v>0</v>
      </c>
      <c r="I50" s="831">
        <v>2</v>
      </c>
      <c r="J50" s="831">
        <v>336.82</v>
      </c>
      <c r="K50" s="827">
        <v>1</v>
      </c>
      <c r="L50" s="831">
        <v>2</v>
      </c>
      <c r="M50" s="832">
        <v>336.82</v>
      </c>
    </row>
    <row r="51" spans="1:13" ht="14.45" customHeight="1" x14ac:dyDescent="0.2">
      <c r="A51" s="821" t="s">
        <v>1392</v>
      </c>
      <c r="B51" s="822" t="s">
        <v>1244</v>
      </c>
      <c r="C51" s="822" t="s">
        <v>1246</v>
      </c>
      <c r="D51" s="822" t="s">
        <v>760</v>
      </c>
      <c r="E51" s="822" t="s">
        <v>761</v>
      </c>
      <c r="F51" s="831"/>
      <c r="G51" s="831"/>
      <c r="H51" s="827"/>
      <c r="I51" s="831">
        <v>41</v>
      </c>
      <c r="J51" s="831">
        <v>0</v>
      </c>
      <c r="K51" s="827"/>
      <c r="L51" s="831">
        <v>41</v>
      </c>
      <c r="M51" s="832">
        <v>0</v>
      </c>
    </row>
    <row r="52" spans="1:13" ht="14.45" customHeight="1" x14ac:dyDescent="0.2">
      <c r="A52" s="821" t="s">
        <v>1392</v>
      </c>
      <c r="B52" s="822" t="s">
        <v>1256</v>
      </c>
      <c r="C52" s="822" t="s">
        <v>1257</v>
      </c>
      <c r="D52" s="822" t="s">
        <v>824</v>
      </c>
      <c r="E52" s="822" t="s">
        <v>1258</v>
      </c>
      <c r="F52" s="831"/>
      <c r="G52" s="831"/>
      <c r="H52" s="827"/>
      <c r="I52" s="831">
        <v>1</v>
      </c>
      <c r="J52" s="831">
        <v>0</v>
      </c>
      <c r="K52" s="827"/>
      <c r="L52" s="831">
        <v>1</v>
      </c>
      <c r="M52" s="832">
        <v>0</v>
      </c>
    </row>
    <row r="53" spans="1:13" ht="14.45" customHeight="1" x14ac:dyDescent="0.2">
      <c r="A53" s="821" t="s">
        <v>1393</v>
      </c>
      <c r="B53" s="822" t="s">
        <v>1179</v>
      </c>
      <c r="C53" s="822" t="s">
        <v>1180</v>
      </c>
      <c r="D53" s="822" t="s">
        <v>695</v>
      </c>
      <c r="E53" s="822" t="s">
        <v>1181</v>
      </c>
      <c r="F53" s="831"/>
      <c r="G53" s="831"/>
      <c r="H53" s="827">
        <v>0</v>
      </c>
      <c r="I53" s="831">
        <v>1</v>
      </c>
      <c r="J53" s="831">
        <v>923.74</v>
      </c>
      <c r="K53" s="827">
        <v>1</v>
      </c>
      <c r="L53" s="831">
        <v>1</v>
      </c>
      <c r="M53" s="832">
        <v>923.74</v>
      </c>
    </row>
    <row r="54" spans="1:13" ht="14.45" customHeight="1" x14ac:dyDescent="0.2">
      <c r="A54" s="821" t="s">
        <v>1393</v>
      </c>
      <c r="B54" s="822" t="s">
        <v>1206</v>
      </c>
      <c r="C54" s="822" t="s">
        <v>1308</v>
      </c>
      <c r="D54" s="822" t="s">
        <v>959</v>
      </c>
      <c r="E54" s="822" t="s">
        <v>1309</v>
      </c>
      <c r="F54" s="831"/>
      <c r="G54" s="831"/>
      <c r="H54" s="827">
        <v>0</v>
      </c>
      <c r="I54" s="831">
        <v>1</v>
      </c>
      <c r="J54" s="831">
        <v>154.36000000000001</v>
      </c>
      <c r="K54" s="827">
        <v>1</v>
      </c>
      <c r="L54" s="831">
        <v>1</v>
      </c>
      <c r="M54" s="832">
        <v>154.36000000000001</v>
      </c>
    </row>
    <row r="55" spans="1:13" ht="14.45" customHeight="1" x14ac:dyDescent="0.2">
      <c r="A55" s="821" t="s">
        <v>1393</v>
      </c>
      <c r="B55" s="822" t="s">
        <v>1244</v>
      </c>
      <c r="C55" s="822" t="s">
        <v>1246</v>
      </c>
      <c r="D55" s="822" t="s">
        <v>760</v>
      </c>
      <c r="E55" s="822" t="s">
        <v>761</v>
      </c>
      <c r="F55" s="831"/>
      <c r="G55" s="831"/>
      <c r="H55" s="827"/>
      <c r="I55" s="831">
        <v>2</v>
      </c>
      <c r="J55" s="831">
        <v>0</v>
      </c>
      <c r="K55" s="827"/>
      <c r="L55" s="831">
        <v>2</v>
      </c>
      <c r="M55" s="832">
        <v>0</v>
      </c>
    </row>
    <row r="56" spans="1:13" ht="14.45" customHeight="1" x14ac:dyDescent="0.2">
      <c r="A56" s="821" t="s">
        <v>1394</v>
      </c>
      <c r="B56" s="822" t="s">
        <v>1206</v>
      </c>
      <c r="C56" s="822" t="s">
        <v>1308</v>
      </c>
      <c r="D56" s="822" t="s">
        <v>959</v>
      </c>
      <c r="E56" s="822" t="s">
        <v>1309</v>
      </c>
      <c r="F56" s="831"/>
      <c r="G56" s="831"/>
      <c r="H56" s="827">
        <v>0</v>
      </c>
      <c r="I56" s="831">
        <v>3</v>
      </c>
      <c r="J56" s="831">
        <v>463.08000000000004</v>
      </c>
      <c r="K56" s="827">
        <v>1</v>
      </c>
      <c r="L56" s="831">
        <v>3</v>
      </c>
      <c r="M56" s="832">
        <v>463.08000000000004</v>
      </c>
    </row>
    <row r="57" spans="1:13" ht="14.45" customHeight="1" x14ac:dyDescent="0.2">
      <c r="A57" s="821" t="s">
        <v>1394</v>
      </c>
      <c r="B57" s="822" t="s">
        <v>1226</v>
      </c>
      <c r="C57" s="822" t="s">
        <v>1230</v>
      </c>
      <c r="D57" s="822" t="s">
        <v>1231</v>
      </c>
      <c r="E57" s="822" t="s">
        <v>1232</v>
      </c>
      <c r="F57" s="831"/>
      <c r="G57" s="831"/>
      <c r="H57" s="827"/>
      <c r="I57" s="831">
        <v>2</v>
      </c>
      <c r="J57" s="831">
        <v>0</v>
      </c>
      <c r="K57" s="827"/>
      <c r="L57" s="831">
        <v>2</v>
      </c>
      <c r="M57" s="832">
        <v>0</v>
      </c>
    </row>
    <row r="58" spans="1:13" ht="14.45" customHeight="1" x14ac:dyDescent="0.2">
      <c r="A58" s="821" t="s">
        <v>1394</v>
      </c>
      <c r="B58" s="822" t="s">
        <v>2547</v>
      </c>
      <c r="C58" s="822" t="s">
        <v>1691</v>
      </c>
      <c r="D58" s="822" t="s">
        <v>1692</v>
      </c>
      <c r="E58" s="822" t="s">
        <v>1693</v>
      </c>
      <c r="F58" s="831"/>
      <c r="G58" s="831"/>
      <c r="H58" s="827">
        <v>0</v>
      </c>
      <c r="I58" s="831">
        <v>1</v>
      </c>
      <c r="J58" s="831">
        <v>773.45</v>
      </c>
      <c r="K58" s="827">
        <v>1</v>
      </c>
      <c r="L58" s="831">
        <v>1</v>
      </c>
      <c r="M58" s="832">
        <v>773.45</v>
      </c>
    </row>
    <row r="59" spans="1:13" ht="14.45" customHeight="1" x14ac:dyDescent="0.2">
      <c r="A59" s="821" t="s">
        <v>1394</v>
      </c>
      <c r="B59" s="822" t="s">
        <v>1252</v>
      </c>
      <c r="C59" s="822" t="s">
        <v>1678</v>
      </c>
      <c r="D59" s="822" t="s">
        <v>1254</v>
      </c>
      <c r="E59" s="822" t="s">
        <v>1679</v>
      </c>
      <c r="F59" s="831"/>
      <c r="G59" s="831"/>
      <c r="H59" s="827">
        <v>0</v>
      </c>
      <c r="I59" s="831">
        <v>2</v>
      </c>
      <c r="J59" s="831">
        <v>93.62</v>
      </c>
      <c r="K59" s="827">
        <v>1</v>
      </c>
      <c r="L59" s="831">
        <v>2</v>
      </c>
      <c r="M59" s="832">
        <v>93.62</v>
      </c>
    </row>
    <row r="60" spans="1:13" ht="14.45" customHeight="1" x14ac:dyDescent="0.2">
      <c r="A60" s="821" t="s">
        <v>1394</v>
      </c>
      <c r="B60" s="822" t="s">
        <v>1256</v>
      </c>
      <c r="C60" s="822" t="s">
        <v>1257</v>
      </c>
      <c r="D60" s="822" t="s">
        <v>824</v>
      </c>
      <c r="E60" s="822" t="s">
        <v>1258</v>
      </c>
      <c r="F60" s="831"/>
      <c r="G60" s="831"/>
      <c r="H60" s="827"/>
      <c r="I60" s="831">
        <v>2</v>
      </c>
      <c r="J60" s="831">
        <v>0</v>
      </c>
      <c r="K60" s="827"/>
      <c r="L60" s="831">
        <v>2</v>
      </c>
      <c r="M60" s="832">
        <v>0</v>
      </c>
    </row>
    <row r="61" spans="1:13" ht="14.45" customHeight="1" x14ac:dyDescent="0.2">
      <c r="A61" s="821" t="s">
        <v>1395</v>
      </c>
      <c r="B61" s="822" t="s">
        <v>1291</v>
      </c>
      <c r="C61" s="822" t="s">
        <v>1292</v>
      </c>
      <c r="D61" s="822" t="s">
        <v>1293</v>
      </c>
      <c r="E61" s="822" t="s">
        <v>942</v>
      </c>
      <c r="F61" s="831"/>
      <c r="G61" s="831"/>
      <c r="H61" s="827">
        <v>0</v>
      </c>
      <c r="I61" s="831">
        <v>1</v>
      </c>
      <c r="J61" s="831">
        <v>664.1</v>
      </c>
      <c r="K61" s="827">
        <v>1</v>
      </c>
      <c r="L61" s="831">
        <v>1</v>
      </c>
      <c r="M61" s="832">
        <v>664.1</v>
      </c>
    </row>
    <row r="62" spans="1:13" ht="14.45" customHeight="1" x14ac:dyDescent="0.2">
      <c r="A62" s="821" t="s">
        <v>1395</v>
      </c>
      <c r="B62" s="822" t="s">
        <v>1179</v>
      </c>
      <c r="C62" s="822" t="s">
        <v>1184</v>
      </c>
      <c r="D62" s="822" t="s">
        <v>695</v>
      </c>
      <c r="E62" s="822" t="s">
        <v>1185</v>
      </c>
      <c r="F62" s="831"/>
      <c r="G62" s="831"/>
      <c r="H62" s="827">
        <v>0</v>
      </c>
      <c r="I62" s="831">
        <v>20</v>
      </c>
      <c r="J62" s="831">
        <v>14726.6</v>
      </c>
      <c r="K62" s="827">
        <v>1</v>
      </c>
      <c r="L62" s="831">
        <v>20</v>
      </c>
      <c r="M62" s="832">
        <v>14726.6</v>
      </c>
    </row>
    <row r="63" spans="1:13" ht="14.45" customHeight="1" x14ac:dyDescent="0.2">
      <c r="A63" s="821" t="s">
        <v>1395</v>
      </c>
      <c r="B63" s="822" t="s">
        <v>1179</v>
      </c>
      <c r="C63" s="822" t="s">
        <v>1188</v>
      </c>
      <c r="D63" s="822" t="s">
        <v>695</v>
      </c>
      <c r="E63" s="822" t="s">
        <v>1189</v>
      </c>
      <c r="F63" s="831"/>
      <c r="G63" s="831"/>
      <c r="H63" s="827">
        <v>0</v>
      </c>
      <c r="I63" s="831">
        <v>2</v>
      </c>
      <c r="J63" s="831">
        <v>981.78</v>
      </c>
      <c r="K63" s="827">
        <v>1</v>
      </c>
      <c r="L63" s="831">
        <v>2</v>
      </c>
      <c r="M63" s="832">
        <v>981.78</v>
      </c>
    </row>
    <row r="64" spans="1:13" ht="14.45" customHeight="1" x14ac:dyDescent="0.2">
      <c r="A64" s="821" t="s">
        <v>1395</v>
      </c>
      <c r="B64" s="822" t="s">
        <v>1179</v>
      </c>
      <c r="C64" s="822" t="s">
        <v>1180</v>
      </c>
      <c r="D64" s="822" t="s">
        <v>695</v>
      </c>
      <c r="E64" s="822" t="s">
        <v>1181</v>
      </c>
      <c r="F64" s="831"/>
      <c r="G64" s="831"/>
      <c r="H64" s="827">
        <v>0</v>
      </c>
      <c r="I64" s="831">
        <v>2</v>
      </c>
      <c r="J64" s="831">
        <v>1847.48</v>
      </c>
      <c r="K64" s="827">
        <v>1</v>
      </c>
      <c r="L64" s="831">
        <v>2</v>
      </c>
      <c r="M64" s="832">
        <v>1847.48</v>
      </c>
    </row>
    <row r="65" spans="1:13" ht="14.45" customHeight="1" x14ac:dyDescent="0.2">
      <c r="A65" s="821" t="s">
        <v>1395</v>
      </c>
      <c r="B65" s="822" t="s">
        <v>1270</v>
      </c>
      <c r="C65" s="822" t="s">
        <v>2279</v>
      </c>
      <c r="D65" s="822" t="s">
        <v>864</v>
      </c>
      <c r="E65" s="822" t="s">
        <v>2280</v>
      </c>
      <c r="F65" s="831"/>
      <c r="G65" s="831"/>
      <c r="H65" s="827">
        <v>0</v>
      </c>
      <c r="I65" s="831">
        <v>1</v>
      </c>
      <c r="J65" s="831">
        <v>117.03</v>
      </c>
      <c r="K65" s="827">
        <v>1</v>
      </c>
      <c r="L65" s="831">
        <v>1</v>
      </c>
      <c r="M65" s="832">
        <v>117.03</v>
      </c>
    </row>
    <row r="66" spans="1:13" ht="14.45" customHeight="1" x14ac:dyDescent="0.2">
      <c r="A66" s="821" t="s">
        <v>1395</v>
      </c>
      <c r="B66" s="822" t="s">
        <v>1206</v>
      </c>
      <c r="C66" s="822" t="s">
        <v>1308</v>
      </c>
      <c r="D66" s="822" t="s">
        <v>959</v>
      </c>
      <c r="E66" s="822" t="s">
        <v>1309</v>
      </c>
      <c r="F66" s="831"/>
      <c r="G66" s="831"/>
      <c r="H66" s="827">
        <v>0</v>
      </c>
      <c r="I66" s="831">
        <v>1</v>
      </c>
      <c r="J66" s="831">
        <v>154.36000000000001</v>
      </c>
      <c r="K66" s="827">
        <v>1</v>
      </c>
      <c r="L66" s="831">
        <v>1</v>
      </c>
      <c r="M66" s="832">
        <v>154.36000000000001</v>
      </c>
    </row>
    <row r="67" spans="1:13" ht="14.45" customHeight="1" x14ac:dyDescent="0.2">
      <c r="A67" s="821" t="s">
        <v>1395</v>
      </c>
      <c r="B67" s="822" t="s">
        <v>1337</v>
      </c>
      <c r="C67" s="822" t="s">
        <v>1338</v>
      </c>
      <c r="D67" s="822" t="s">
        <v>1339</v>
      </c>
      <c r="E67" s="822" t="s">
        <v>1340</v>
      </c>
      <c r="F67" s="831"/>
      <c r="G67" s="831"/>
      <c r="H67" s="827">
        <v>0</v>
      </c>
      <c r="I67" s="831">
        <v>2</v>
      </c>
      <c r="J67" s="831">
        <v>112.12</v>
      </c>
      <c r="K67" s="827">
        <v>1</v>
      </c>
      <c r="L67" s="831">
        <v>2</v>
      </c>
      <c r="M67" s="832">
        <v>112.12</v>
      </c>
    </row>
    <row r="68" spans="1:13" ht="14.45" customHeight="1" x14ac:dyDescent="0.2">
      <c r="A68" s="821" t="s">
        <v>1395</v>
      </c>
      <c r="B68" s="822" t="s">
        <v>1244</v>
      </c>
      <c r="C68" s="822" t="s">
        <v>1246</v>
      </c>
      <c r="D68" s="822" t="s">
        <v>760</v>
      </c>
      <c r="E68" s="822" t="s">
        <v>761</v>
      </c>
      <c r="F68" s="831"/>
      <c r="G68" s="831"/>
      <c r="H68" s="827"/>
      <c r="I68" s="831">
        <v>15</v>
      </c>
      <c r="J68" s="831">
        <v>0</v>
      </c>
      <c r="K68" s="827"/>
      <c r="L68" s="831">
        <v>15</v>
      </c>
      <c r="M68" s="832">
        <v>0</v>
      </c>
    </row>
    <row r="69" spans="1:13" ht="14.45" customHeight="1" x14ac:dyDescent="0.2">
      <c r="A69" s="821" t="s">
        <v>1395</v>
      </c>
      <c r="B69" s="822" t="s">
        <v>2541</v>
      </c>
      <c r="C69" s="822" t="s">
        <v>2289</v>
      </c>
      <c r="D69" s="822" t="s">
        <v>1519</v>
      </c>
      <c r="E69" s="822" t="s">
        <v>2290</v>
      </c>
      <c r="F69" s="831"/>
      <c r="G69" s="831"/>
      <c r="H69" s="827">
        <v>0</v>
      </c>
      <c r="I69" s="831">
        <v>1</v>
      </c>
      <c r="J69" s="831">
        <v>50.32</v>
      </c>
      <c r="K69" s="827">
        <v>1</v>
      </c>
      <c r="L69" s="831">
        <v>1</v>
      </c>
      <c r="M69" s="832">
        <v>50.32</v>
      </c>
    </row>
    <row r="70" spans="1:13" ht="14.45" customHeight="1" x14ac:dyDescent="0.2">
      <c r="A70" s="821" t="s">
        <v>1395</v>
      </c>
      <c r="B70" s="822" t="s">
        <v>2541</v>
      </c>
      <c r="C70" s="822" t="s">
        <v>2041</v>
      </c>
      <c r="D70" s="822" t="s">
        <v>1519</v>
      </c>
      <c r="E70" s="822" t="s">
        <v>2042</v>
      </c>
      <c r="F70" s="831"/>
      <c r="G70" s="831"/>
      <c r="H70" s="827">
        <v>0</v>
      </c>
      <c r="I70" s="831">
        <v>3</v>
      </c>
      <c r="J70" s="831">
        <v>452.82</v>
      </c>
      <c r="K70" s="827">
        <v>1</v>
      </c>
      <c r="L70" s="831">
        <v>3</v>
      </c>
      <c r="M70" s="832">
        <v>452.82</v>
      </c>
    </row>
    <row r="71" spans="1:13" ht="14.45" customHeight="1" x14ac:dyDescent="0.2">
      <c r="A71" s="821" t="s">
        <v>1396</v>
      </c>
      <c r="B71" s="822" t="s">
        <v>1179</v>
      </c>
      <c r="C71" s="822" t="s">
        <v>1184</v>
      </c>
      <c r="D71" s="822" t="s">
        <v>695</v>
      </c>
      <c r="E71" s="822" t="s">
        <v>1185</v>
      </c>
      <c r="F71" s="831"/>
      <c r="G71" s="831"/>
      <c r="H71" s="827">
        <v>0</v>
      </c>
      <c r="I71" s="831">
        <v>6</v>
      </c>
      <c r="J71" s="831">
        <v>4417.9800000000005</v>
      </c>
      <c r="K71" s="827">
        <v>1</v>
      </c>
      <c r="L71" s="831">
        <v>6</v>
      </c>
      <c r="M71" s="832">
        <v>4417.9800000000005</v>
      </c>
    </row>
    <row r="72" spans="1:13" ht="14.45" customHeight="1" x14ac:dyDescent="0.2">
      <c r="A72" s="821" t="s">
        <v>1396</v>
      </c>
      <c r="B72" s="822" t="s">
        <v>1206</v>
      </c>
      <c r="C72" s="822" t="s">
        <v>1308</v>
      </c>
      <c r="D72" s="822" t="s">
        <v>959</v>
      </c>
      <c r="E72" s="822" t="s">
        <v>1309</v>
      </c>
      <c r="F72" s="831"/>
      <c r="G72" s="831"/>
      <c r="H72" s="827">
        <v>0</v>
      </c>
      <c r="I72" s="831">
        <v>2</v>
      </c>
      <c r="J72" s="831">
        <v>308.72000000000003</v>
      </c>
      <c r="K72" s="827">
        <v>1</v>
      </c>
      <c r="L72" s="831">
        <v>2</v>
      </c>
      <c r="M72" s="832">
        <v>308.72000000000003</v>
      </c>
    </row>
    <row r="73" spans="1:13" ht="14.45" customHeight="1" x14ac:dyDescent="0.2">
      <c r="A73" s="821" t="s">
        <v>1396</v>
      </c>
      <c r="B73" s="822" t="s">
        <v>2547</v>
      </c>
      <c r="C73" s="822" t="s">
        <v>1691</v>
      </c>
      <c r="D73" s="822" t="s">
        <v>1692</v>
      </c>
      <c r="E73" s="822" t="s">
        <v>1693</v>
      </c>
      <c r="F73" s="831"/>
      <c r="G73" s="831"/>
      <c r="H73" s="827">
        <v>0</v>
      </c>
      <c r="I73" s="831">
        <v>5</v>
      </c>
      <c r="J73" s="831">
        <v>3867.2500000000005</v>
      </c>
      <c r="K73" s="827">
        <v>1</v>
      </c>
      <c r="L73" s="831">
        <v>5</v>
      </c>
      <c r="M73" s="832">
        <v>3867.2500000000005</v>
      </c>
    </row>
    <row r="74" spans="1:13" ht="14.45" customHeight="1" x14ac:dyDescent="0.2">
      <c r="A74" s="821" t="s">
        <v>1396</v>
      </c>
      <c r="B74" s="822" t="s">
        <v>2548</v>
      </c>
      <c r="C74" s="822" t="s">
        <v>1769</v>
      </c>
      <c r="D74" s="822" t="s">
        <v>1770</v>
      </c>
      <c r="E74" s="822" t="s">
        <v>1771</v>
      </c>
      <c r="F74" s="831">
        <v>2</v>
      </c>
      <c r="G74" s="831">
        <v>795.26</v>
      </c>
      <c r="H74" s="827">
        <v>1</v>
      </c>
      <c r="I74" s="831"/>
      <c r="J74" s="831"/>
      <c r="K74" s="827">
        <v>0</v>
      </c>
      <c r="L74" s="831">
        <v>2</v>
      </c>
      <c r="M74" s="832">
        <v>795.26</v>
      </c>
    </row>
    <row r="75" spans="1:13" ht="14.45" customHeight="1" x14ac:dyDescent="0.2">
      <c r="A75" s="821" t="s">
        <v>1396</v>
      </c>
      <c r="B75" s="822" t="s">
        <v>1244</v>
      </c>
      <c r="C75" s="822" t="s">
        <v>1246</v>
      </c>
      <c r="D75" s="822" t="s">
        <v>760</v>
      </c>
      <c r="E75" s="822" t="s">
        <v>761</v>
      </c>
      <c r="F75" s="831"/>
      <c r="G75" s="831"/>
      <c r="H75" s="827"/>
      <c r="I75" s="831">
        <v>20</v>
      </c>
      <c r="J75" s="831">
        <v>0</v>
      </c>
      <c r="K75" s="827"/>
      <c r="L75" s="831">
        <v>20</v>
      </c>
      <c r="M75" s="832">
        <v>0</v>
      </c>
    </row>
    <row r="76" spans="1:13" ht="14.45" customHeight="1" x14ac:dyDescent="0.2">
      <c r="A76" s="821" t="s">
        <v>1397</v>
      </c>
      <c r="B76" s="822" t="s">
        <v>1291</v>
      </c>
      <c r="C76" s="822" t="s">
        <v>1292</v>
      </c>
      <c r="D76" s="822" t="s">
        <v>1293</v>
      </c>
      <c r="E76" s="822" t="s">
        <v>942</v>
      </c>
      <c r="F76" s="831"/>
      <c r="G76" s="831"/>
      <c r="H76" s="827">
        <v>0</v>
      </c>
      <c r="I76" s="831">
        <v>1</v>
      </c>
      <c r="J76" s="831">
        <v>664.1</v>
      </c>
      <c r="K76" s="827">
        <v>1</v>
      </c>
      <c r="L76" s="831">
        <v>1</v>
      </c>
      <c r="M76" s="832">
        <v>664.1</v>
      </c>
    </row>
    <row r="77" spans="1:13" ht="14.45" customHeight="1" x14ac:dyDescent="0.2">
      <c r="A77" s="821" t="s">
        <v>1397</v>
      </c>
      <c r="B77" s="822" t="s">
        <v>1179</v>
      </c>
      <c r="C77" s="822" t="s">
        <v>1815</v>
      </c>
      <c r="D77" s="822" t="s">
        <v>1446</v>
      </c>
      <c r="E77" s="822" t="s">
        <v>1816</v>
      </c>
      <c r="F77" s="831"/>
      <c r="G77" s="831"/>
      <c r="H77" s="827">
        <v>0</v>
      </c>
      <c r="I77" s="831">
        <v>2</v>
      </c>
      <c r="J77" s="831">
        <v>4618.72</v>
      </c>
      <c r="K77" s="827">
        <v>1</v>
      </c>
      <c r="L77" s="831">
        <v>2</v>
      </c>
      <c r="M77" s="832">
        <v>4618.72</v>
      </c>
    </row>
    <row r="78" spans="1:13" ht="14.45" customHeight="1" x14ac:dyDescent="0.2">
      <c r="A78" s="821" t="s">
        <v>1397</v>
      </c>
      <c r="B78" s="822" t="s">
        <v>1179</v>
      </c>
      <c r="C78" s="822" t="s">
        <v>1184</v>
      </c>
      <c r="D78" s="822" t="s">
        <v>695</v>
      </c>
      <c r="E78" s="822" t="s">
        <v>1185</v>
      </c>
      <c r="F78" s="831"/>
      <c r="G78" s="831"/>
      <c r="H78" s="827">
        <v>0</v>
      </c>
      <c r="I78" s="831">
        <v>4</v>
      </c>
      <c r="J78" s="831">
        <v>2945.32</v>
      </c>
      <c r="K78" s="827">
        <v>1</v>
      </c>
      <c r="L78" s="831">
        <v>4</v>
      </c>
      <c r="M78" s="832">
        <v>2945.32</v>
      </c>
    </row>
    <row r="79" spans="1:13" ht="14.45" customHeight="1" x14ac:dyDescent="0.2">
      <c r="A79" s="821" t="s">
        <v>1397</v>
      </c>
      <c r="B79" s="822" t="s">
        <v>2542</v>
      </c>
      <c r="C79" s="822" t="s">
        <v>1489</v>
      </c>
      <c r="D79" s="822" t="s">
        <v>1490</v>
      </c>
      <c r="E79" s="822" t="s">
        <v>1491</v>
      </c>
      <c r="F79" s="831"/>
      <c r="G79" s="831"/>
      <c r="H79" s="827">
        <v>0</v>
      </c>
      <c r="I79" s="831">
        <v>13</v>
      </c>
      <c r="J79" s="831">
        <v>916.24</v>
      </c>
      <c r="K79" s="827">
        <v>1</v>
      </c>
      <c r="L79" s="831">
        <v>13</v>
      </c>
      <c r="M79" s="832">
        <v>916.24</v>
      </c>
    </row>
    <row r="80" spans="1:13" ht="14.45" customHeight="1" x14ac:dyDescent="0.2">
      <c r="A80" s="821" t="s">
        <v>1397</v>
      </c>
      <c r="B80" s="822" t="s">
        <v>2542</v>
      </c>
      <c r="C80" s="822" t="s">
        <v>1813</v>
      </c>
      <c r="D80" s="822" t="s">
        <v>1490</v>
      </c>
      <c r="E80" s="822" t="s">
        <v>1814</v>
      </c>
      <c r="F80" s="831"/>
      <c r="G80" s="831"/>
      <c r="H80" s="827">
        <v>0</v>
      </c>
      <c r="I80" s="831">
        <v>2</v>
      </c>
      <c r="J80" s="831">
        <v>93.98</v>
      </c>
      <c r="K80" s="827">
        <v>1</v>
      </c>
      <c r="L80" s="831">
        <v>2</v>
      </c>
      <c r="M80" s="832">
        <v>93.98</v>
      </c>
    </row>
    <row r="81" spans="1:13" ht="14.45" customHeight="1" x14ac:dyDescent="0.2">
      <c r="A81" s="821" t="s">
        <v>1398</v>
      </c>
      <c r="B81" s="822" t="s">
        <v>1179</v>
      </c>
      <c r="C81" s="822" t="s">
        <v>1188</v>
      </c>
      <c r="D81" s="822" t="s">
        <v>695</v>
      </c>
      <c r="E81" s="822" t="s">
        <v>1189</v>
      </c>
      <c r="F81" s="831"/>
      <c r="G81" s="831"/>
      <c r="H81" s="827">
        <v>0</v>
      </c>
      <c r="I81" s="831">
        <v>2</v>
      </c>
      <c r="J81" s="831">
        <v>981.78</v>
      </c>
      <c r="K81" s="827">
        <v>1</v>
      </c>
      <c r="L81" s="831">
        <v>2</v>
      </c>
      <c r="M81" s="832">
        <v>981.78</v>
      </c>
    </row>
    <row r="82" spans="1:13" ht="14.45" customHeight="1" x14ac:dyDescent="0.2">
      <c r="A82" s="821" t="s">
        <v>1398</v>
      </c>
      <c r="B82" s="822" t="s">
        <v>1325</v>
      </c>
      <c r="C82" s="822" t="s">
        <v>1849</v>
      </c>
      <c r="D82" s="822" t="s">
        <v>1850</v>
      </c>
      <c r="E82" s="822" t="s">
        <v>1851</v>
      </c>
      <c r="F82" s="831"/>
      <c r="G82" s="831"/>
      <c r="H82" s="827">
        <v>0</v>
      </c>
      <c r="I82" s="831">
        <v>1</v>
      </c>
      <c r="J82" s="831">
        <v>206.78</v>
      </c>
      <c r="K82" s="827">
        <v>1</v>
      </c>
      <c r="L82" s="831">
        <v>1</v>
      </c>
      <c r="M82" s="832">
        <v>206.78</v>
      </c>
    </row>
    <row r="83" spans="1:13" ht="14.45" customHeight="1" x14ac:dyDescent="0.2">
      <c r="A83" s="821" t="s">
        <v>1398</v>
      </c>
      <c r="B83" s="822" t="s">
        <v>1206</v>
      </c>
      <c r="C83" s="822" t="s">
        <v>1308</v>
      </c>
      <c r="D83" s="822" t="s">
        <v>959</v>
      </c>
      <c r="E83" s="822" t="s">
        <v>1309</v>
      </c>
      <c r="F83" s="831"/>
      <c r="G83" s="831"/>
      <c r="H83" s="827">
        <v>0</v>
      </c>
      <c r="I83" s="831">
        <v>2</v>
      </c>
      <c r="J83" s="831">
        <v>308.72000000000003</v>
      </c>
      <c r="K83" s="827">
        <v>1</v>
      </c>
      <c r="L83" s="831">
        <v>2</v>
      </c>
      <c r="M83" s="832">
        <v>308.72000000000003</v>
      </c>
    </row>
    <row r="84" spans="1:13" ht="14.45" customHeight="1" x14ac:dyDescent="0.2">
      <c r="A84" s="821" t="s">
        <v>1400</v>
      </c>
      <c r="B84" s="822" t="s">
        <v>1179</v>
      </c>
      <c r="C84" s="822" t="s">
        <v>1184</v>
      </c>
      <c r="D84" s="822" t="s">
        <v>695</v>
      </c>
      <c r="E84" s="822" t="s">
        <v>1185</v>
      </c>
      <c r="F84" s="831"/>
      <c r="G84" s="831"/>
      <c r="H84" s="827">
        <v>0</v>
      </c>
      <c r="I84" s="831">
        <v>9</v>
      </c>
      <c r="J84" s="831">
        <v>6626.97</v>
      </c>
      <c r="K84" s="827">
        <v>1</v>
      </c>
      <c r="L84" s="831">
        <v>9</v>
      </c>
      <c r="M84" s="832">
        <v>6626.97</v>
      </c>
    </row>
    <row r="85" spans="1:13" ht="14.45" customHeight="1" x14ac:dyDescent="0.2">
      <c r="A85" s="821" t="s">
        <v>1400</v>
      </c>
      <c r="B85" s="822" t="s">
        <v>1179</v>
      </c>
      <c r="C85" s="822" t="s">
        <v>1188</v>
      </c>
      <c r="D85" s="822" t="s">
        <v>695</v>
      </c>
      <c r="E85" s="822" t="s">
        <v>1189</v>
      </c>
      <c r="F85" s="831"/>
      <c r="G85" s="831"/>
      <c r="H85" s="827">
        <v>0</v>
      </c>
      <c r="I85" s="831">
        <v>6</v>
      </c>
      <c r="J85" s="831">
        <v>2945.34</v>
      </c>
      <c r="K85" s="827">
        <v>1</v>
      </c>
      <c r="L85" s="831">
        <v>6</v>
      </c>
      <c r="M85" s="832">
        <v>2945.34</v>
      </c>
    </row>
    <row r="86" spans="1:13" ht="14.45" customHeight="1" x14ac:dyDescent="0.2">
      <c r="A86" s="821" t="s">
        <v>1400</v>
      </c>
      <c r="B86" s="822" t="s">
        <v>1206</v>
      </c>
      <c r="C86" s="822" t="s">
        <v>1308</v>
      </c>
      <c r="D86" s="822" t="s">
        <v>959</v>
      </c>
      <c r="E86" s="822" t="s">
        <v>1309</v>
      </c>
      <c r="F86" s="831"/>
      <c r="G86" s="831"/>
      <c r="H86" s="827">
        <v>0</v>
      </c>
      <c r="I86" s="831">
        <v>7</v>
      </c>
      <c r="J86" s="831">
        <v>1080.52</v>
      </c>
      <c r="K86" s="827">
        <v>1</v>
      </c>
      <c r="L86" s="831">
        <v>7</v>
      </c>
      <c r="M86" s="832">
        <v>1080.52</v>
      </c>
    </row>
    <row r="87" spans="1:13" ht="14.45" customHeight="1" x14ac:dyDescent="0.2">
      <c r="A87" s="821" t="s">
        <v>1400</v>
      </c>
      <c r="B87" s="822" t="s">
        <v>1214</v>
      </c>
      <c r="C87" s="822" t="s">
        <v>1866</v>
      </c>
      <c r="D87" s="822" t="s">
        <v>1748</v>
      </c>
      <c r="E87" s="822" t="s">
        <v>1232</v>
      </c>
      <c r="F87" s="831"/>
      <c r="G87" s="831"/>
      <c r="H87" s="827">
        <v>0</v>
      </c>
      <c r="I87" s="831">
        <v>2</v>
      </c>
      <c r="J87" s="831">
        <v>336.82</v>
      </c>
      <c r="K87" s="827">
        <v>1</v>
      </c>
      <c r="L87" s="831">
        <v>2</v>
      </c>
      <c r="M87" s="832">
        <v>336.82</v>
      </c>
    </row>
    <row r="88" spans="1:13" ht="14.45" customHeight="1" x14ac:dyDescent="0.2">
      <c r="A88" s="821" t="s">
        <v>1400</v>
      </c>
      <c r="B88" s="822" t="s">
        <v>1244</v>
      </c>
      <c r="C88" s="822" t="s">
        <v>1246</v>
      </c>
      <c r="D88" s="822" t="s">
        <v>760</v>
      </c>
      <c r="E88" s="822" t="s">
        <v>761</v>
      </c>
      <c r="F88" s="831"/>
      <c r="G88" s="831"/>
      <c r="H88" s="827"/>
      <c r="I88" s="831">
        <v>1</v>
      </c>
      <c r="J88" s="831">
        <v>0</v>
      </c>
      <c r="K88" s="827"/>
      <c r="L88" s="831">
        <v>1</v>
      </c>
      <c r="M88" s="832">
        <v>0</v>
      </c>
    </row>
    <row r="89" spans="1:13" ht="14.45" customHeight="1" x14ac:dyDescent="0.2">
      <c r="A89" s="821" t="s">
        <v>1401</v>
      </c>
      <c r="B89" s="822" t="s">
        <v>1179</v>
      </c>
      <c r="C89" s="822" t="s">
        <v>1184</v>
      </c>
      <c r="D89" s="822" t="s">
        <v>695</v>
      </c>
      <c r="E89" s="822" t="s">
        <v>1185</v>
      </c>
      <c r="F89" s="831"/>
      <c r="G89" s="831"/>
      <c r="H89" s="827">
        <v>0</v>
      </c>
      <c r="I89" s="831">
        <v>17</v>
      </c>
      <c r="J89" s="831">
        <v>12517.61</v>
      </c>
      <c r="K89" s="827">
        <v>1</v>
      </c>
      <c r="L89" s="831">
        <v>17</v>
      </c>
      <c r="M89" s="832">
        <v>12517.61</v>
      </c>
    </row>
    <row r="90" spans="1:13" ht="14.45" customHeight="1" x14ac:dyDescent="0.2">
      <c r="A90" s="821" t="s">
        <v>1401</v>
      </c>
      <c r="B90" s="822" t="s">
        <v>1179</v>
      </c>
      <c r="C90" s="822" t="s">
        <v>1188</v>
      </c>
      <c r="D90" s="822" t="s">
        <v>695</v>
      </c>
      <c r="E90" s="822" t="s">
        <v>1189</v>
      </c>
      <c r="F90" s="831"/>
      <c r="G90" s="831"/>
      <c r="H90" s="827">
        <v>0</v>
      </c>
      <c r="I90" s="831">
        <v>1</v>
      </c>
      <c r="J90" s="831">
        <v>490.89</v>
      </c>
      <c r="K90" s="827">
        <v>1</v>
      </c>
      <c r="L90" s="831">
        <v>1</v>
      </c>
      <c r="M90" s="832">
        <v>490.89</v>
      </c>
    </row>
    <row r="91" spans="1:13" ht="14.45" customHeight="1" x14ac:dyDescent="0.2">
      <c r="A91" s="821" t="s">
        <v>1401</v>
      </c>
      <c r="B91" s="822" t="s">
        <v>1179</v>
      </c>
      <c r="C91" s="822" t="s">
        <v>1180</v>
      </c>
      <c r="D91" s="822" t="s">
        <v>695</v>
      </c>
      <c r="E91" s="822" t="s">
        <v>1181</v>
      </c>
      <c r="F91" s="831"/>
      <c r="G91" s="831"/>
      <c r="H91" s="827">
        <v>0</v>
      </c>
      <c r="I91" s="831">
        <v>3</v>
      </c>
      <c r="J91" s="831">
        <v>2771.2200000000003</v>
      </c>
      <c r="K91" s="827">
        <v>1</v>
      </c>
      <c r="L91" s="831">
        <v>3</v>
      </c>
      <c r="M91" s="832">
        <v>2771.2200000000003</v>
      </c>
    </row>
    <row r="92" spans="1:13" ht="14.45" customHeight="1" x14ac:dyDescent="0.2">
      <c r="A92" s="821" t="s">
        <v>1401</v>
      </c>
      <c r="B92" s="822" t="s">
        <v>1214</v>
      </c>
      <c r="C92" s="822" t="s">
        <v>1866</v>
      </c>
      <c r="D92" s="822" t="s">
        <v>1748</v>
      </c>
      <c r="E92" s="822" t="s">
        <v>1232</v>
      </c>
      <c r="F92" s="831"/>
      <c r="G92" s="831"/>
      <c r="H92" s="827">
        <v>0</v>
      </c>
      <c r="I92" s="831">
        <v>2</v>
      </c>
      <c r="J92" s="831">
        <v>336.82</v>
      </c>
      <c r="K92" s="827">
        <v>1</v>
      </c>
      <c r="L92" s="831">
        <v>2</v>
      </c>
      <c r="M92" s="832">
        <v>336.82</v>
      </c>
    </row>
    <row r="93" spans="1:13" ht="14.45" customHeight="1" x14ac:dyDescent="0.2">
      <c r="A93" s="821" t="s">
        <v>1401</v>
      </c>
      <c r="B93" s="822" t="s">
        <v>1244</v>
      </c>
      <c r="C93" s="822" t="s">
        <v>1246</v>
      </c>
      <c r="D93" s="822" t="s">
        <v>760</v>
      </c>
      <c r="E93" s="822" t="s">
        <v>761</v>
      </c>
      <c r="F93" s="831"/>
      <c r="G93" s="831"/>
      <c r="H93" s="827"/>
      <c r="I93" s="831">
        <v>13</v>
      </c>
      <c r="J93" s="831">
        <v>0</v>
      </c>
      <c r="K93" s="827"/>
      <c r="L93" s="831">
        <v>13</v>
      </c>
      <c r="M93" s="832">
        <v>0</v>
      </c>
    </row>
    <row r="94" spans="1:13" ht="14.45" customHeight="1" x14ac:dyDescent="0.2">
      <c r="A94" s="821" t="s">
        <v>1401</v>
      </c>
      <c r="B94" s="822" t="s">
        <v>1252</v>
      </c>
      <c r="C94" s="822" t="s">
        <v>1253</v>
      </c>
      <c r="D94" s="822" t="s">
        <v>1254</v>
      </c>
      <c r="E94" s="822" t="s">
        <v>1255</v>
      </c>
      <c r="F94" s="831"/>
      <c r="G94" s="831"/>
      <c r="H94" s="827">
        <v>0</v>
      </c>
      <c r="I94" s="831">
        <v>1</v>
      </c>
      <c r="J94" s="831">
        <v>11.71</v>
      </c>
      <c r="K94" s="827">
        <v>1</v>
      </c>
      <c r="L94" s="831">
        <v>1</v>
      </c>
      <c r="M94" s="832">
        <v>11.71</v>
      </c>
    </row>
    <row r="95" spans="1:13" ht="14.45" customHeight="1" x14ac:dyDescent="0.2">
      <c r="A95" s="821" t="s">
        <v>1402</v>
      </c>
      <c r="B95" s="822" t="s">
        <v>1206</v>
      </c>
      <c r="C95" s="822" t="s">
        <v>2466</v>
      </c>
      <c r="D95" s="822" t="s">
        <v>2467</v>
      </c>
      <c r="E95" s="822" t="s">
        <v>2468</v>
      </c>
      <c r="F95" s="831">
        <v>1</v>
      </c>
      <c r="G95" s="831">
        <v>154.36000000000001</v>
      </c>
      <c r="H95" s="827">
        <v>1</v>
      </c>
      <c r="I95" s="831"/>
      <c r="J95" s="831"/>
      <c r="K95" s="827">
        <v>0</v>
      </c>
      <c r="L95" s="831">
        <v>1</v>
      </c>
      <c r="M95" s="832">
        <v>154.36000000000001</v>
      </c>
    </row>
    <row r="96" spans="1:13" ht="14.45" customHeight="1" x14ac:dyDescent="0.2">
      <c r="A96" s="821" t="s">
        <v>1403</v>
      </c>
      <c r="B96" s="822" t="s">
        <v>2549</v>
      </c>
      <c r="C96" s="822" t="s">
        <v>1913</v>
      </c>
      <c r="D96" s="822" t="s">
        <v>1914</v>
      </c>
      <c r="E96" s="822" t="s">
        <v>1915</v>
      </c>
      <c r="F96" s="831"/>
      <c r="G96" s="831"/>
      <c r="H96" s="827">
        <v>0</v>
      </c>
      <c r="I96" s="831">
        <v>2</v>
      </c>
      <c r="J96" s="831">
        <v>54.74</v>
      </c>
      <c r="K96" s="827">
        <v>1</v>
      </c>
      <c r="L96" s="831">
        <v>2</v>
      </c>
      <c r="M96" s="832">
        <v>54.74</v>
      </c>
    </row>
    <row r="97" spans="1:13" ht="14.45" customHeight="1" x14ac:dyDescent="0.2">
      <c r="A97" s="821" t="s">
        <v>1403</v>
      </c>
      <c r="B97" s="822" t="s">
        <v>1179</v>
      </c>
      <c r="C97" s="822" t="s">
        <v>1184</v>
      </c>
      <c r="D97" s="822" t="s">
        <v>695</v>
      </c>
      <c r="E97" s="822" t="s">
        <v>1185</v>
      </c>
      <c r="F97" s="831"/>
      <c r="G97" s="831"/>
      <c r="H97" s="827">
        <v>0</v>
      </c>
      <c r="I97" s="831">
        <v>4</v>
      </c>
      <c r="J97" s="831">
        <v>2945.32</v>
      </c>
      <c r="K97" s="827">
        <v>1</v>
      </c>
      <c r="L97" s="831">
        <v>4</v>
      </c>
      <c r="M97" s="832">
        <v>2945.32</v>
      </c>
    </row>
    <row r="98" spans="1:13" ht="14.45" customHeight="1" x14ac:dyDescent="0.2">
      <c r="A98" s="821" t="s">
        <v>1403</v>
      </c>
      <c r="B98" s="822" t="s">
        <v>1179</v>
      </c>
      <c r="C98" s="822" t="s">
        <v>1188</v>
      </c>
      <c r="D98" s="822" t="s">
        <v>695</v>
      </c>
      <c r="E98" s="822" t="s">
        <v>1189</v>
      </c>
      <c r="F98" s="831"/>
      <c r="G98" s="831"/>
      <c r="H98" s="827">
        <v>0</v>
      </c>
      <c r="I98" s="831">
        <v>4</v>
      </c>
      <c r="J98" s="831">
        <v>1963.56</v>
      </c>
      <c r="K98" s="827">
        <v>1</v>
      </c>
      <c r="L98" s="831">
        <v>4</v>
      </c>
      <c r="M98" s="832">
        <v>1963.56</v>
      </c>
    </row>
    <row r="99" spans="1:13" ht="14.45" customHeight="1" x14ac:dyDescent="0.2">
      <c r="A99" s="821" t="s">
        <v>1403</v>
      </c>
      <c r="B99" s="822" t="s">
        <v>1206</v>
      </c>
      <c r="C99" s="822" t="s">
        <v>1308</v>
      </c>
      <c r="D99" s="822" t="s">
        <v>959</v>
      </c>
      <c r="E99" s="822" t="s">
        <v>1309</v>
      </c>
      <c r="F99" s="831"/>
      <c r="G99" s="831"/>
      <c r="H99" s="827">
        <v>0</v>
      </c>
      <c r="I99" s="831">
        <v>2</v>
      </c>
      <c r="J99" s="831">
        <v>308.72000000000003</v>
      </c>
      <c r="K99" s="827">
        <v>1</v>
      </c>
      <c r="L99" s="831">
        <v>2</v>
      </c>
      <c r="M99" s="832">
        <v>308.72000000000003</v>
      </c>
    </row>
    <row r="100" spans="1:13" ht="14.45" customHeight="1" x14ac:dyDescent="0.2">
      <c r="A100" s="821" t="s">
        <v>1403</v>
      </c>
      <c r="B100" s="822" t="s">
        <v>1244</v>
      </c>
      <c r="C100" s="822" t="s">
        <v>1246</v>
      </c>
      <c r="D100" s="822" t="s">
        <v>760</v>
      </c>
      <c r="E100" s="822" t="s">
        <v>761</v>
      </c>
      <c r="F100" s="831"/>
      <c r="G100" s="831"/>
      <c r="H100" s="827"/>
      <c r="I100" s="831">
        <v>3</v>
      </c>
      <c r="J100" s="831">
        <v>0</v>
      </c>
      <c r="K100" s="827"/>
      <c r="L100" s="831">
        <v>3</v>
      </c>
      <c r="M100" s="832">
        <v>0</v>
      </c>
    </row>
    <row r="101" spans="1:13" ht="14.45" customHeight="1" x14ac:dyDescent="0.2">
      <c r="A101" s="821" t="s">
        <v>1403</v>
      </c>
      <c r="B101" s="822" t="s">
        <v>2550</v>
      </c>
      <c r="C101" s="822" t="s">
        <v>1921</v>
      </c>
      <c r="D101" s="822" t="s">
        <v>1922</v>
      </c>
      <c r="E101" s="822" t="s">
        <v>1923</v>
      </c>
      <c r="F101" s="831">
        <v>1</v>
      </c>
      <c r="G101" s="831">
        <v>312.86</v>
      </c>
      <c r="H101" s="827">
        <v>1</v>
      </c>
      <c r="I101" s="831"/>
      <c r="J101" s="831"/>
      <c r="K101" s="827">
        <v>0</v>
      </c>
      <c r="L101" s="831">
        <v>1</v>
      </c>
      <c r="M101" s="832">
        <v>312.86</v>
      </c>
    </row>
    <row r="102" spans="1:13" ht="14.45" customHeight="1" x14ac:dyDescent="0.2">
      <c r="A102" s="821" t="s">
        <v>1403</v>
      </c>
      <c r="B102" s="822" t="s">
        <v>2551</v>
      </c>
      <c r="C102" s="822" t="s">
        <v>1935</v>
      </c>
      <c r="D102" s="822" t="s">
        <v>1936</v>
      </c>
      <c r="E102" s="822" t="s">
        <v>1937</v>
      </c>
      <c r="F102" s="831">
        <v>1</v>
      </c>
      <c r="G102" s="831">
        <v>566.53</v>
      </c>
      <c r="H102" s="827">
        <v>1</v>
      </c>
      <c r="I102" s="831"/>
      <c r="J102" s="831"/>
      <c r="K102" s="827">
        <v>0</v>
      </c>
      <c r="L102" s="831">
        <v>1</v>
      </c>
      <c r="M102" s="832">
        <v>566.53</v>
      </c>
    </row>
    <row r="103" spans="1:13" ht="14.45" customHeight="1" x14ac:dyDescent="0.2">
      <c r="A103" s="821" t="s">
        <v>1404</v>
      </c>
      <c r="B103" s="822" t="s">
        <v>1170</v>
      </c>
      <c r="C103" s="822" t="s">
        <v>2396</v>
      </c>
      <c r="D103" s="822" t="s">
        <v>997</v>
      </c>
      <c r="E103" s="822" t="s">
        <v>2397</v>
      </c>
      <c r="F103" s="831"/>
      <c r="G103" s="831"/>
      <c r="H103" s="827">
        <v>0</v>
      </c>
      <c r="I103" s="831">
        <v>4</v>
      </c>
      <c r="J103" s="831">
        <v>195.56</v>
      </c>
      <c r="K103" s="827">
        <v>1</v>
      </c>
      <c r="L103" s="831">
        <v>4</v>
      </c>
      <c r="M103" s="832">
        <v>195.56</v>
      </c>
    </row>
    <row r="104" spans="1:13" ht="14.45" customHeight="1" x14ac:dyDescent="0.2">
      <c r="A104" s="821" t="s">
        <v>1404</v>
      </c>
      <c r="B104" s="822" t="s">
        <v>1170</v>
      </c>
      <c r="C104" s="822" t="s">
        <v>2398</v>
      </c>
      <c r="D104" s="822" t="s">
        <v>997</v>
      </c>
      <c r="E104" s="822" t="s">
        <v>2399</v>
      </c>
      <c r="F104" s="831"/>
      <c r="G104" s="831"/>
      <c r="H104" s="827">
        <v>0</v>
      </c>
      <c r="I104" s="831">
        <v>2</v>
      </c>
      <c r="J104" s="831">
        <v>27.36</v>
      </c>
      <c r="K104" s="827">
        <v>1</v>
      </c>
      <c r="L104" s="831">
        <v>2</v>
      </c>
      <c r="M104" s="832">
        <v>27.36</v>
      </c>
    </row>
    <row r="105" spans="1:13" ht="14.45" customHeight="1" x14ac:dyDescent="0.2">
      <c r="A105" s="821" t="s">
        <v>1404</v>
      </c>
      <c r="B105" s="822" t="s">
        <v>1291</v>
      </c>
      <c r="C105" s="822" t="s">
        <v>2386</v>
      </c>
      <c r="D105" s="822" t="s">
        <v>1293</v>
      </c>
      <c r="E105" s="822" t="s">
        <v>2387</v>
      </c>
      <c r="F105" s="831"/>
      <c r="G105" s="831"/>
      <c r="H105" s="827">
        <v>0</v>
      </c>
      <c r="I105" s="831">
        <v>2</v>
      </c>
      <c r="J105" s="831">
        <v>1061.32</v>
      </c>
      <c r="K105" s="827">
        <v>1</v>
      </c>
      <c r="L105" s="831">
        <v>2</v>
      </c>
      <c r="M105" s="832">
        <v>1061.32</v>
      </c>
    </row>
    <row r="106" spans="1:13" ht="14.45" customHeight="1" x14ac:dyDescent="0.2">
      <c r="A106" s="821" t="s">
        <v>1404</v>
      </c>
      <c r="B106" s="822" t="s">
        <v>1179</v>
      </c>
      <c r="C106" s="822" t="s">
        <v>2191</v>
      </c>
      <c r="D106" s="822" t="s">
        <v>1446</v>
      </c>
      <c r="E106" s="822" t="s">
        <v>2192</v>
      </c>
      <c r="F106" s="831"/>
      <c r="G106" s="831"/>
      <c r="H106" s="827">
        <v>0</v>
      </c>
      <c r="I106" s="831">
        <v>4</v>
      </c>
      <c r="J106" s="831">
        <v>5542.48</v>
      </c>
      <c r="K106" s="827">
        <v>1</v>
      </c>
      <c r="L106" s="831">
        <v>4</v>
      </c>
      <c r="M106" s="832">
        <v>5542.48</v>
      </c>
    </row>
    <row r="107" spans="1:13" ht="14.45" customHeight="1" x14ac:dyDescent="0.2">
      <c r="A107" s="821" t="s">
        <v>1404</v>
      </c>
      <c r="B107" s="822" t="s">
        <v>1179</v>
      </c>
      <c r="C107" s="822" t="s">
        <v>1815</v>
      </c>
      <c r="D107" s="822" t="s">
        <v>1446</v>
      </c>
      <c r="E107" s="822" t="s">
        <v>1816</v>
      </c>
      <c r="F107" s="831"/>
      <c r="G107" s="831"/>
      <c r="H107" s="827">
        <v>0</v>
      </c>
      <c r="I107" s="831">
        <v>2</v>
      </c>
      <c r="J107" s="831">
        <v>4618.72</v>
      </c>
      <c r="K107" s="827">
        <v>1</v>
      </c>
      <c r="L107" s="831">
        <v>2</v>
      </c>
      <c r="M107" s="832">
        <v>4618.72</v>
      </c>
    </row>
    <row r="108" spans="1:13" ht="14.45" customHeight="1" x14ac:dyDescent="0.2">
      <c r="A108" s="821" t="s">
        <v>1404</v>
      </c>
      <c r="B108" s="822" t="s">
        <v>1179</v>
      </c>
      <c r="C108" s="822" t="s">
        <v>1184</v>
      </c>
      <c r="D108" s="822" t="s">
        <v>695</v>
      </c>
      <c r="E108" s="822" t="s">
        <v>1185</v>
      </c>
      <c r="F108" s="831"/>
      <c r="G108" s="831"/>
      <c r="H108" s="827">
        <v>0</v>
      </c>
      <c r="I108" s="831">
        <v>25</v>
      </c>
      <c r="J108" s="831">
        <v>18408.25</v>
      </c>
      <c r="K108" s="827">
        <v>1</v>
      </c>
      <c r="L108" s="831">
        <v>25</v>
      </c>
      <c r="M108" s="832">
        <v>18408.25</v>
      </c>
    </row>
    <row r="109" spans="1:13" ht="14.45" customHeight="1" x14ac:dyDescent="0.2">
      <c r="A109" s="821" t="s">
        <v>1404</v>
      </c>
      <c r="B109" s="822" t="s">
        <v>1179</v>
      </c>
      <c r="C109" s="822" t="s">
        <v>1188</v>
      </c>
      <c r="D109" s="822" t="s">
        <v>695</v>
      </c>
      <c r="E109" s="822" t="s">
        <v>1189</v>
      </c>
      <c r="F109" s="831"/>
      <c r="G109" s="831"/>
      <c r="H109" s="827">
        <v>0</v>
      </c>
      <c r="I109" s="831">
        <v>2</v>
      </c>
      <c r="J109" s="831">
        <v>981.78</v>
      </c>
      <c r="K109" s="827">
        <v>1</v>
      </c>
      <c r="L109" s="831">
        <v>2</v>
      </c>
      <c r="M109" s="832">
        <v>981.78</v>
      </c>
    </row>
    <row r="110" spans="1:13" ht="14.45" customHeight="1" x14ac:dyDescent="0.2">
      <c r="A110" s="821" t="s">
        <v>1404</v>
      </c>
      <c r="B110" s="822" t="s">
        <v>1179</v>
      </c>
      <c r="C110" s="822" t="s">
        <v>2099</v>
      </c>
      <c r="D110" s="822" t="s">
        <v>1446</v>
      </c>
      <c r="E110" s="822" t="s">
        <v>2100</v>
      </c>
      <c r="F110" s="831"/>
      <c r="G110" s="831"/>
      <c r="H110" s="827">
        <v>0</v>
      </c>
      <c r="I110" s="831">
        <v>4</v>
      </c>
      <c r="J110" s="831">
        <v>7389.96</v>
      </c>
      <c r="K110" s="827">
        <v>1</v>
      </c>
      <c r="L110" s="831">
        <v>4</v>
      </c>
      <c r="M110" s="832">
        <v>7389.96</v>
      </c>
    </row>
    <row r="111" spans="1:13" ht="14.45" customHeight="1" x14ac:dyDescent="0.2">
      <c r="A111" s="821" t="s">
        <v>1404</v>
      </c>
      <c r="B111" s="822" t="s">
        <v>1179</v>
      </c>
      <c r="C111" s="822" t="s">
        <v>1180</v>
      </c>
      <c r="D111" s="822" t="s">
        <v>695</v>
      </c>
      <c r="E111" s="822" t="s">
        <v>1181</v>
      </c>
      <c r="F111" s="831"/>
      <c r="G111" s="831"/>
      <c r="H111" s="827">
        <v>0</v>
      </c>
      <c r="I111" s="831">
        <v>10</v>
      </c>
      <c r="J111" s="831">
        <v>9237.4</v>
      </c>
      <c r="K111" s="827">
        <v>1</v>
      </c>
      <c r="L111" s="831">
        <v>10</v>
      </c>
      <c r="M111" s="832">
        <v>9237.4</v>
      </c>
    </row>
    <row r="112" spans="1:13" ht="14.45" customHeight="1" x14ac:dyDescent="0.2">
      <c r="A112" s="821" t="s">
        <v>1404</v>
      </c>
      <c r="B112" s="822" t="s">
        <v>1206</v>
      </c>
      <c r="C112" s="822" t="s">
        <v>1308</v>
      </c>
      <c r="D112" s="822" t="s">
        <v>959</v>
      </c>
      <c r="E112" s="822" t="s">
        <v>1309</v>
      </c>
      <c r="F112" s="831"/>
      <c r="G112" s="831"/>
      <c r="H112" s="827">
        <v>0</v>
      </c>
      <c r="I112" s="831">
        <v>1</v>
      </c>
      <c r="J112" s="831">
        <v>154.36000000000001</v>
      </c>
      <c r="K112" s="827">
        <v>1</v>
      </c>
      <c r="L112" s="831">
        <v>1</v>
      </c>
      <c r="M112" s="832">
        <v>154.36000000000001</v>
      </c>
    </row>
    <row r="113" spans="1:13" ht="14.45" customHeight="1" x14ac:dyDescent="0.2">
      <c r="A113" s="821" t="s">
        <v>1404</v>
      </c>
      <c r="B113" s="822" t="s">
        <v>1278</v>
      </c>
      <c r="C113" s="822" t="s">
        <v>2376</v>
      </c>
      <c r="D113" s="822" t="s">
        <v>1280</v>
      </c>
      <c r="E113" s="822" t="s">
        <v>2377</v>
      </c>
      <c r="F113" s="831">
        <v>3</v>
      </c>
      <c r="G113" s="831">
        <v>1845.4499999999998</v>
      </c>
      <c r="H113" s="827">
        <v>1</v>
      </c>
      <c r="I113" s="831"/>
      <c r="J113" s="831"/>
      <c r="K113" s="827">
        <v>0</v>
      </c>
      <c r="L113" s="831">
        <v>3</v>
      </c>
      <c r="M113" s="832">
        <v>1845.4499999999998</v>
      </c>
    </row>
    <row r="114" spans="1:13" ht="14.45" customHeight="1" x14ac:dyDescent="0.2">
      <c r="A114" s="821" t="s">
        <v>1404</v>
      </c>
      <c r="B114" s="822" t="s">
        <v>1278</v>
      </c>
      <c r="C114" s="822" t="s">
        <v>2378</v>
      </c>
      <c r="D114" s="822" t="s">
        <v>2379</v>
      </c>
      <c r="E114" s="822" t="s">
        <v>2380</v>
      </c>
      <c r="F114" s="831">
        <v>2</v>
      </c>
      <c r="G114" s="831">
        <v>494.34</v>
      </c>
      <c r="H114" s="827">
        <v>1</v>
      </c>
      <c r="I114" s="831"/>
      <c r="J114" s="831"/>
      <c r="K114" s="827">
        <v>0</v>
      </c>
      <c r="L114" s="831">
        <v>2</v>
      </c>
      <c r="M114" s="832">
        <v>494.34</v>
      </c>
    </row>
    <row r="115" spans="1:13" ht="14.45" customHeight="1" x14ac:dyDescent="0.2">
      <c r="A115" s="821" t="s">
        <v>1404</v>
      </c>
      <c r="B115" s="822" t="s">
        <v>1244</v>
      </c>
      <c r="C115" s="822" t="s">
        <v>1246</v>
      </c>
      <c r="D115" s="822" t="s">
        <v>760</v>
      </c>
      <c r="E115" s="822" t="s">
        <v>761</v>
      </c>
      <c r="F115" s="831"/>
      <c r="G115" s="831"/>
      <c r="H115" s="827"/>
      <c r="I115" s="831">
        <v>31</v>
      </c>
      <c r="J115" s="831">
        <v>0</v>
      </c>
      <c r="K115" s="827"/>
      <c r="L115" s="831">
        <v>31</v>
      </c>
      <c r="M115" s="832">
        <v>0</v>
      </c>
    </row>
    <row r="116" spans="1:13" ht="14.45" customHeight="1" x14ac:dyDescent="0.2">
      <c r="A116" s="821" t="s">
        <v>1404</v>
      </c>
      <c r="B116" s="822" t="s">
        <v>1349</v>
      </c>
      <c r="C116" s="822" t="s">
        <v>1350</v>
      </c>
      <c r="D116" s="822" t="s">
        <v>1351</v>
      </c>
      <c r="E116" s="822" t="s">
        <v>1352</v>
      </c>
      <c r="F116" s="831"/>
      <c r="G116" s="831"/>
      <c r="H116" s="827">
        <v>0</v>
      </c>
      <c r="I116" s="831">
        <v>1</v>
      </c>
      <c r="J116" s="831">
        <v>141.25</v>
      </c>
      <c r="K116" s="827">
        <v>1</v>
      </c>
      <c r="L116" s="831">
        <v>1</v>
      </c>
      <c r="M116" s="832">
        <v>141.25</v>
      </c>
    </row>
    <row r="117" spans="1:13" ht="14.45" customHeight="1" x14ac:dyDescent="0.2">
      <c r="A117" s="821" t="s">
        <v>1404</v>
      </c>
      <c r="B117" s="822" t="s">
        <v>1355</v>
      </c>
      <c r="C117" s="822" t="s">
        <v>2123</v>
      </c>
      <c r="D117" s="822" t="s">
        <v>2124</v>
      </c>
      <c r="E117" s="822" t="s">
        <v>2125</v>
      </c>
      <c r="F117" s="831"/>
      <c r="G117" s="831"/>
      <c r="H117" s="827">
        <v>0</v>
      </c>
      <c r="I117" s="831">
        <v>2</v>
      </c>
      <c r="J117" s="831">
        <v>467.92</v>
      </c>
      <c r="K117" s="827">
        <v>1</v>
      </c>
      <c r="L117" s="831">
        <v>2</v>
      </c>
      <c r="M117" s="832">
        <v>467.92</v>
      </c>
    </row>
    <row r="118" spans="1:13" ht="14.45" customHeight="1" x14ac:dyDescent="0.2">
      <c r="A118" s="821" t="s">
        <v>1404</v>
      </c>
      <c r="B118" s="822" t="s">
        <v>1355</v>
      </c>
      <c r="C118" s="822" t="s">
        <v>2412</v>
      </c>
      <c r="D118" s="822" t="s">
        <v>2413</v>
      </c>
      <c r="E118" s="822" t="s">
        <v>1048</v>
      </c>
      <c r="F118" s="831"/>
      <c r="G118" s="831"/>
      <c r="H118" s="827">
        <v>0</v>
      </c>
      <c r="I118" s="831">
        <v>4</v>
      </c>
      <c r="J118" s="831">
        <v>691.2</v>
      </c>
      <c r="K118" s="827">
        <v>1</v>
      </c>
      <c r="L118" s="831">
        <v>4</v>
      </c>
      <c r="M118" s="832">
        <v>691.2</v>
      </c>
    </row>
    <row r="119" spans="1:13" ht="14.45" customHeight="1" x14ac:dyDescent="0.2">
      <c r="A119" s="821" t="s">
        <v>1404</v>
      </c>
      <c r="B119" s="822" t="s">
        <v>2541</v>
      </c>
      <c r="C119" s="822" t="s">
        <v>1518</v>
      </c>
      <c r="D119" s="822" t="s">
        <v>1519</v>
      </c>
      <c r="E119" s="822" t="s">
        <v>1520</v>
      </c>
      <c r="F119" s="831"/>
      <c r="G119" s="831"/>
      <c r="H119" s="827">
        <v>0</v>
      </c>
      <c r="I119" s="831">
        <v>1</v>
      </c>
      <c r="J119" s="831">
        <v>33.549999999999997</v>
      </c>
      <c r="K119" s="827">
        <v>1</v>
      </c>
      <c r="L119" s="831">
        <v>1</v>
      </c>
      <c r="M119" s="832">
        <v>33.549999999999997</v>
      </c>
    </row>
    <row r="120" spans="1:13" ht="14.45" customHeight="1" x14ac:dyDescent="0.2">
      <c r="A120" s="821" t="s">
        <v>1404</v>
      </c>
      <c r="B120" s="822" t="s">
        <v>2541</v>
      </c>
      <c r="C120" s="822" t="s">
        <v>2289</v>
      </c>
      <c r="D120" s="822" t="s">
        <v>1519</v>
      </c>
      <c r="E120" s="822" t="s">
        <v>2290</v>
      </c>
      <c r="F120" s="831"/>
      <c r="G120" s="831"/>
      <c r="H120" s="827">
        <v>0</v>
      </c>
      <c r="I120" s="831">
        <v>2</v>
      </c>
      <c r="J120" s="831">
        <v>100.64</v>
      </c>
      <c r="K120" s="827">
        <v>1</v>
      </c>
      <c r="L120" s="831">
        <v>2</v>
      </c>
      <c r="M120" s="832">
        <v>100.64</v>
      </c>
    </row>
    <row r="121" spans="1:13" ht="14.45" customHeight="1" x14ac:dyDescent="0.2">
      <c r="A121" s="821" t="s">
        <v>1405</v>
      </c>
      <c r="B121" s="822" t="s">
        <v>1179</v>
      </c>
      <c r="C121" s="822" t="s">
        <v>1184</v>
      </c>
      <c r="D121" s="822" t="s">
        <v>695</v>
      </c>
      <c r="E121" s="822" t="s">
        <v>1185</v>
      </c>
      <c r="F121" s="831"/>
      <c r="G121" s="831"/>
      <c r="H121" s="827">
        <v>0</v>
      </c>
      <c r="I121" s="831">
        <v>47</v>
      </c>
      <c r="J121" s="831">
        <v>34607.51</v>
      </c>
      <c r="K121" s="827">
        <v>1</v>
      </c>
      <c r="L121" s="831">
        <v>47</v>
      </c>
      <c r="M121" s="832">
        <v>34607.51</v>
      </c>
    </row>
    <row r="122" spans="1:13" ht="14.45" customHeight="1" x14ac:dyDescent="0.2">
      <c r="A122" s="821" t="s">
        <v>1405</v>
      </c>
      <c r="B122" s="822" t="s">
        <v>1179</v>
      </c>
      <c r="C122" s="822" t="s">
        <v>1188</v>
      </c>
      <c r="D122" s="822" t="s">
        <v>695</v>
      </c>
      <c r="E122" s="822" t="s">
        <v>1189</v>
      </c>
      <c r="F122" s="831"/>
      <c r="G122" s="831"/>
      <c r="H122" s="827">
        <v>0</v>
      </c>
      <c r="I122" s="831">
        <v>4</v>
      </c>
      <c r="J122" s="831">
        <v>1963.56</v>
      </c>
      <c r="K122" s="827">
        <v>1</v>
      </c>
      <c r="L122" s="831">
        <v>4</v>
      </c>
      <c r="M122" s="832">
        <v>1963.56</v>
      </c>
    </row>
    <row r="123" spans="1:13" ht="14.45" customHeight="1" x14ac:dyDescent="0.2">
      <c r="A123" s="821" t="s">
        <v>1405</v>
      </c>
      <c r="B123" s="822" t="s">
        <v>1179</v>
      </c>
      <c r="C123" s="822" t="s">
        <v>1180</v>
      </c>
      <c r="D123" s="822" t="s">
        <v>695</v>
      </c>
      <c r="E123" s="822" t="s">
        <v>1181</v>
      </c>
      <c r="F123" s="831"/>
      <c r="G123" s="831"/>
      <c r="H123" s="827">
        <v>0</v>
      </c>
      <c r="I123" s="831">
        <v>23</v>
      </c>
      <c r="J123" s="831">
        <v>21246.019999999997</v>
      </c>
      <c r="K123" s="827">
        <v>1</v>
      </c>
      <c r="L123" s="831">
        <v>23</v>
      </c>
      <c r="M123" s="832">
        <v>21246.019999999997</v>
      </c>
    </row>
    <row r="124" spans="1:13" ht="14.45" customHeight="1" x14ac:dyDescent="0.2">
      <c r="A124" s="821" t="s">
        <v>1405</v>
      </c>
      <c r="B124" s="822" t="s">
        <v>1214</v>
      </c>
      <c r="C124" s="822" t="s">
        <v>1866</v>
      </c>
      <c r="D124" s="822" t="s">
        <v>1748</v>
      </c>
      <c r="E124" s="822" t="s">
        <v>1232</v>
      </c>
      <c r="F124" s="831"/>
      <c r="G124" s="831"/>
      <c r="H124" s="827">
        <v>0</v>
      </c>
      <c r="I124" s="831">
        <v>4</v>
      </c>
      <c r="J124" s="831">
        <v>673.64</v>
      </c>
      <c r="K124" s="827">
        <v>1</v>
      </c>
      <c r="L124" s="831">
        <v>4</v>
      </c>
      <c r="M124" s="832">
        <v>673.64</v>
      </c>
    </row>
    <row r="125" spans="1:13" ht="14.45" customHeight="1" x14ac:dyDescent="0.2">
      <c r="A125" s="821" t="s">
        <v>1405</v>
      </c>
      <c r="B125" s="822" t="s">
        <v>2542</v>
      </c>
      <c r="C125" s="822" t="s">
        <v>1489</v>
      </c>
      <c r="D125" s="822" t="s">
        <v>1490</v>
      </c>
      <c r="E125" s="822" t="s">
        <v>1491</v>
      </c>
      <c r="F125" s="831"/>
      <c r="G125" s="831"/>
      <c r="H125" s="827">
        <v>0</v>
      </c>
      <c r="I125" s="831">
        <v>4</v>
      </c>
      <c r="J125" s="831">
        <v>281.92</v>
      </c>
      <c r="K125" s="827">
        <v>1</v>
      </c>
      <c r="L125" s="831">
        <v>4</v>
      </c>
      <c r="M125" s="832">
        <v>281.92</v>
      </c>
    </row>
    <row r="126" spans="1:13" ht="14.45" customHeight="1" x14ac:dyDescent="0.2">
      <c r="A126" s="821" t="s">
        <v>1405</v>
      </c>
      <c r="B126" s="822" t="s">
        <v>2542</v>
      </c>
      <c r="C126" s="822" t="s">
        <v>1973</v>
      </c>
      <c r="D126" s="822" t="s">
        <v>1490</v>
      </c>
      <c r="E126" s="822" t="s">
        <v>1974</v>
      </c>
      <c r="F126" s="831"/>
      <c r="G126" s="831"/>
      <c r="H126" s="827">
        <v>0</v>
      </c>
      <c r="I126" s="831">
        <v>1</v>
      </c>
      <c r="J126" s="831">
        <v>140.96</v>
      </c>
      <c r="K126" s="827">
        <v>1</v>
      </c>
      <c r="L126" s="831">
        <v>1</v>
      </c>
      <c r="M126" s="832">
        <v>140.96</v>
      </c>
    </row>
    <row r="127" spans="1:13" ht="14.45" customHeight="1" x14ac:dyDescent="0.2">
      <c r="A127" s="821" t="s">
        <v>1405</v>
      </c>
      <c r="B127" s="822" t="s">
        <v>1244</v>
      </c>
      <c r="C127" s="822" t="s">
        <v>1246</v>
      </c>
      <c r="D127" s="822" t="s">
        <v>760</v>
      </c>
      <c r="E127" s="822" t="s">
        <v>761</v>
      </c>
      <c r="F127" s="831"/>
      <c r="G127" s="831"/>
      <c r="H127" s="827"/>
      <c r="I127" s="831">
        <v>36</v>
      </c>
      <c r="J127" s="831">
        <v>0</v>
      </c>
      <c r="K127" s="827"/>
      <c r="L127" s="831">
        <v>36</v>
      </c>
      <c r="M127" s="832">
        <v>0</v>
      </c>
    </row>
    <row r="128" spans="1:13" ht="14.45" customHeight="1" x14ac:dyDescent="0.2">
      <c r="A128" s="821" t="s">
        <v>1405</v>
      </c>
      <c r="B128" s="822" t="s">
        <v>2541</v>
      </c>
      <c r="C128" s="822" t="s">
        <v>1518</v>
      </c>
      <c r="D128" s="822" t="s">
        <v>1519</v>
      </c>
      <c r="E128" s="822" t="s">
        <v>1520</v>
      </c>
      <c r="F128" s="831"/>
      <c r="G128" s="831"/>
      <c r="H128" s="827">
        <v>0</v>
      </c>
      <c r="I128" s="831">
        <v>1</v>
      </c>
      <c r="J128" s="831">
        <v>33.549999999999997</v>
      </c>
      <c r="K128" s="827">
        <v>1</v>
      </c>
      <c r="L128" s="831">
        <v>1</v>
      </c>
      <c r="M128" s="832">
        <v>33.549999999999997</v>
      </c>
    </row>
    <row r="129" spans="1:13" ht="14.45" customHeight="1" x14ac:dyDescent="0.2">
      <c r="A129" s="821" t="s">
        <v>1406</v>
      </c>
      <c r="B129" s="822" t="s">
        <v>1206</v>
      </c>
      <c r="C129" s="822" t="s">
        <v>1308</v>
      </c>
      <c r="D129" s="822" t="s">
        <v>959</v>
      </c>
      <c r="E129" s="822" t="s">
        <v>1309</v>
      </c>
      <c r="F129" s="831"/>
      <c r="G129" s="831"/>
      <c r="H129" s="827">
        <v>0</v>
      </c>
      <c r="I129" s="831">
        <v>2</v>
      </c>
      <c r="J129" s="831">
        <v>308.72000000000003</v>
      </c>
      <c r="K129" s="827">
        <v>1</v>
      </c>
      <c r="L129" s="831">
        <v>2</v>
      </c>
      <c r="M129" s="832">
        <v>308.72000000000003</v>
      </c>
    </row>
    <row r="130" spans="1:13" ht="14.45" customHeight="1" x14ac:dyDescent="0.2">
      <c r="A130" s="821" t="s">
        <v>1406</v>
      </c>
      <c r="B130" s="822" t="s">
        <v>2542</v>
      </c>
      <c r="C130" s="822" t="s">
        <v>1489</v>
      </c>
      <c r="D130" s="822" t="s">
        <v>1490</v>
      </c>
      <c r="E130" s="822" t="s">
        <v>1491</v>
      </c>
      <c r="F130" s="831"/>
      <c r="G130" s="831"/>
      <c r="H130" s="827">
        <v>0</v>
      </c>
      <c r="I130" s="831">
        <v>1</v>
      </c>
      <c r="J130" s="831">
        <v>70.48</v>
      </c>
      <c r="K130" s="827">
        <v>1</v>
      </c>
      <c r="L130" s="831">
        <v>1</v>
      </c>
      <c r="M130" s="832">
        <v>70.48</v>
      </c>
    </row>
    <row r="131" spans="1:13" ht="14.45" customHeight="1" x14ac:dyDescent="0.2">
      <c r="A131" s="821" t="s">
        <v>1407</v>
      </c>
      <c r="B131" s="822" t="s">
        <v>1179</v>
      </c>
      <c r="C131" s="822" t="s">
        <v>1184</v>
      </c>
      <c r="D131" s="822" t="s">
        <v>695</v>
      </c>
      <c r="E131" s="822" t="s">
        <v>1185</v>
      </c>
      <c r="F131" s="831"/>
      <c r="G131" s="831"/>
      <c r="H131" s="827">
        <v>0</v>
      </c>
      <c r="I131" s="831">
        <v>3</v>
      </c>
      <c r="J131" s="831">
        <v>2208.9900000000002</v>
      </c>
      <c r="K131" s="827">
        <v>1</v>
      </c>
      <c r="L131" s="831">
        <v>3</v>
      </c>
      <c r="M131" s="832">
        <v>2208.9900000000002</v>
      </c>
    </row>
    <row r="132" spans="1:13" ht="14.45" customHeight="1" x14ac:dyDescent="0.2">
      <c r="A132" s="821" t="s">
        <v>1407</v>
      </c>
      <c r="B132" s="822" t="s">
        <v>1302</v>
      </c>
      <c r="C132" s="822" t="s">
        <v>2484</v>
      </c>
      <c r="D132" s="822" t="s">
        <v>1304</v>
      </c>
      <c r="E132" s="822" t="s">
        <v>2485</v>
      </c>
      <c r="F132" s="831"/>
      <c r="G132" s="831"/>
      <c r="H132" s="827">
        <v>0</v>
      </c>
      <c r="I132" s="831">
        <v>3</v>
      </c>
      <c r="J132" s="831">
        <v>237.32999999999998</v>
      </c>
      <c r="K132" s="827">
        <v>1</v>
      </c>
      <c r="L132" s="831">
        <v>3</v>
      </c>
      <c r="M132" s="832">
        <v>237.32999999999998</v>
      </c>
    </row>
    <row r="133" spans="1:13" ht="14.45" customHeight="1" x14ac:dyDescent="0.2">
      <c r="A133" s="821" t="s">
        <v>1407</v>
      </c>
      <c r="B133" s="822" t="s">
        <v>1244</v>
      </c>
      <c r="C133" s="822" t="s">
        <v>1246</v>
      </c>
      <c r="D133" s="822" t="s">
        <v>760</v>
      </c>
      <c r="E133" s="822" t="s">
        <v>761</v>
      </c>
      <c r="F133" s="831"/>
      <c r="G133" s="831"/>
      <c r="H133" s="827"/>
      <c r="I133" s="831">
        <v>2</v>
      </c>
      <c r="J133" s="831">
        <v>0</v>
      </c>
      <c r="K133" s="827"/>
      <c r="L133" s="831">
        <v>2</v>
      </c>
      <c r="M133" s="832">
        <v>0</v>
      </c>
    </row>
    <row r="134" spans="1:13" ht="14.45" customHeight="1" x14ac:dyDescent="0.2">
      <c r="A134" s="821" t="s">
        <v>1407</v>
      </c>
      <c r="B134" s="822" t="s">
        <v>1349</v>
      </c>
      <c r="C134" s="822" t="s">
        <v>1350</v>
      </c>
      <c r="D134" s="822" t="s">
        <v>1351</v>
      </c>
      <c r="E134" s="822" t="s">
        <v>1352</v>
      </c>
      <c r="F134" s="831"/>
      <c r="G134" s="831"/>
      <c r="H134" s="827">
        <v>0</v>
      </c>
      <c r="I134" s="831">
        <v>2</v>
      </c>
      <c r="J134" s="831">
        <v>282.5</v>
      </c>
      <c r="K134" s="827">
        <v>1</v>
      </c>
      <c r="L134" s="831">
        <v>2</v>
      </c>
      <c r="M134" s="832">
        <v>282.5</v>
      </c>
    </row>
    <row r="135" spans="1:13" ht="14.45" customHeight="1" x14ac:dyDescent="0.2">
      <c r="A135" s="821" t="s">
        <v>1408</v>
      </c>
      <c r="B135" s="822" t="s">
        <v>1291</v>
      </c>
      <c r="C135" s="822" t="s">
        <v>2075</v>
      </c>
      <c r="D135" s="822" t="s">
        <v>1293</v>
      </c>
      <c r="E135" s="822" t="s">
        <v>2076</v>
      </c>
      <c r="F135" s="831"/>
      <c r="G135" s="831"/>
      <c r="H135" s="827">
        <v>0</v>
      </c>
      <c r="I135" s="831">
        <v>2</v>
      </c>
      <c r="J135" s="831">
        <v>1770.96</v>
      </c>
      <c r="K135" s="827">
        <v>1</v>
      </c>
      <c r="L135" s="831">
        <v>2</v>
      </c>
      <c r="M135" s="832">
        <v>1770.96</v>
      </c>
    </row>
    <row r="136" spans="1:13" ht="14.45" customHeight="1" x14ac:dyDescent="0.2">
      <c r="A136" s="821" t="s">
        <v>1408</v>
      </c>
      <c r="B136" s="822" t="s">
        <v>1179</v>
      </c>
      <c r="C136" s="822" t="s">
        <v>1184</v>
      </c>
      <c r="D136" s="822" t="s">
        <v>695</v>
      </c>
      <c r="E136" s="822" t="s">
        <v>1185</v>
      </c>
      <c r="F136" s="831"/>
      <c r="G136" s="831"/>
      <c r="H136" s="827">
        <v>0</v>
      </c>
      <c r="I136" s="831">
        <v>15</v>
      </c>
      <c r="J136" s="831">
        <v>11044.95</v>
      </c>
      <c r="K136" s="827">
        <v>1</v>
      </c>
      <c r="L136" s="831">
        <v>15</v>
      </c>
      <c r="M136" s="832">
        <v>11044.95</v>
      </c>
    </row>
    <row r="137" spans="1:13" ht="14.45" customHeight="1" x14ac:dyDescent="0.2">
      <c r="A137" s="821" t="s">
        <v>1408</v>
      </c>
      <c r="B137" s="822" t="s">
        <v>1179</v>
      </c>
      <c r="C137" s="822" t="s">
        <v>1188</v>
      </c>
      <c r="D137" s="822" t="s">
        <v>695</v>
      </c>
      <c r="E137" s="822" t="s">
        <v>1189</v>
      </c>
      <c r="F137" s="831"/>
      <c r="G137" s="831"/>
      <c r="H137" s="827">
        <v>0</v>
      </c>
      <c r="I137" s="831">
        <v>1</v>
      </c>
      <c r="J137" s="831">
        <v>490.89</v>
      </c>
      <c r="K137" s="827">
        <v>1</v>
      </c>
      <c r="L137" s="831">
        <v>1</v>
      </c>
      <c r="M137" s="832">
        <v>490.89</v>
      </c>
    </row>
    <row r="138" spans="1:13" ht="14.45" customHeight="1" x14ac:dyDescent="0.2">
      <c r="A138" s="821" t="s">
        <v>1408</v>
      </c>
      <c r="B138" s="822" t="s">
        <v>1179</v>
      </c>
      <c r="C138" s="822" t="s">
        <v>1180</v>
      </c>
      <c r="D138" s="822" t="s">
        <v>695</v>
      </c>
      <c r="E138" s="822" t="s">
        <v>1181</v>
      </c>
      <c r="F138" s="831"/>
      <c r="G138" s="831"/>
      <c r="H138" s="827">
        <v>0</v>
      </c>
      <c r="I138" s="831">
        <v>7</v>
      </c>
      <c r="J138" s="831">
        <v>6466.18</v>
      </c>
      <c r="K138" s="827">
        <v>1</v>
      </c>
      <c r="L138" s="831">
        <v>7</v>
      </c>
      <c r="M138" s="832">
        <v>6466.18</v>
      </c>
    </row>
    <row r="139" spans="1:13" ht="14.45" customHeight="1" x14ac:dyDescent="0.2">
      <c r="A139" s="821" t="s">
        <v>1408</v>
      </c>
      <c r="B139" s="822" t="s">
        <v>1206</v>
      </c>
      <c r="C139" s="822" t="s">
        <v>1308</v>
      </c>
      <c r="D139" s="822" t="s">
        <v>959</v>
      </c>
      <c r="E139" s="822" t="s">
        <v>1309</v>
      </c>
      <c r="F139" s="831"/>
      <c r="G139" s="831"/>
      <c r="H139" s="827">
        <v>0</v>
      </c>
      <c r="I139" s="831">
        <v>5</v>
      </c>
      <c r="J139" s="831">
        <v>771.80000000000007</v>
      </c>
      <c r="K139" s="827">
        <v>1</v>
      </c>
      <c r="L139" s="831">
        <v>5</v>
      </c>
      <c r="M139" s="832">
        <v>771.80000000000007</v>
      </c>
    </row>
    <row r="140" spans="1:13" ht="14.45" customHeight="1" x14ac:dyDescent="0.2">
      <c r="A140" s="821" t="s">
        <v>1408</v>
      </c>
      <c r="B140" s="822" t="s">
        <v>1206</v>
      </c>
      <c r="C140" s="822" t="s">
        <v>2442</v>
      </c>
      <c r="D140" s="822" t="s">
        <v>959</v>
      </c>
      <c r="E140" s="822" t="s">
        <v>1309</v>
      </c>
      <c r="F140" s="831">
        <v>1</v>
      </c>
      <c r="G140" s="831">
        <v>154.36000000000001</v>
      </c>
      <c r="H140" s="827">
        <v>1</v>
      </c>
      <c r="I140" s="831"/>
      <c r="J140" s="831"/>
      <c r="K140" s="827">
        <v>0</v>
      </c>
      <c r="L140" s="831">
        <v>1</v>
      </c>
      <c r="M140" s="832">
        <v>154.36000000000001</v>
      </c>
    </row>
    <row r="141" spans="1:13" ht="14.45" customHeight="1" x14ac:dyDescent="0.2">
      <c r="A141" s="821" t="s">
        <v>1408</v>
      </c>
      <c r="B141" s="822" t="s">
        <v>1244</v>
      </c>
      <c r="C141" s="822" t="s">
        <v>1246</v>
      </c>
      <c r="D141" s="822" t="s">
        <v>760</v>
      </c>
      <c r="E141" s="822" t="s">
        <v>761</v>
      </c>
      <c r="F141" s="831"/>
      <c r="G141" s="831"/>
      <c r="H141" s="827"/>
      <c r="I141" s="831">
        <v>17</v>
      </c>
      <c r="J141" s="831">
        <v>0</v>
      </c>
      <c r="K141" s="827"/>
      <c r="L141" s="831">
        <v>17</v>
      </c>
      <c r="M141" s="832">
        <v>0</v>
      </c>
    </row>
    <row r="142" spans="1:13" ht="14.45" customHeight="1" x14ac:dyDescent="0.2">
      <c r="A142" s="821" t="s">
        <v>1409</v>
      </c>
      <c r="B142" s="822" t="s">
        <v>2552</v>
      </c>
      <c r="C142" s="822" t="s">
        <v>2036</v>
      </c>
      <c r="D142" s="822" t="s">
        <v>2037</v>
      </c>
      <c r="E142" s="822" t="s">
        <v>2038</v>
      </c>
      <c r="F142" s="831"/>
      <c r="G142" s="831"/>
      <c r="H142" s="827">
        <v>0</v>
      </c>
      <c r="I142" s="831">
        <v>1</v>
      </c>
      <c r="J142" s="831">
        <v>120.61</v>
      </c>
      <c r="K142" s="827">
        <v>1</v>
      </c>
      <c r="L142" s="831">
        <v>1</v>
      </c>
      <c r="M142" s="832">
        <v>120.61</v>
      </c>
    </row>
    <row r="143" spans="1:13" ht="14.45" customHeight="1" x14ac:dyDescent="0.2">
      <c r="A143" s="821" t="s">
        <v>1409</v>
      </c>
      <c r="B143" s="822" t="s">
        <v>1179</v>
      </c>
      <c r="C143" s="822" t="s">
        <v>1188</v>
      </c>
      <c r="D143" s="822" t="s">
        <v>695</v>
      </c>
      <c r="E143" s="822" t="s">
        <v>1189</v>
      </c>
      <c r="F143" s="831"/>
      <c r="G143" s="831"/>
      <c r="H143" s="827">
        <v>0</v>
      </c>
      <c r="I143" s="831">
        <v>2</v>
      </c>
      <c r="J143" s="831">
        <v>981.78</v>
      </c>
      <c r="K143" s="827">
        <v>1</v>
      </c>
      <c r="L143" s="831">
        <v>2</v>
      </c>
      <c r="M143" s="832">
        <v>981.78</v>
      </c>
    </row>
    <row r="144" spans="1:13" ht="14.45" customHeight="1" x14ac:dyDescent="0.2">
      <c r="A144" s="821" t="s">
        <v>1409</v>
      </c>
      <c r="B144" s="822" t="s">
        <v>1179</v>
      </c>
      <c r="C144" s="822" t="s">
        <v>1180</v>
      </c>
      <c r="D144" s="822" t="s">
        <v>695</v>
      </c>
      <c r="E144" s="822" t="s">
        <v>1181</v>
      </c>
      <c r="F144" s="831"/>
      <c r="G144" s="831"/>
      <c r="H144" s="827">
        <v>0</v>
      </c>
      <c r="I144" s="831">
        <v>1</v>
      </c>
      <c r="J144" s="831">
        <v>923.74</v>
      </c>
      <c r="K144" s="827">
        <v>1</v>
      </c>
      <c r="L144" s="831">
        <v>1</v>
      </c>
      <c r="M144" s="832">
        <v>923.74</v>
      </c>
    </row>
    <row r="145" spans="1:13" ht="14.45" customHeight="1" x14ac:dyDescent="0.2">
      <c r="A145" s="821" t="s">
        <v>1409</v>
      </c>
      <c r="B145" s="822" t="s">
        <v>1206</v>
      </c>
      <c r="C145" s="822" t="s">
        <v>1308</v>
      </c>
      <c r="D145" s="822" t="s">
        <v>959</v>
      </c>
      <c r="E145" s="822" t="s">
        <v>1309</v>
      </c>
      <c r="F145" s="831"/>
      <c r="G145" s="831"/>
      <c r="H145" s="827">
        <v>0</v>
      </c>
      <c r="I145" s="831">
        <v>16</v>
      </c>
      <c r="J145" s="831">
        <v>2469.7600000000002</v>
      </c>
      <c r="K145" s="827">
        <v>1</v>
      </c>
      <c r="L145" s="831">
        <v>16</v>
      </c>
      <c r="M145" s="832">
        <v>2469.7600000000002</v>
      </c>
    </row>
    <row r="146" spans="1:13" ht="14.45" customHeight="1" x14ac:dyDescent="0.2">
      <c r="A146" s="821" t="s">
        <v>1409</v>
      </c>
      <c r="B146" s="822" t="s">
        <v>2547</v>
      </c>
      <c r="C146" s="822" t="s">
        <v>2021</v>
      </c>
      <c r="D146" s="822" t="s">
        <v>1692</v>
      </c>
      <c r="E146" s="822" t="s">
        <v>1777</v>
      </c>
      <c r="F146" s="831"/>
      <c r="G146" s="831"/>
      <c r="H146" s="827">
        <v>0</v>
      </c>
      <c r="I146" s="831">
        <v>1</v>
      </c>
      <c r="J146" s="831">
        <v>386.73</v>
      </c>
      <c r="K146" s="827">
        <v>1</v>
      </c>
      <c r="L146" s="831">
        <v>1</v>
      </c>
      <c r="M146" s="832">
        <v>386.73</v>
      </c>
    </row>
    <row r="147" spans="1:13" ht="14.45" customHeight="1" x14ac:dyDescent="0.2">
      <c r="A147" s="821" t="s">
        <v>1409</v>
      </c>
      <c r="B147" s="822" t="s">
        <v>2547</v>
      </c>
      <c r="C147" s="822" t="s">
        <v>1691</v>
      </c>
      <c r="D147" s="822" t="s">
        <v>1692</v>
      </c>
      <c r="E147" s="822" t="s">
        <v>1693</v>
      </c>
      <c r="F147" s="831"/>
      <c r="G147" s="831"/>
      <c r="H147" s="827">
        <v>0</v>
      </c>
      <c r="I147" s="831">
        <v>1</v>
      </c>
      <c r="J147" s="831">
        <v>773.45</v>
      </c>
      <c r="K147" s="827">
        <v>1</v>
      </c>
      <c r="L147" s="831">
        <v>1</v>
      </c>
      <c r="M147" s="832">
        <v>773.45</v>
      </c>
    </row>
    <row r="148" spans="1:13" ht="14.45" customHeight="1" x14ac:dyDescent="0.2">
      <c r="A148" s="821" t="s">
        <v>1409</v>
      </c>
      <c r="B148" s="822" t="s">
        <v>2542</v>
      </c>
      <c r="C148" s="822" t="s">
        <v>1489</v>
      </c>
      <c r="D148" s="822" t="s">
        <v>1490</v>
      </c>
      <c r="E148" s="822" t="s">
        <v>1491</v>
      </c>
      <c r="F148" s="831"/>
      <c r="G148" s="831"/>
      <c r="H148" s="827">
        <v>0</v>
      </c>
      <c r="I148" s="831">
        <v>3</v>
      </c>
      <c r="J148" s="831">
        <v>211.44</v>
      </c>
      <c r="K148" s="827">
        <v>1</v>
      </c>
      <c r="L148" s="831">
        <v>3</v>
      </c>
      <c r="M148" s="832">
        <v>211.44</v>
      </c>
    </row>
    <row r="149" spans="1:13" ht="14.45" customHeight="1" x14ac:dyDescent="0.2">
      <c r="A149" s="821" t="s">
        <v>1409</v>
      </c>
      <c r="B149" s="822" t="s">
        <v>2542</v>
      </c>
      <c r="C149" s="822" t="s">
        <v>1973</v>
      </c>
      <c r="D149" s="822" t="s">
        <v>1490</v>
      </c>
      <c r="E149" s="822" t="s">
        <v>1974</v>
      </c>
      <c r="F149" s="831"/>
      <c r="G149" s="831"/>
      <c r="H149" s="827">
        <v>0</v>
      </c>
      <c r="I149" s="831">
        <v>3</v>
      </c>
      <c r="J149" s="831">
        <v>422.88</v>
      </c>
      <c r="K149" s="827">
        <v>1</v>
      </c>
      <c r="L149" s="831">
        <v>3</v>
      </c>
      <c r="M149" s="832">
        <v>422.88</v>
      </c>
    </row>
    <row r="150" spans="1:13" ht="14.45" customHeight="1" x14ac:dyDescent="0.2">
      <c r="A150" s="821" t="s">
        <v>1409</v>
      </c>
      <c r="B150" s="822" t="s">
        <v>1244</v>
      </c>
      <c r="C150" s="822" t="s">
        <v>1246</v>
      </c>
      <c r="D150" s="822" t="s">
        <v>760</v>
      </c>
      <c r="E150" s="822" t="s">
        <v>761</v>
      </c>
      <c r="F150" s="831"/>
      <c r="G150" s="831"/>
      <c r="H150" s="827"/>
      <c r="I150" s="831">
        <v>9</v>
      </c>
      <c r="J150" s="831">
        <v>0</v>
      </c>
      <c r="K150" s="827"/>
      <c r="L150" s="831">
        <v>9</v>
      </c>
      <c r="M150" s="832">
        <v>0</v>
      </c>
    </row>
    <row r="151" spans="1:13" ht="14.45" customHeight="1" x14ac:dyDescent="0.2">
      <c r="A151" s="821" t="s">
        <v>1409</v>
      </c>
      <c r="B151" s="822" t="s">
        <v>1256</v>
      </c>
      <c r="C151" s="822" t="s">
        <v>1345</v>
      </c>
      <c r="D151" s="822" t="s">
        <v>824</v>
      </c>
      <c r="E151" s="822" t="s">
        <v>1346</v>
      </c>
      <c r="F151" s="831"/>
      <c r="G151" s="831"/>
      <c r="H151" s="827"/>
      <c r="I151" s="831">
        <v>1</v>
      </c>
      <c r="J151" s="831">
        <v>0</v>
      </c>
      <c r="K151" s="827"/>
      <c r="L151" s="831">
        <v>1</v>
      </c>
      <c r="M151" s="832">
        <v>0</v>
      </c>
    </row>
    <row r="152" spans="1:13" ht="14.45" customHeight="1" x14ac:dyDescent="0.2">
      <c r="A152" s="821" t="s">
        <v>1409</v>
      </c>
      <c r="B152" s="822" t="s">
        <v>2553</v>
      </c>
      <c r="C152" s="822" t="s">
        <v>2032</v>
      </c>
      <c r="D152" s="822" t="s">
        <v>2033</v>
      </c>
      <c r="E152" s="822" t="s">
        <v>2034</v>
      </c>
      <c r="F152" s="831"/>
      <c r="G152" s="831"/>
      <c r="H152" s="827">
        <v>0</v>
      </c>
      <c r="I152" s="831">
        <v>3</v>
      </c>
      <c r="J152" s="831">
        <v>241.59</v>
      </c>
      <c r="K152" s="827">
        <v>1</v>
      </c>
      <c r="L152" s="831">
        <v>3</v>
      </c>
      <c r="M152" s="832">
        <v>241.59</v>
      </c>
    </row>
    <row r="153" spans="1:13" ht="14.45" customHeight="1" x14ac:dyDescent="0.2">
      <c r="A153" s="821" t="s">
        <v>1409</v>
      </c>
      <c r="B153" s="822" t="s">
        <v>1266</v>
      </c>
      <c r="C153" s="822" t="s">
        <v>1267</v>
      </c>
      <c r="D153" s="822" t="s">
        <v>1268</v>
      </c>
      <c r="E153" s="822" t="s">
        <v>1269</v>
      </c>
      <c r="F153" s="831"/>
      <c r="G153" s="831"/>
      <c r="H153" s="827">
        <v>0</v>
      </c>
      <c r="I153" s="831">
        <v>1</v>
      </c>
      <c r="J153" s="831">
        <v>58.77</v>
      </c>
      <c r="K153" s="827">
        <v>1</v>
      </c>
      <c r="L153" s="831">
        <v>1</v>
      </c>
      <c r="M153" s="832">
        <v>58.77</v>
      </c>
    </row>
    <row r="154" spans="1:13" ht="14.45" customHeight="1" x14ac:dyDescent="0.2">
      <c r="A154" s="821" t="s">
        <v>1409</v>
      </c>
      <c r="B154" s="822" t="s">
        <v>2541</v>
      </c>
      <c r="C154" s="822" t="s">
        <v>2041</v>
      </c>
      <c r="D154" s="822" t="s">
        <v>1519</v>
      </c>
      <c r="E154" s="822" t="s">
        <v>2042</v>
      </c>
      <c r="F154" s="831"/>
      <c r="G154" s="831"/>
      <c r="H154" s="827">
        <v>0</v>
      </c>
      <c r="I154" s="831">
        <v>1</v>
      </c>
      <c r="J154" s="831">
        <v>150.94</v>
      </c>
      <c r="K154" s="827">
        <v>1</v>
      </c>
      <c r="L154" s="831">
        <v>1</v>
      </c>
      <c r="M154" s="832">
        <v>150.94</v>
      </c>
    </row>
    <row r="155" spans="1:13" ht="14.45" customHeight="1" x14ac:dyDescent="0.2">
      <c r="A155" s="821" t="s">
        <v>1410</v>
      </c>
      <c r="B155" s="822" t="s">
        <v>1291</v>
      </c>
      <c r="C155" s="822" t="s">
        <v>2075</v>
      </c>
      <c r="D155" s="822" t="s">
        <v>1293</v>
      </c>
      <c r="E155" s="822" t="s">
        <v>2076</v>
      </c>
      <c r="F155" s="831"/>
      <c r="G155" s="831"/>
      <c r="H155" s="827">
        <v>0</v>
      </c>
      <c r="I155" s="831">
        <v>4</v>
      </c>
      <c r="J155" s="831">
        <v>3541.92</v>
      </c>
      <c r="K155" s="827">
        <v>1</v>
      </c>
      <c r="L155" s="831">
        <v>4</v>
      </c>
      <c r="M155" s="832">
        <v>3541.92</v>
      </c>
    </row>
    <row r="156" spans="1:13" ht="14.45" customHeight="1" x14ac:dyDescent="0.2">
      <c r="A156" s="821" t="s">
        <v>1410</v>
      </c>
      <c r="B156" s="822" t="s">
        <v>1179</v>
      </c>
      <c r="C156" s="822" t="s">
        <v>1184</v>
      </c>
      <c r="D156" s="822" t="s">
        <v>695</v>
      </c>
      <c r="E156" s="822" t="s">
        <v>1185</v>
      </c>
      <c r="F156" s="831"/>
      <c r="G156" s="831"/>
      <c r="H156" s="827">
        <v>0</v>
      </c>
      <c r="I156" s="831">
        <v>13</v>
      </c>
      <c r="J156" s="831">
        <v>9572.2900000000009</v>
      </c>
      <c r="K156" s="827">
        <v>1</v>
      </c>
      <c r="L156" s="831">
        <v>13</v>
      </c>
      <c r="M156" s="832">
        <v>9572.2900000000009</v>
      </c>
    </row>
    <row r="157" spans="1:13" ht="14.45" customHeight="1" x14ac:dyDescent="0.2">
      <c r="A157" s="821" t="s">
        <v>1410</v>
      </c>
      <c r="B157" s="822" t="s">
        <v>1179</v>
      </c>
      <c r="C157" s="822" t="s">
        <v>2099</v>
      </c>
      <c r="D157" s="822" t="s">
        <v>1446</v>
      </c>
      <c r="E157" s="822" t="s">
        <v>2100</v>
      </c>
      <c r="F157" s="831"/>
      <c r="G157" s="831"/>
      <c r="H157" s="827">
        <v>0</v>
      </c>
      <c r="I157" s="831">
        <v>1</v>
      </c>
      <c r="J157" s="831">
        <v>1847.49</v>
      </c>
      <c r="K157" s="827">
        <v>1</v>
      </c>
      <c r="L157" s="831">
        <v>1</v>
      </c>
      <c r="M157" s="832">
        <v>1847.49</v>
      </c>
    </row>
    <row r="158" spans="1:13" ht="14.45" customHeight="1" x14ac:dyDescent="0.2">
      <c r="A158" s="821" t="s">
        <v>1410</v>
      </c>
      <c r="B158" s="822" t="s">
        <v>1297</v>
      </c>
      <c r="C158" s="822" t="s">
        <v>2078</v>
      </c>
      <c r="D158" s="822" t="s">
        <v>1299</v>
      </c>
      <c r="E158" s="822" t="s">
        <v>2079</v>
      </c>
      <c r="F158" s="831"/>
      <c r="G158" s="831"/>
      <c r="H158" s="827">
        <v>0</v>
      </c>
      <c r="I158" s="831">
        <v>1</v>
      </c>
      <c r="J158" s="831">
        <v>85.02</v>
      </c>
      <c r="K158" s="827">
        <v>1</v>
      </c>
      <c r="L158" s="831">
        <v>1</v>
      </c>
      <c r="M158" s="832">
        <v>85.02</v>
      </c>
    </row>
    <row r="159" spans="1:13" ht="14.45" customHeight="1" x14ac:dyDescent="0.2">
      <c r="A159" s="821" t="s">
        <v>1410</v>
      </c>
      <c r="B159" s="822" t="s">
        <v>1206</v>
      </c>
      <c r="C159" s="822" t="s">
        <v>1308</v>
      </c>
      <c r="D159" s="822" t="s">
        <v>959</v>
      </c>
      <c r="E159" s="822" t="s">
        <v>1309</v>
      </c>
      <c r="F159" s="831"/>
      <c r="G159" s="831"/>
      <c r="H159" s="827">
        <v>0</v>
      </c>
      <c r="I159" s="831">
        <v>23</v>
      </c>
      <c r="J159" s="831">
        <v>3550.28</v>
      </c>
      <c r="K159" s="827">
        <v>1</v>
      </c>
      <c r="L159" s="831">
        <v>23</v>
      </c>
      <c r="M159" s="832">
        <v>3550.28</v>
      </c>
    </row>
    <row r="160" spans="1:13" ht="14.45" customHeight="1" x14ac:dyDescent="0.2">
      <c r="A160" s="821" t="s">
        <v>1410</v>
      </c>
      <c r="B160" s="822" t="s">
        <v>1226</v>
      </c>
      <c r="C160" s="822" t="s">
        <v>1230</v>
      </c>
      <c r="D160" s="822" t="s">
        <v>1231</v>
      </c>
      <c r="E160" s="822" t="s">
        <v>1232</v>
      </c>
      <c r="F160" s="831"/>
      <c r="G160" s="831"/>
      <c r="H160" s="827"/>
      <c r="I160" s="831">
        <v>2</v>
      </c>
      <c r="J160" s="831">
        <v>0</v>
      </c>
      <c r="K160" s="827"/>
      <c r="L160" s="831">
        <v>2</v>
      </c>
      <c r="M160" s="832">
        <v>0</v>
      </c>
    </row>
    <row r="161" spans="1:13" ht="14.45" customHeight="1" x14ac:dyDescent="0.2">
      <c r="A161" s="821" t="s">
        <v>1410</v>
      </c>
      <c r="B161" s="822" t="s">
        <v>2547</v>
      </c>
      <c r="C161" s="822" t="s">
        <v>2021</v>
      </c>
      <c r="D161" s="822" t="s">
        <v>1692</v>
      </c>
      <c r="E161" s="822" t="s">
        <v>1777</v>
      </c>
      <c r="F161" s="831"/>
      <c r="G161" s="831"/>
      <c r="H161" s="827">
        <v>0</v>
      </c>
      <c r="I161" s="831">
        <v>4</v>
      </c>
      <c r="J161" s="831">
        <v>1546.92</v>
      </c>
      <c r="K161" s="827">
        <v>1</v>
      </c>
      <c r="L161" s="831">
        <v>4</v>
      </c>
      <c r="M161" s="832">
        <v>1546.92</v>
      </c>
    </row>
    <row r="162" spans="1:13" ht="14.45" customHeight="1" x14ac:dyDescent="0.2">
      <c r="A162" s="821" t="s">
        <v>1410</v>
      </c>
      <c r="B162" s="822" t="s">
        <v>2542</v>
      </c>
      <c r="C162" s="822" t="s">
        <v>1973</v>
      </c>
      <c r="D162" s="822" t="s">
        <v>1490</v>
      </c>
      <c r="E162" s="822" t="s">
        <v>1974</v>
      </c>
      <c r="F162" s="831"/>
      <c r="G162" s="831"/>
      <c r="H162" s="827">
        <v>0</v>
      </c>
      <c r="I162" s="831">
        <v>2</v>
      </c>
      <c r="J162" s="831">
        <v>281.92</v>
      </c>
      <c r="K162" s="827">
        <v>1</v>
      </c>
      <c r="L162" s="831">
        <v>2</v>
      </c>
      <c r="M162" s="832">
        <v>281.92</v>
      </c>
    </row>
    <row r="163" spans="1:13" ht="14.45" customHeight="1" x14ac:dyDescent="0.2">
      <c r="A163" s="821" t="s">
        <v>1410</v>
      </c>
      <c r="B163" s="822" t="s">
        <v>2542</v>
      </c>
      <c r="C163" s="822" t="s">
        <v>1813</v>
      </c>
      <c r="D163" s="822" t="s">
        <v>1490</v>
      </c>
      <c r="E163" s="822" t="s">
        <v>1814</v>
      </c>
      <c r="F163" s="831"/>
      <c r="G163" s="831"/>
      <c r="H163" s="827">
        <v>0</v>
      </c>
      <c r="I163" s="831">
        <v>1</v>
      </c>
      <c r="J163" s="831">
        <v>46.99</v>
      </c>
      <c r="K163" s="827">
        <v>1</v>
      </c>
      <c r="L163" s="831">
        <v>1</v>
      </c>
      <c r="M163" s="832">
        <v>46.99</v>
      </c>
    </row>
    <row r="164" spans="1:13" ht="14.45" customHeight="1" x14ac:dyDescent="0.2">
      <c r="A164" s="821" t="s">
        <v>1410</v>
      </c>
      <c r="B164" s="822" t="s">
        <v>2554</v>
      </c>
      <c r="C164" s="822" t="s">
        <v>2092</v>
      </c>
      <c r="D164" s="822" t="s">
        <v>2093</v>
      </c>
      <c r="E164" s="822" t="s">
        <v>2094</v>
      </c>
      <c r="F164" s="831"/>
      <c r="G164" s="831"/>
      <c r="H164" s="827">
        <v>0</v>
      </c>
      <c r="I164" s="831">
        <v>1</v>
      </c>
      <c r="J164" s="831">
        <v>397.63</v>
      </c>
      <c r="K164" s="827">
        <v>1</v>
      </c>
      <c r="L164" s="831">
        <v>1</v>
      </c>
      <c r="M164" s="832">
        <v>397.63</v>
      </c>
    </row>
    <row r="165" spans="1:13" ht="14.45" customHeight="1" x14ac:dyDescent="0.2">
      <c r="A165" s="821" t="s">
        <v>1410</v>
      </c>
      <c r="B165" s="822" t="s">
        <v>1244</v>
      </c>
      <c r="C165" s="822" t="s">
        <v>1246</v>
      </c>
      <c r="D165" s="822" t="s">
        <v>760</v>
      </c>
      <c r="E165" s="822" t="s">
        <v>761</v>
      </c>
      <c r="F165" s="831"/>
      <c r="G165" s="831"/>
      <c r="H165" s="827"/>
      <c r="I165" s="831">
        <v>36</v>
      </c>
      <c r="J165" s="831">
        <v>0</v>
      </c>
      <c r="K165" s="827"/>
      <c r="L165" s="831">
        <v>36</v>
      </c>
      <c r="M165" s="832">
        <v>0</v>
      </c>
    </row>
    <row r="166" spans="1:13" ht="14.45" customHeight="1" x14ac:dyDescent="0.2">
      <c r="A166" s="821" t="s">
        <v>1410</v>
      </c>
      <c r="B166" s="822" t="s">
        <v>2555</v>
      </c>
      <c r="C166" s="822" t="s">
        <v>2081</v>
      </c>
      <c r="D166" s="822" t="s">
        <v>2082</v>
      </c>
      <c r="E166" s="822" t="s">
        <v>2083</v>
      </c>
      <c r="F166" s="831"/>
      <c r="G166" s="831"/>
      <c r="H166" s="827">
        <v>0</v>
      </c>
      <c r="I166" s="831">
        <v>1</v>
      </c>
      <c r="J166" s="831">
        <v>169.73</v>
      </c>
      <c r="K166" s="827">
        <v>1</v>
      </c>
      <c r="L166" s="831">
        <v>1</v>
      </c>
      <c r="M166" s="832">
        <v>169.73</v>
      </c>
    </row>
    <row r="167" spans="1:13" ht="14.45" customHeight="1" x14ac:dyDescent="0.2">
      <c r="A167" s="821" t="s">
        <v>1410</v>
      </c>
      <c r="B167" s="822" t="s">
        <v>1256</v>
      </c>
      <c r="C167" s="822" t="s">
        <v>1345</v>
      </c>
      <c r="D167" s="822" t="s">
        <v>824</v>
      </c>
      <c r="E167" s="822" t="s">
        <v>1346</v>
      </c>
      <c r="F167" s="831"/>
      <c r="G167" s="831"/>
      <c r="H167" s="827"/>
      <c r="I167" s="831">
        <v>1</v>
      </c>
      <c r="J167" s="831">
        <v>0</v>
      </c>
      <c r="K167" s="827"/>
      <c r="L167" s="831">
        <v>1</v>
      </c>
      <c r="M167" s="832">
        <v>0</v>
      </c>
    </row>
    <row r="168" spans="1:13" ht="14.45" customHeight="1" x14ac:dyDescent="0.2">
      <c r="A168" s="821" t="s">
        <v>1410</v>
      </c>
      <c r="B168" s="822" t="s">
        <v>2556</v>
      </c>
      <c r="C168" s="822" t="s">
        <v>2111</v>
      </c>
      <c r="D168" s="822" t="s">
        <v>2112</v>
      </c>
      <c r="E168" s="822" t="s">
        <v>2113</v>
      </c>
      <c r="F168" s="831"/>
      <c r="G168" s="831"/>
      <c r="H168" s="827">
        <v>0</v>
      </c>
      <c r="I168" s="831">
        <v>1</v>
      </c>
      <c r="J168" s="831">
        <v>63.75</v>
      </c>
      <c r="K168" s="827">
        <v>1</v>
      </c>
      <c r="L168" s="831">
        <v>1</v>
      </c>
      <c r="M168" s="832">
        <v>63.75</v>
      </c>
    </row>
    <row r="169" spans="1:13" ht="14.45" customHeight="1" x14ac:dyDescent="0.2">
      <c r="A169" s="821" t="s">
        <v>1410</v>
      </c>
      <c r="B169" s="822" t="s">
        <v>2557</v>
      </c>
      <c r="C169" s="822" t="s">
        <v>2108</v>
      </c>
      <c r="D169" s="822" t="s">
        <v>2109</v>
      </c>
      <c r="E169" s="822" t="s">
        <v>2110</v>
      </c>
      <c r="F169" s="831"/>
      <c r="G169" s="831"/>
      <c r="H169" s="827">
        <v>0</v>
      </c>
      <c r="I169" s="831">
        <v>1</v>
      </c>
      <c r="J169" s="831">
        <v>30.5</v>
      </c>
      <c r="K169" s="827">
        <v>1</v>
      </c>
      <c r="L169" s="831">
        <v>1</v>
      </c>
      <c r="M169" s="832">
        <v>30.5</v>
      </c>
    </row>
    <row r="170" spans="1:13" ht="14.45" customHeight="1" x14ac:dyDescent="0.2">
      <c r="A170" s="821" t="s">
        <v>1410</v>
      </c>
      <c r="B170" s="822" t="s">
        <v>1355</v>
      </c>
      <c r="C170" s="822" t="s">
        <v>2123</v>
      </c>
      <c r="D170" s="822" t="s">
        <v>2124</v>
      </c>
      <c r="E170" s="822" t="s">
        <v>2125</v>
      </c>
      <c r="F170" s="831"/>
      <c r="G170" s="831"/>
      <c r="H170" s="827">
        <v>0</v>
      </c>
      <c r="I170" s="831">
        <v>1</v>
      </c>
      <c r="J170" s="831">
        <v>233.96</v>
      </c>
      <c r="K170" s="827">
        <v>1</v>
      </c>
      <c r="L170" s="831">
        <v>1</v>
      </c>
      <c r="M170" s="832">
        <v>233.96</v>
      </c>
    </row>
    <row r="171" spans="1:13" ht="14.45" customHeight="1" x14ac:dyDescent="0.2">
      <c r="A171" s="821" t="s">
        <v>1410</v>
      </c>
      <c r="B171" s="822" t="s">
        <v>2558</v>
      </c>
      <c r="C171" s="822" t="s">
        <v>2117</v>
      </c>
      <c r="D171" s="822" t="s">
        <v>2118</v>
      </c>
      <c r="E171" s="822" t="s">
        <v>2119</v>
      </c>
      <c r="F171" s="831"/>
      <c r="G171" s="831"/>
      <c r="H171" s="827">
        <v>0</v>
      </c>
      <c r="I171" s="831">
        <v>1</v>
      </c>
      <c r="J171" s="831">
        <v>1220.82</v>
      </c>
      <c r="K171" s="827">
        <v>1</v>
      </c>
      <c r="L171" s="831">
        <v>1</v>
      </c>
      <c r="M171" s="832">
        <v>1220.82</v>
      </c>
    </row>
    <row r="172" spans="1:13" ht="14.45" customHeight="1" x14ac:dyDescent="0.2">
      <c r="A172" s="821" t="s">
        <v>1411</v>
      </c>
      <c r="B172" s="822" t="s">
        <v>1179</v>
      </c>
      <c r="C172" s="822" t="s">
        <v>1184</v>
      </c>
      <c r="D172" s="822" t="s">
        <v>695</v>
      </c>
      <c r="E172" s="822" t="s">
        <v>1185</v>
      </c>
      <c r="F172" s="831"/>
      <c r="G172" s="831"/>
      <c r="H172" s="827">
        <v>0</v>
      </c>
      <c r="I172" s="831">
        <v>2</v>
      </c>
      <c r="J172" s="831">
        <v>1472.66</v>
      </c>
      <c r="K172" s="827">
        <v>1</v>
      </c>
      <c r="L172" s="831">
        <v>2</v>
      </c>
      <c r="M172" s="832">
        <v>1472.66</v>
      </c>
    </row>
    <row r="173" spans="1:13" ht="14.45" customHeight="1" x14ac:dyDescent="0.2">
      <c r="A173" s="821" t="s">
        <v>1411</v>
      </c>
      <c r="B173" s="822" t="s">
        <v>1179</v>
      </c>
      <c r="C173" s="822" t="s">
        <v>1188</v>
      </c>
      <c r="D173" s="822" t="s">
        <v>695</v>
      </c>
      <c r="E173" s="822" t="s">
        <v>1189</v>
      </c>
      <c r="F173" s="831"/>
      <c r="G173" s="831"/>
      <c r="H173" s="827">
        <v>0</v>
      </c>
      <c r="I173" s="831">
        <v>2</v>
      </c>
      <c r="J173" s="831">
        <v>981.78</v>
      </c>
      <c r="K173" s="827">
        <v>1</v>
      </c>
      <c r="L173" s="831">
        <v>2</v>
      </c>
      <c r="M173" s="832">
        <v>981.78</v>
      </c>
    </row>
    <row r="174" spans="1:13" ht="14.45" customHeight="1" x14ac:dyDescent="0.2">
      <c r="A174" s="821" t="s">
        <v>1411</v>
      </c>
      <c r="B174" s="822" t="s">
        <v>1179</v>
      </c>
      <c r="C174" s="822" t="s">
        <v>1180</v>
      </c>
      <c r="D174" s="822" t="s">
        <v>695</v>
      </c>
      <c r="E174" s="822" t="s">
        <v>1181</v>
      </c>
      <c r="F174" s="831"/>
      <c r="G174" s="831"/>
      <c r="H174" s="827">
        <v>0</v>
      </c>
      <c r="I174" s="831">
        <v>3</v>
      </c>
      <c r="J174" s="831">
        <v>2771.2200000000003</v>
      </c>
      <c r="K174" s="827">
        <v>1</v>
      </c>
      <c r="L174" s="831">
        <v>3</v>
      </c>
      <c r="M174" s="832">
        <v>2771.2200000000003</v>
      </c>
    </row>
    <row r="175" spans="1:13" ht="14.45" customHeight="1" x14ac:dyDescent="0.2">
      <c r="A175" s="821" t="s">
        <v>1411</v>
      </c>
      <c r="B175" s="822" t="s">
        <v>2547</v>
      </c>
      <c r="C175" s="822" t="s">
        <v>2021</v>
      </c>
      <c r="D175" s="822" t="s">
        <v>1692</v>
      </c>
      <c r="E175" s="822" t="s">
        <v>1777</v>
      </c>
      <c r="F175" s="831"/>
      <c r="G175" s="831"/>
      <c r="H175" s="827">
        <v>0</v>
      </c>
      <c r="I175" s="831">
        <v>1</v>
      </c>
      <c r="J175" s="831">
        <v>386.73</v>
      </c>
      <c r="K175" s="827">
        <v>1</v>
      </c>
      <c r="L175" s="831">
        <v>1</v>
      </c>
      <c r="M175" s="832">
        <v>386.73</v>
      </c>
    </row>
    <row r="176" spans="1:13" ht="14.45" customHeight="1" x14ac:dyDescent="0.2">
      <c r="A176" s="821" t="s">
        <v>1411</v>
      </c>
      <c r="B176" s="822" t="s">
        <v>2542</v>
      </c>
      <c r="C176" s="822" t="s">
        <v>1813</v>
      </c>
      <c r="D176" s="822" t="s">
        <v>1490</v>
      </c>
      <c r="E176" s="822" t="s">
        <v>1814</v>
      </c>
      <c r="F176" s="831"/>
      <c r="G176" s="831"/>
      <c r="H176" s="827">
        <v>0</v>
      </c>
      <c r="I176" s="831">
        <v>2</v>
      </c>
      <c r="J176" s="831">
        <v>93.98</v>
      </c>
      <c r="K176" s="827">
        <v>1</v>
      </c>
      <c r="L176" s="831">
        <v>2</v>
      </c>
      <c r="M176" s="832">
        <v>93.98</v>
      </c>
    </row>
    <row r="177" spans="1:13" ht="14.45" customHeight="1" x14ac:dyDescent="0.2">
      <c r="A177" s="821" t="s">
        <v>1411</v>
      </c>
      <c r="B177" s="822" t="s">
        <v>2545</v>
      </c>
      <c r="C177" s="822" t="s">
        <v>2224</v>
      </c>
      <c r="D177" s="822" t="s">
        <v>2225</v>
      </c>
      <c r="E177" s="822" t="s">
        <v>1579</v>
      </c>
      <c r="F177" s="831">
        <v>1</v>
      </c>
      <c r="G177" s="831">
        <v>426.03</v>
      </c>
      <c r="H177" s="827">
        <v>1</v>
      </c>
      <c r="I177" s="831"/>
      <c r="J177" s="831"/>
      <c r="K177" s="827">
        <v>0</v>
      </c>
      <c r="L177" s="831">
        <v>1</v>
      </c>
      <c r="M177" s="832">
        <v>426.03</v>
      </c>
    </row>
    <row r="178" spans="1:13" ht="14.45" customHeight="1" x14ac:dyDescent="0.2">
      <c r="A178" s="821" t="s">
        <v>1411</v>
      </c>
      <c r="B178" s="822" t="s">
        <v>1244</v>
      </c>
      <c r="C178" s="822" t="s">
        <v>1246</v>
      </c>
      <c r="D178" s="822" t="s">
        <v>760</v>
      </c>
      <c r="E178" s="822" t="s">
        <v>761</v>
      </c>
      <c r="F178" s="831"/>
      <c r="G178" s="831"/>
      <c r="H178" s="827"/>
      <c r="I178" s="831">
        <v>11</v>
      </c>
      <c r="J178" s="831">
        <v>0</v>
      </c>
      <c r="K178" s="827"/>
      <c r="L178" s="831">
        <v>11</v>
      </c>
      <c r="M178" s="832">
        <v>0</v>
      </c>
    </row>
    <row r="179" spans="1:13" ht="14.45" customHeight="1" x14ac:dyDescent="0.2">
      <c r="A179" s="821" t="s">
        <v>1411</v>
      </c>
      <c r="B179" s="822" t="s">
        <v>1256</v>
      </c>
      <c r="C179" s="822" t="s">
        <v>1345</v>
      </c>
      <c r="D179" s="822" t="s">
        <v>824</v>
      </c>
      <c r="E179" s="822" t="s">
        <v>1346</v>
      </c>
      <c r="F179" s="831"/>
      <c r="G179" s="831"/>
      <c r="H179" s="827"/>
      <c r="I179" s="831">
        <v>1</v>
      </c>
      <c r="J179" s="831">
        <v>0</v>
      </c>
      <c r="K179" s="827"/>
      <c r="L179" s="831">
        <v>1</v>
      </c>
      <c r="M179" s="832">
        <v>0</v>
      </c>
    </row>
    <row r="180" spans="1:13" ht="14.45" customHeight="1" x14ac:dyDescent="0.2">
      <c r="A180" s="821" t="s">
        <v>1412</v>
      </c>
      <c r="B180" s="822" t="s">
        <v>1179</v>
      </c>
      <c r="C180" s="822" t="s">
        <v>1184</v>
      </c>
      <c r="D180" s="822" t="s">
        <v>695</v>
      </c>
      <c r="E180" s="822" t="s">
        <v>1185</v>
      </c>
      <c r="F180" s="831"/>
      <c r="G180" s="831"/>
      <c r="H180" s="827">
        <v>0</v>
      </c>
      <c r="I180" s="831">
        <v>10</v>
      </c>
      <c r="J180" s="831">
        <v>7363.3000000000011</v>
      </c>
      <c r="K180" s="827">
        <v>1</v>
      </c>
      <c r="L180" s="831">
        <v>10</v>
      </c>
      <c r="M180" s="832">
        <v>7363.3000000000011</v>
      </c>
    </row>
    <row r="181" spans="1:13" ht="14.45" customHeight="1" x14ac:dyDescent="0.2">
      <c r="A181" s="821" t="s">
        <v>1412</v>
      </c>
      <c r="B181" s="822" t="s">
        <v>1179</v>
      </c>
      <c r="C181" s="822" t="s">
        <v>1188</v>
      </c>
      <c r="D181" s="822" t="s">
        <v>695</v>
      </c>
      <c r="E181" s="822" t="s">
        <v>1189</v>
      </c>
      <c r="F181" s="831"/>
      <c r="G181" s="831"/>
      <c r="H181" s="827">
        <v>0</v>
      </c>
      <c r="I181" s="831">
        <v>7</v>
      </c>
      <c r="J181" s="831">
        <v>3436.23</v>
      </c>
      <c r="K181" s="827">
        <v>1</v>
      </c>
      <c r="L181" s="831">
        <v>7</v>
      </c>
      <c r="M181" s="832">
        <v>3436.23</v>
      </c>
    </row>
    <row r="182" spans="1:13" ht="14.45" customHeight="1" x14ac:dyDescent="0.2">
      <c r="A182" s="821" t="s">
        <v>1412</v>
      </c>
      <c r="B182" s="822" t="s">
        <v>1206</v>
      </c>
      <c r="C182" s="822" t="s">
        <v>1308</v>
      </c>
      <c r="D182" s="822" t="s">
        <v>959</v>
      </c>
      <c r="E182" s="822" t="s">
        <v>1309</v>
      </c>
      <c r="F182" s="831"/>
      <c r="G182" s="831"/>
      <c r="H182" s="827">
        <v>0</v>
      </c>
      <c r="I182" s="831">
        <v>10</v>
      </c>
      <c r="J182" s="831">
        <v>1543.6000000000001</v>
      </c>
      <c r="K182" s="827">
        <v>1</v>
      </c>
      <c r="L182" s="831">
        <v>10</v>
      </c>
      <c r="M182" s="832">
        <v>1543.6000000000001</v>
      </c>
    </row>
    <row r="183" spans="1:13" ht="14.45" customHeight="1" x14ac:dyDescent="0.2">
      <c r="A183" s="821" t="s">
        <v>1412</v>
      </c>
      <c r="B183" s="822" t="s">
        <v>1244</v>
      </c>
      <c r="C183" s="822" t="s">
        <v>1246</v>
      </c>
      <c r="D183" s="822" t="s">
        <v>760</v>
      </c>
      <c r="E183" s="822" t="s">
        <v>761</v>
      </c>
      <c r="F183" s="831"/>
      <c r="G183" s="831"/>
      <c r="H183" s="827"/>
      <c r="I183" s="831">
        <v>23</v>
      </c>
      <c r="J183" s="831">
        <v>0</v>
      </c>
      <c r="K183" s="827"/>
      <c r="L183" s="831">
        <v>23</v>
      </c>
      <c r="M183" s="832">
        <v>0</v>
      </c>
    </row>
    <row r="184" spans="1:13" ht="14.45" customHeight="1" x14ac:dyDescent="0.2">
      <c r="A184" s="821" t="s">
        <v>1413</v>
      </c>
      <c r="B184" s="822" t="s">
        <v>1244</v>
      </c>
      <c r="C184" s="822" t="s">
        <v>1246</v>
      </c>
      <c r="D184" s="822" t="s">
        <v>760</v>
      </c>
      <c r="E184" s="822" t="s">
        <v>761</v>
      </c>
      <c r="F184" s="831"/>
      <c r="G184" s="831"/>
      <c r="H184" s="827"/>
      <c r="I184" s="831">
        <v>4</v>
      </c>
      <c r="J184" s="831">
        <v>0</v>
      </c>
      <c r="K184" s="827"/>
      <c r="L184" s="831">
        <v>4</v>
      </c>
      <c r="M184" s="832">
        <v>0</v>
      </c>
    </row>
    <row r="185" spans="1:13" ht="14.45" customHeight="1" x14ac:dyDescent="0.2">
      <c r="A185" s="821" t="s">
        <v>1414</v>
      </c>
      <c r="B185" s="822" t="s">
        <v>1179</v>
      </c>
      <c r="C185" s="822" t="s">
        <v>1184</v>
      </c>
      <c r="D185" s="822" t="s">
        <v>695</v>
      </c>
      <c r="E185" s="822" t="s">
        <v>1185</v>
      </c>
      <c r="F185" s="831"/>
      <c r="G185" s="831"/>
      <c r="H185" s="827">
        <v>0</v>
      </c>
      <c r="I185" s="831">
        <v>35</v>
      </c>
      <c r="J185" s="831">
        <v>25771.550000000003</v>
      </c>
      <c r="K185" s="827">
        <v>1</v>
      </c>
      <c r="L185" s="831">
        <v>35</v>
      </c>
      <c r="M185" s="832">
        <v>25771.550000000003</v>
      </c>
    </row>
    <row r="186" spans="1:13" ht="14.45" customHeight="1" x14ac:dyDescent="0.2">
      <c r="A186" s="821" t="s">
        <v>1414</v>
      </c>
      <c r="B186" s="822" t="s">
        <v>1179</v>
      </c>
      <c r="C186" s="822" t="s">
        <v>1188</v>
      </c>
      <c r="D186" s="822" t="s">
        <v>695</v>
      </c>
      <c r="E186" s="822" t="s">
        <v>1189</v>
      </c>
      <c r="F186" s="831"/>
      <c r="G186" s="831"/>
      <c r="H186" s="827">
        <v>0</v>
      </c>
      <c r="I186" s="831">
        <v>1</v>
      </c>
      <c r="J186" s="831">
        <v>490.89</v>
      </c>
      <c r="K186" s="827">
        <v>1</v>
      </c>
      <c r="L186" s="831">
        <v>1</v>
      </c>
      <c r="M186" s="832">
        <v>490.89</v>
      </c>
    </row>
    <row r="187" spans="1:13" ht="14.45" customHeight="1" x14ac:dyDescent="0.2">
      <c r="A187" s="821" t="s">
        <v>1414</v>
      </c>
      <c r="B187" s="822" t="s">
        <v>1179</v>
      </c>
      <c r="C187" s="822" t="s">
        <v>1180</v>
      </c>
      <c r="D187" s="822" t="s">
        <v>695</v>
      </c>
      <c r="E187" s="822" t="s">
        <v>1181</v>
      </c>
      <c r="F187" s="831"/>
      <c r="G187" s="831"/>
      <c r="H187" s="827">
        <v>0</v>
      </c>
      <c r="I187" s="831">
        <v>7</v>
      </c>
      <c r="J187" s="831">
        <v>6466.18</v>
      </c>
      <c r="K187" s="827">
        <v>1</v>
      </c>
      <c r="L187" s="831">
        <v>7</v>
      </c>
      <c r="M187" s="832">
        <v>6466.18</v>
      </c>
    </row>
    <row r="188" spans="1:13" ht="14.45" customHeight="1" x14ac:dyDescent="0.2">
      <c r="A188" s="821" t="s">
        <v>1414</v>
      </c>
      <c r="B188" s="822" t="s">
        <v>1206</v>
      </c>
      <c r="C188" s="822" t="s">
        <v>1308</v>
      </c>
      <c r="D188" s="822" t="s">
        <v>959</v>
      </c>
      <c r="E188" s="822" t="s">
        <v>1309</v>
      </c>
      <c r="F188" s="831"/>
      <c r="G188" s="831"/>
      <c r="H188" s="827">
        <v>0</v>
      </c>
      <c r="I188" s="831">
        <v>1</v>
      </c>
      <c r="J188" s="831">
        <v>154.36000000000001</v>
      </c>
      <c r="K188" s="827">
        <v>1</v>
      </c>
      <c r="L188" s="831">
        <v>1</v>
      </c>
      <c r="M188" s="832">
        <v>154.36000000000001</v>
      </c>
    </row>
    <row r="189" spans="1:13" ht="14.45" customHeight="1" x14ac:dyDescent="0.2">
      <c r="A189" s="821" t="s">
        <v>1414</v>
      </c>
      <c r="B189" s="822" t="s">
        <v>1244</v>
      </c>
      <c r="C189" s="822" t="s">
        <v>1246</v>
      </c>
      <c r="D189" s="822" t="s">
        <v>760</v>
      </c>
      <c r="E189" s="822" t="s">
        <v>761</v>
      </c>
      <c r="F189" s="831"/>
      <c r="G189" s="831"/>
      <c r="H189" s="827"/>
      <c r="I189" s="831">
        <v>3</v>
      </c>
      <c r="J189" s="831">
        <v>0</v>
      </c>
      <c r="K189" s="827"/>
      <c r="L189" s="831">
        <v>3</v>
      </c>
      <c r="M189" s="832">
        <v>0</v>
      </c>
    </row>
    <row r="190" spans="1:13" ht="14.45" customHeight="1" x14ac:dyDescent="0.2">
      <c r="A190" s="821" t="s">
        <v>1414</v>
      </c>
      <c r="B190" s="822" t="s">
        <v>1263</v>
      </c>
      <c r="C190" s="822" t="s">
        <v>1285</v>
      </c>
      <c r="D190" s="822" t="s">
        <v>822</v>
      </c>
      <c r="E190" s="822" t="s">
        <v>1286</v>
      </c>
      <c r="F190" s="831"/>
      <c r="G190" s="831"/>
      <c r="H190" s="827">
        <v>0</v>
      </c>
      <c r="I190" s="831">
        <v>1</v>
      </c>
      <c r="J190" s="831">
        <v>176.32</v>
      </c>
      <c r="K190" s="827">
        <v>1</v>
      </c>
      <c r="L190" s="831">
        <v>1</v>
      </c>
      <c r="M190" s="832">
        <v>176.32</v>
      </c>
    </row>
    <row r="191" spans="1:13" ht="14.45" customHeight="1" x14ac:dyDescent="0.2">
      <c r="A191" s="821" t="s">
        <v>1415</v>
      </c>
      <c r="B191" s="822" t="s">
        <v>1179</v>
      </c>
      <c r="C191" s="822" t="s">
        <v>2191</v>
      </c>
      <c r="D191" s="822" t="s">
        <v>1446</v>
      </c>
      <c r="E191" s="822" t="s">
        <v>2192</v>
      </c>
      <c r="F191" s="831"/>
      <c r="G191" s="831"/>
      <c r="H191" s="827">
        <v>0</v>
      </c>
      <c r="I191" s="831">
        <v>1</v>
      </c>
      <c r="J191" s="831">
        <v>1385.62</v>
      </c>
      <c r="K191" s="827">
        <v>1</v>
      </c>
      <c r="L191" s="831">
        <v>1</v>
      </c>
      <c r="M191" s="832">
        <v>1385.62</v>
      </c>
    </row>
    <row r="192" spans="1:13" ht="14.45" customHeight="1" x14ac:dyDescent="0.2">
      <c r="A192" s="821" t="s">
        <v>1415</v>
      </c>
      <c r="B192" s="822" t="s">
        <v>1179</v>
      </c>
      <c r="C192" s="822" t="s">
        <v>1184</v>
      </c>
      <c r="D192" s="822" t="s">
        <v>695</v>
      </c>
      <c r="E192" s="822" t="s">
        <v>1185</v>
      </c>
      <c r="F192" s="831"/>
      <c r="G192" s="831"/>
      <c r="H192" s="827">
        <v>0</v>
      </c>
      <c r="I192" s="831">
        <v>8</v>
      </c>
      <c r="J192" s="831">
        <v>5890.64</v>
      </c>
      <c r="K192" s="827">
        <v>1</v>
      </c>
      <c r="L192" s="831">
        <v>8</v>
      </c>
      <c r="M192" s="832">
        <v>5890.64</v>
      </c>
    </row>
    <row r="193" spans="1:13" ht="14.45" customHeight="1" x14ac:dyDescent="0.2">
      <c r="A193" s="821" t="s">
        <v>1415</v>
      </c>
      <c r="B193" s="822" t="s">
        <v>1179</v>
      </c>
      <c r="C193" s="822" t="s">
        <v>1188</v>
      </c>
      <c r="D193" s="822" t="s">
        <v>695</v>
      </c>
      <c r="E193" s="822" t="s">
        <v>1189</v>
      </c>
      <c r="F193" s="831"/>
      <c r="G193" s="831"/>
      <c r="H193" s="827">
        <v>0</v>
      </c>
      <c r="I193" s="831">
        <v>1</v>
      </c>
      <c r="J193" s="831">
        <v>490.89</v>
      </c>
      <c r="K193" s="827">
        <v>1</v>
      </c>
      <c r="L193" s="831">
        <v>1</v>
      </c>
      <c r="M193" s="832">
        <v>490.89</v>
      </c>
    </row>
    <row r="194" spans="1:13" ht="14.45" customHeight="1" x14ac:dyDescent="0.2">
      <c r="A194" s="821" t="s">
        <v>1415</v>
      </c>
      <c r="B194" s="822" t="s">
        <v>2559</v>
      </c>
      <c r="C194" s="822" t="s">
        <v>2188</v>
      </c>
      <c r="D194" s="822" t="s">
        <v>2189</v>
      </c>
      <c r="E194" s="822" t="s">
        <v>2190</v>
      </c>
      <c r="F194" s="831"/>
      <c r="G194" s="831"/>
      <c r="H194" s="827">
        <v>0</v>
      </c>
      <c r="I194" s="831">
        <v>1</v>
      </c>
      <c r="J194" s="831">
        <v>93.27</v>
      </c>
      <c r="K194" s="827">
        <v>1</v>
      </c>
      <c r="L194" s="831">
        <v>1</v>
      </c>
      <c r="M194" s="832">
        <v>93.27</v>
      </c>
    </row>
    <row r="195" spans="1:13" ht="14.45" customHeight="1" x14ac:dyDescent="0.2">
      <c r="A195" s="821" t="s">
        <v>1415</v>
      </c>
      <c r="B195" s="822" t="s">
        <v>1206</v>
      </c>
      <c r="C195" s="822" t="s">
        <v>1308</v>
      </c>
      <c r="D195" s="822" t="s">
        <v>959</v>
      </c>
      <c r="E195" s="822" t="s">
        <v>1309</v>
      </c>
      <c r="F195" s="831"/>
      <c r="G195" s="831"/>
      <c r="H195" s="827">
        <v>0</v>
      </c>
      <c r="I195" s="831">
        <v>4</v>
      </c>
      <c r="J195" s="831">
        <v>617.44000000000005</v>
      </c>
      <c r="K195" s="827">
        <v>1</v>
      </c>
      <c r="L195" s="831">
        <v>4</v>
      </c>
      <c r="M195" s="832">
        <v>617.44000000000005</v>
      </c>
    </row>
    <row r="196" spans="1:13" ht="14.45" customHeight="1" x14ac:dyDescent="0.2">
      <c r="A196" s="821" t="s">
        <v>1415</v>
      </c>
      <c r="B196" s="822" t="s">
        <v>1214</v>
      </c>
      <c r="C196" s="822" t="s">
        <v>1866</v>
      </c>
      <c r="D196" s="822" t="s">
        <v>1748</v>
      </c>
      <c r="E196" s="822" t="s">
        <v>1232</v>
      </c>
      <c r="F196" s="831"/>
      <c r="G196" s="831"/>
      <c r="H196" s="827">
        <v>0</v>
      </c>
      <c r="I196" s="831">
        <v>1</v>
      </c>
      <c r="J196" s="831">
        <v>168.41</v>
      </c>
      <c r="K196" s="827">
        <v>1</v>
      </c>
      <c r="L196" s="831">
        <v>1</v>
      </c>
      <c r="M196" s="832">
        <v>168.41</v>
      </c>
    </row>
    <row r="197" spans="1:13" ht="14.45" customHeight="1" x14ac:dyDescent="0.2">
      <c r="A197" s="821" t="s">
        <v>1415</v>
      </c>
      <c r="B197" s="822" t="s">
        <v>1244</v>
      </c>
      <c r="C197" s="822" t="s">
        <v>1246</v>
      </c>
      <c r="D197" s="822" t="s">
        <v>760</v>
      </c>
      <c r="E197" s="822" t="s">
        <v>761</v>
      </c>
      <c r="F197" s="831"/>
      <c r="G197" s="831"/>
      <c r="H197" s="827"/>
      <c r="I197" s="831">
        <v>4</v>
      </c>
      <c r="J197" s="831">
        <v>0</v>
      </c>
      <c r="K197" s="827"/>
      <c r="L197" s="831">
        <v>4</v>
      </c>
      <c r="M197" s="832">
        <v>0</v>
      </c>
    </row>
    <row r="198" spans="1:13" ht="14.45" customHeight="1" x14ac:dyDescent="0.2">
      <c r="A198" s="821" t="s">
        <v>1416</v>
      </c>
      <c r="B198" s="822" t="s">
        <v>1291</v>
      </c>
      <c r="C198" s="822" t="s">
        <v>1292</v>
      </c>
      <c r="D198" s="822" t="s">
        <v>1293</v>
      </c>
      <c r="E198" s="822" t="s">
        <v>942</v>
      </c>
      <c r="F198" s="831"/>
      <c r="G198" s="831"/>
      <c r="H198" s="827">
        <v>0</v>
      </c>
      <c r="I198" s="831">
        <v>5</v>
      </c>
      <c r="J198" s="831">
        <v>3320.5</v>
      </c>
      <c r="K198" s="827">
        <v>1</v>
      </c>
      <c r="L198" s="831">
        <v>5</v>
      </c>
      <c r="M198" s="832">
        <v>3320.5</v>
      </c>
    </row>
    <row r="199" spans="1:13" ht="14.45" customHeight="1" x14ac:dyDescent="0.2">
      <c r="A199" s="821" t="s">
        <v>1416</v>
      </c>
      <c r="B199" s="822" t="s">
        <v>1179</v>
      </c>
      <c r="C199" s="822" t="s">
        <v>1184</v>
      </c>
      <c r="D199" s="822" t="s">
        <v>695</v>
      </c>
      <c r="E199" s="822" t="s">
        <v>1185</v>
      </c>
      <c r="F199" s="831"/>
      <c r="G199" s="831"/>
      <c r="H199" s="827">
        <v>0</v>
      </c>
      <c r="I199" s="831">
        <v>23</v>
      </c>
      <c r="J199" s="831">
        <v>16935.590000000004</v>
      </c>
      <c r="K199" s="827">
        <v>1</v>
      </c>
      <c r="L199" s="831">
        <v>23</v>
      </c>
      <c r="M199" s="832">
        <v>16935.590000000004</v>
      </c>
    </row>
    <row r="200" spans="1:13" ht="14.45" customHeight="1" x14ac:dyDescent="0.2">
      <c r="A200" s="821" t="s">
        <v>1416</v>
      </c>
      <c r="B200" s="822" t="s">
        <v>1179</v>
      </c>
      <c r="C200" s="822" t="s">
        <v>1188</v>
      </c>
      <c r="D200" s="822" t="s">
        <v>695</v>
      </c>
      <c r="E200" s="822" t="s">
        <v>1189</v>
      </c>
      <c r="F200" s="831"/>
      <c r="G200" s="831"/>
      <c r="H200" s="827">
        <v>0</v>
      </c>
      <c r="I200" s="831">
        <v>5</v>
      </c>
      <c r="J200" s="831">
        <v>2454.4499999999998</v>
      </c>
      <c r="K200" s="827">
        <v>1</v>
      </c>
      <c r="L200" s="831">
        <v>5</v>
      </c>
      <c r="M200" s="832">
        <v>2454.4499999999998</v>
      </c>
    </row>
    <row r="201" spans="1:13" ht="14.45" customHeight="1" x14ac:dyDescent="0.2">
      <c r="A201" s="821" t="s">
        <v>1416</v>
      </c>
      <c r="B201" s="822" t="s">
        <v>1179</v>
      </c>
      <c r="C201" s="822" t="s">
        <v>1445</v>
      </c>
      <c r="D201" s="822" t="s">
        <v>1446</v>
      </c>
      <c r="E201" s="822" t="s">
        <v>1447</v>
      </c>
      <c r="F201" s="831"/>
      <c r="G201" s="831"/>
      <c r="H201" s="827">
        <v>0</v>
      </c>
      <c r="I201" s="831">
        <v>4</v>
      </c>
      <c r="J201" s="831">
        <v>1478</v>
      </c>
      <c r="K201" s="827">
        <v>1</v>
      </c>
      <c r="L201" s="831">
        <v>4</v>
      </c>
      <c r="M201" s="832">
        <v>1478</v>
      </c>
    </row>
    <row r="202" spans="1:13" ht="14.45" customHeight="1" x14ac:dyDescent="0.2">
      <c r="A202" s="821" t="s">
        <v>1416</v>
      </c>
      <c r="B202" s="822" t="s">
        <v>1179</v>
      </c>
      <c r="C202" s="822" t="s">
        <v>1180</v>
      </c>
      <c r="D202" s="822" t="s">
        <v>695</v>
      </c>
      <c r="E202" s="822" t="s">
        <v>1181</v>
      </c>
      <c r="F202" s="831"/>
      <c r="G202" s="831"/>
      <c r="H202" s="827">
        <v>0</v>
      </c>
      <c r="I202" s="831">
        <v>3</v>
      </c>
      <c r="J202" s="831">
        <v>2771.2200000000003</v>
      </c>
      <c r="K202" s="827">
        <v>1</v>
      </c>
      <c r="L202" s="831">
        <v>3</v>
      </c>
      <c r="M202" s="832">
        <v>2771.2200000000003</v>
      </c>
    </row>
    <row r="203" spans="1:13" ht="14.45" customHeight="1" x14ac:dyDescent="0.2">
      <c r="A203" s="821" t="s">
        <v>1416</v>
      </c>
      <c r="B203" s="822" t="s">
        <v>1206</v>
      </c>
      <c r="C203" s="822" t="s">
        <v>1308</v>
      </c>
      <c r="D203" s="822" t="s">
        <v>959</v>
      </c>
      <c r="E203" s="822" t="s">
        <v>1309</v>
      </c>
      <c r="F203" s="831"/>
      <c r="G203" s="831"/>
      <c r="H203" s="827">
        <v>0</v>
      </c>
      <c r="I203" s="831">
        <v>6</v>
      </c>
      <c r="J203" s="831">
        <v>926.16000000000008</v>
      </c>
      <c r="K203" s="827">
        <v>1</v>
      </c>
      <c r="L203" s="831">
        <v>6</v>
      </c>
      <c r="M203" s="832">
        <v>926.16000000000008</v>
      </c>
    </row>
    <row r="204" spans="1:13" ht="14.45" customHeight="1" thickBot="1" x14ac:dyDescent="0.25">
      <c r="A204" s="813" t="s">
        <v>1416</v>
      </c>
      <c r="B204" s="814" t="s">
        <v>1244</v>
      </c>
      <c r="C204" s="814" t="s">
        <v>1246</v>
      </c>
      <c r="D204" s="814" t="s">
        <v>760</v>
      </c>
      <c r="E204" s="814" t="s">
        <v>761</v>
      </c>
      <c r="F204" s="833"/>
      <c r="G204" s="833"/>
      <c r="H204" s="819"/>
      <c r="I204" s="833">
        <v>17</v>
      </c>
      <c r="J204" s="833">
        <v>0</v>
      </c>
      <c r="K204" s="819"/>
      <c r="L204" s="833">
        <v>17</v>
      </c>
      <c r="M204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E286DEA-9F38-4323-AFCF-69C00946322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599</v>
      </c>
      <c r="B5" s="712" t="s">
        <v>600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599</v>
      </c>
      <c r="B6" s="712" t="s">
        <v>2561</v>
      </c>
      <c r="C6" s="713">
        <v>9951.5925899999929</v>
      </c>
      <c r="D6" s="713">
        <v>5786.1160099999961</v>
      </c>
      <c r="E6" s="713"/>
      <c r="F6" s="713">
        <v>4277.9108200000019</v>
      </c>
      <c r="G6" s="713">
        <v>0</v>
      </c>
      <c r="H6" s="713">
        <v>4277.9108200000019</v>
      </c>
      <c r="I6" s="714" t="s">
        <v>329</v>
      </c>
      <c r="J6" s="715" t="s">
        <v>1</v>
      </c>
    </row>
    <row r="7" spans="1:10" ht="14.45" customHeight="1" x14ac:dyDescent="0.2">
      <c r="A7" s="711" t="s">
        <v>599</v>
      </c>
      <c r="B7" s="712" t="s">
        <v>2562</v>
      </c>
      <c r="C7" s="713">
        <v>3402.5137100000029</v>
      </c>
      <c r="D7" s="713">
        <v>2277.8673700000008</v>
      </c>
      <c r="E7" s="713"/>
      <c r="F7" s="713">
        <v>1444.7239199999999</v>
      </c>
      <c r="G7" s="713">
        <v>0</v>
      </c>
      <c r="H7" s="713">
        <v>1444.7239199999999</v>
      </c>
      <c r="I7" s="714" t="s">
        <v>329</v>
      </c>
      <c r="J7" s="715" t="s">
        <v>1</v>
      </c>
    </row>
    <row r="8" spans="1:10" ht="14.45" customHeight="1" x14ac:dyDescent="0.2">
      <c r="A8" s="711" t="s">
        <v>599</v>
      </c>
      <c r="B8" s="712" t="s">
        <v>2563</v>
      </c>
      <c r="C8" s="713">
        <v>1151.9607800000003</v>
      </c>
      <c r="D8" s="713">
        <v>440.26930000000016</v>
      </c>
      <c r="E8" s="713"/>
      <c r="F8" s="713">
        <v>427.98551999999995</v>
      </c>
      <c r="G8" s="713">
        <v>0</v>
      </c>
      <c r="H8" s="713">
        <v>427.98551999999995</v>
      </c>
      <c r="I8" s="714" t="s">
        <v>329</v>
      </c>
      <c r="J8" s="715" t="s">
        <v>1</v>
      </c>
    </row>
    <row r="9" spans="1:10" ht="14.45" customHeight="1" x14ac:dyDescent="0.2">
      <c r="A9" s="711" t="s">
        <v>599</v>
      </c>
      <c r="B9" s="712" t="s">
        <v>2564</v>
      </c>
      <c r="C9" s="713">
        <v>29.84066</v>
      </c>
      <c r="D9" s="713">
        <v>28.177600000000002</v>
      </c>
      <c r="E9" s="713"/>
      <c r="F9" s="713">
        <v>18.324999999999999</v>
      </c>
      <c r="G9" s="713">
        <v>0</v>
      </c>
      <c r="H9" s="713">
        <v>18.324999999999999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599</v>
      </c>
      <c r="B10" s="712" t="s">
        <v>2565</v>
      </c>
      <c r="C10" s="713">
        <v>0</v>
      </c>
      <c r="D10" s="713">
        <v>1.3422400000000001</v>
      </c>
      <c r="E10" s="713"/>
      <c r="F10" s="713">
        <v>0.67112000000000005</v>
      </c>
      <c r="G10" s="713">
        <v>0</v>
      </c>
      <c r="H10" s="713">
        <v>0.67112000000000005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599</v>
      </c>
      <c r="B11" s="712" t="s">
        <v>2566</v>
      </c>
      <c r="C11" s="713">
        <v>0</v>
      </c>
      <c r="D11" s="713">
        <v>0</v>
      </c>
      <c r="E11" s="713"/>
      <c r="F11" s="713">
        <v>22</v>
      </c>
      <c r="G11" s="713">
        <v>0</v>
      </c>
      <c r="H11" s="713">
        <v>22</v>
      </c>
      <c r="I11" s="714" t="s">
        <v>329</v>
      </c>
      <c r="J11" s="715" t="s">
        <v>1</v>
      </c>
    </row>
    <row r="12" spans="1:10" ht="14.45" customHeight="1" x14ac:dyDescent="0.2">
      <c r="A12" s="711" t="s">
        <v>599</v>
      </c>
      <c r="B12" s="712" t="s">
        <v>2567</v>
      </c>
      <c r="C12" s="713">
        <v>0</v>
      </c>
      <c r="D12" s="713">
        <v>0</v>
      </c>
      <c r="E12" s="713"/>
      <c r="F12" s="713">
        <v>5.8806000000000003</v>
      </c>
      <c r="G12" s="713">
        <v>0</v>
      </c>
      <c r="H12" s="713">
        <v>5.8806000000000003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599</v>
      </c>
      <c r="B13" s="712" t="s">
        <v>2568</v>
      </c>
      <c r="C13" s="713">
        <v>443.87540999999999</v>
      </c>
      <c r="D13" s="713">
        <v>471.87142999999992</v>
      </c>
      <c r="E13" s="713"/>
      <c r="F13" s="713">
        <v>359.95337999999992</v>
      </c>
      <c r="G13" s="713">
        <v>0</v>
      </c>
      <c r="H13" s="713">
        <v>359.95337999999992</v>
      </c>
      <c r="I13" s="714" t="s">
        <v>329</v>
      </c>
      <c r="J13" s="715" t="s">
        <v>1</v>
      </c>
    </row>
    <row r="14" spans="1:10" ht="14.45" customHeight="1" x14ac:dyDescent="0.2">
      <c r="A14" s="711" t="s">
        <v>599</v>
      </c>
      <c r="B14" s="712" t="s">
        <v>2569</v>
      </c>
      <c r="C14" s="713">
        <v>2050.9597100000005</v>
      </c>
      <c r="D14" s="713">
        <v>1396.7104299999999</v>
      </c>
      <c r="E14" s="713"/>
      <c r="F14" s="713">
        <v>826.44671000000017</v>
      </c>
      <c r="G14" s="713">
        <v>0</v>
      </c>
      <c r="H14" s="713">
        <v>826.44671000000017</v>
      </c>
      <c r="I14" s="714" t="s">
        <v>329</v>
      </c>
      <c r="J14" s="715" t="s">
        <v>1</v>
      </c>
    </row>
    <row r="15" spans="1:10" ht="14.45" customHeight="1" x14ac:dyDescent="0.2">
      <c r="A15" s="711" t="s">
        <v>599</v>
      </c>
      <c r="B15" s="712" t="s">
        <v>2570</v>
      </c>
      <c r="C15" s="713">
        <v>194.24531000000002</v>
      </c>
      <c r="D15" s="713">
        <v>139.99624</v>
      </c>
      <c r="E15" s="713"/>
      <c r="F15" s="713">
        <v>65.605219999999989</v>
      </c>
      <c r="G15" s="713">
        <v>0</v>
      </c>
      <c r="H15" s="713">
        <v>65.605219999999989</v>
      </c>
      <c r="I15" s="714" t="s">
        <v>329</v>
      </c>
      <c r="J15" s="715" t="s">
        <v>1</v>
      </c>
    </row>
    <row r="16" spans="1:10" ht="14.45" customHeight="1" x14ac:dyDescent="0.2">
      <c r="A16" s="711" t="s">
        <v>599</v>
      </c>
      <c r="B16" s="712" t="s">
        <v>2571</v>
      </c>
      <c r="C16" s="713">
        <v>318.95258000000001</v>
      </c>
      <c r="D16" s="713">
        <v>303.58994999999999</v>
      </c>
      <c r="E16" s="713"/>
      <c r="F16" s="713">
        <v>165.22868</v>
      </c>
      <c r="G16" s="713">
        <v>0</v>
      </c>
      <c r="H16" s="713">
        <v>165.22868</v>
      </c>
      <c r="I16" s="714" t="s">
        <v>329</v>
      </c>
      <c r="J16" s="715" t="s">
        <v>1</v>
      </c>
    </row>
    <row r="17" spans="1:10" ht="14.45" customHeight="1" x14ac:dyDescent="0.2">
      <c r="A17" s="711" t="s">
        <v>599</v>
      </c>
      <c r="B17" s="712" t="s">
        <v>2572</v>
      </c>
      <c r="C17" s="713">
        <v>183.96386000000001</v>
      </c>
      <c r="D17" s="713">
        <v>86.281520000000015</v>
      </c>
      <c r="E17" s="713"/>
      <c r="F17" s="713">
        <v>90.387619999999998</v>
      </c>
      <c r="G17" s="713">
        <v>0</v>
      </c>
      <c r="H17" s="713">
        <v>90.387619999999998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599</v>
      </c>
      <c r="B18" s="712" t="s">
        <v>2573</v>
      </c>
      <c r="C18" s="713">
        <v>160.27069999999998</v>
      </c>
      <c r="D18" s="713">
        <v>126.3806</v>
      </c>
      <c r="E18" s="713"/>
      <c r="F18" s="713">
        <v>178.90767</v>
      </c>
      <c r="G18" s="713">
        <v>0</v>
      </c>
      <c r="H18" s="713">
        <v>178.90767</v>
      </c>
      <c r="I18" s="714" t="s">
        <v>329</v>
      </c>
      <c r="J18" s="715" t="s">
        <v>1</v>
      </c>
    </row>
    <row r="19" spans="1:10" ht="14.45" customHeight="1" x14ac:dyDescent="0.2">
      <c r="A19" s="711" t="s">
        <v>599</v>
      </c>
      <c r="B19" s="712" t="s">
        <v>2574</v>
      </c>
      <c r="C19" s="713">
        <v>39.11724000000001</v>
      </c>
      <c r="D19" s="713">
        <v>0</v>
      </c>
      <c r="E19" s="713"/>
      <c r="F19" s="713">
        <v>5.6083500000000006</v>
      </c>
      <c r="G19" s="713">
        <v>0</v>
      </c>
      <c r="H19" s="713">
        <v>5.6083500000000006</v>
      </c>
      <c r="I19" s="714" t="s">
        <v>329</v>
      </c>
      <c r="J19" s="715" t="s">
        <v>1</v>
      </c>
    </row>
    <row r="20" spans="1:10" ht="14.45" customHeight="1" x14ac:dyDescent="0.2">
      <c r="A20" s="711" t="s">
        <v>599</v>
      </c>
      <c r="B20" s="712" t="s">
        <v>2575</v>
      </c>
      <c r="C20" s="713">
        <v>9.8064499999999999</v>
      </c>
      <c r="D20" s="713">
        <v>5.2817999999999996</v>
      </c>
      <c r="E20" s="713"/>
      <c r="F20" s="713">
        <v>10.065200000000001</v>
      </c>
      <c r="G20" s="713">
        <v>0</v>
      </c>
      <c r="H20" s="713">
        <v>10.065200000000001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2576</v>
      </c>
      <c r="C21" s="713">
        <v>92.564999999999998</v>
      </c>
      <c r="D21" s="713">
        <v>504.09179999999998</v>
      </c>
      <c r="E21" s="713"/>
      <c r="F21" s="713">
        <v>49.247</v>
      </c>
      <c r="G21" s="713">
        <v>0</v>
      </c>
      <c r="H21" s="713">
        <v>49.247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609</v>
      </c>
      <c r="C22" s="713">
        <v>18029.663999999997</v>
      </c>
      <c r="D22" s="713">
        <v>11567.976289999999</v>
      </c>
      <c r="E22" s="713"/>
      <c r="F22" s="713">
        <v>7948.9468100000031</v>
      </c>
      <c r="G22" s="713">
        <v>0</v>
      </c>
      <c r="H22" s="713">
        <v>7948.9468100000031</v>
      </c>
      <c r="I22" s="714" t="s">
        <v>329</v>
      </c>
      <c r="J22" s="715" t="s">
        <v>610</v>
      </c>
    </row>
    <row r="24" spans="1:10" ht="14.45" customHeight="1" x14ac:dyDescent="0.2">
      <c r="A24" s="711" t="s">
        <v>599</v>
      </c>
      <c r="B24" s="712" t="s">
        <v>600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631</v>
      </c>
      <c r="B25" s="712" t="s">
        <v>632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631</v>
      </c>
      <c r="B26" s="712" t="s">
        <v>2566</v>
      </c>
      <c r="C26" s="713">
        <v>0</v>
      </c>
      <c r="D26" s="713">
        <v>0</v>
      </c>
      <c r="E26" s="713"/>
      <c r="F26" s="713">
        <v>22</v>
      </c>
      <c r="G26" s="713">
        <v>0</v>
      </c>
      <c r="H26" s="713">
        <v>22</v>
      </c>
      <c r="I26" s="714" t="s">
        <v>329</v>
      </c>
      <c r="J26" s="715" t="s">
        <v>1</v>
      </c>
    </row>
    <row r="27" spans="1:10" ht="14.45" customHeight="1" x14ac:dyDescent="0.2">
      <c r="A27" s="711" t="s">
        <v>631</v>
      </c>
      <c r="B27" s="712" t="s">
        <v>633</v>
      </c>
      <c r="C27" s="713">
        <v>0</v>
      </c>
      <c r="D27" s="713">
        <v>0</v>
      </c>
      <c r="E27" s="713"/>
      <c r="F27" s="713">
        <v>22</v>
      </c>
      <c r="G27" s="713">
        <v>0</v>
      </c>
      <c r="H27" s="713">
        <v>22</v>
      </c>
      <c r="I27" s="714" t="s">
        <v>329</v>
      </c>
      <c r="J27" s="715" t="s">
        <v>614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615</v>
      </c>
    </row>
    <row r="29" spans="1:10" ht="14.45" customHeight="1" x14ac:dyDescent="0.2">
      <c r="A29" s="711" t="s">
        <v>611</v>
      </c>
      <c r="B29" s="712" t="s">
        <v>612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611</v>
      </c>
      <c r="B30" s="712" t="s">
        <v>2564</v>
      </c>
      <c r="C30" s="713">
        <v>0</v>
      </c>
      <c r="D30" s="713">
        <v>0</v>
      </c>
      <c r="E30" s="713"/>
      <c r="F30" s="713">
        <v>18.324999999999999</v>
      </c>
      <c r="G30" s="713">
        <v>0</v>
      </c>
      <c r="H30" s="713">
        <v>18.324999999999999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611</v>
      </c>
      <c r="B31" s="712" t="s">
        <v>2568</v>
      </c>
      <c r="C31" s="713">
        <v>36.338200000000001</v>
      </c>
      <c r="D31" s="713">
        <v>84.757679999999993</v>
      </c>
      <c r="E31" s="713"/>
      <c r="F31" s="713">
        <v>59.624760000000002</v>
      </c>
      <c r="G31" s="713">
        <v>0</v>
      </c>
      <c r="H31" s="713">
        <v>59.624760000000002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611</v>
      </c>
      <c r="B32" s="712" t="s">
        <v>2569</v>
      </c>
      <c r="C32" s="713">
        <v>49.688630000000003</v>
      </c>
      <c r="D32" s="713">
        <v>33.278300000000002</v>
      </c>
      <c r="E32" s="713"/>
      <c r="F32" s="713">
        <v>35.674309999999998</v>
      </c>
      <c r="G32" s="713">
        <v>0</v>
      </c>
      <c r="H32" s="713">
        <v>35.674309999999998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611</v>
      </c>
      <c r="B33" s="712" t="s">
        <v>2570</v>
      </c>
      <c r="C33" s="713">
        <v>8.8010000000000002</v>
      </c>
      <c r="D33" s="713">
        <v>4.0640000000000001</v>
      </c>
      <c r="E33" s="713"/>
      <c r="F33" s="713">
        <v>9.7714999999999996</v>
      </c>
      <c r="G33" s="713">
        <v>0</v>
      </c>
      <c r="H33" s="713">
        <v>9.7714999999999996</v>
      </c>
      <c r="I33" s="714" t="s">
        <v>329</v>
      </c>
      <c r="J33" s="715" t="s">
        <v>1</v>
      </c>
    </row>
    <row r="34" spans="1:10" ht="14.45" customHeight="1" x14ac:dyDescent="0.2">
      <c r="A34" s="711" t="s">
        <v>611</v>
      </c>
      <c r="B34" s="712" t="s">
        <v>2572</v>
      </c>
      <c r="C34" s="713">
        <v>2.323</v>
      </c>
      <c r="D34" s="713">
        <v>1.514</v>
      </c>
      <c r="E34" s="713"/>
      <c r="F34" s="713">
        <v>0.78300000000000003</v>
      </c>
      <c r="G34" s="713">
        <v>0</v>
      </c>
      <c r="H34" s="713">
        <v>0.78300000000000003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611</v>
      </c>
      <c r="B35" s="712" t="s">
        <v>2573</v>
      </c>
      <c r="C35" s="713">
        <v>10.7502</v>
      </c>
      <c r="D35" s="713">
        <v>8.2611000000000008</v>
      </c>
      <c r="E35" s="713"/>
      <c r="F35" s="713">
        <v>28.627400000000002</v>
      </c>
      <c r="G35" s="713">
        <v>0</v>
      </c>
      <c r="H35" s="713">
        <v>28.627400000000002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611</v>
      </c>
      <c r="B36" s="712" t="s">
        <v>613</v>
      </c>
      <c r="C36" s="713">
        <v>107.90102999999999</v>
      </c>
      <c r="D36" s="713">
        <v>131.87508</v>
      </c>
      <c r="E36" s="713"/>
      <c r="F36" s="713">
        <v>152.80597</v>
      </c>
      <c r="G36" s="713">
        <v>0</v>
      </c>
      <c r="H36" s="713">
        <v>152.80597</v>
      </c>
      <c r="I36" s="714" t="s">
        <v>329</v>
      </c>
      <c r="J36" s="715" t="s">
        <v>614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615</v>
      </c>
    </row>
    <row r="38" spans="1:10" ht="14.45" customHeight="1" x14ac:dyDescent="0.2">
      <c r="A38" s="711" t="s">
        <v>616</v>
      </c>
      <c r="B38" s="712" t="s">
        <v>617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616</v>
      </c>
      <c r="B39" s="712" t="s">
        <v>2564</v>
      </c>
      <c r="C39" s="713">
        <v>0.43594000000000005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2568</v>
      </c>
      <c r="C40" s="713">
        <v>72.699449999999999</v>
      </c>
      <c r="D40" s="713">
        <v>56.760469999999984</v>
      </c>
      <c r="E40" s="713"/>
      <c r="F40" s="713">
        <v>60.540420000000012</v>
      </c>
      <c r="G40" s="713">
        <v>0</v>
      </c>
      <c r="H40" s="713">
        <v>60.540420000000012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2569</v>
      </c>
      <c r="C41" s="713">
        <v>67.277810000000002</v>
      </c>
      <c r="D41" s="713">
        <v>53.813289999999995</v>
      </c>
      <c r="E41" s="713"/>
      <c r="F41" s="713">
        <v>54.452069999999992</v>
      </c>
      <c r="G41" s="713">
        <v>0</v>
      </c>
      <c r="H41" s="713">
        <v>54.452069999999992</v>
      </c>
      <c r="I41" s="714" t="s">
        <v>329</v>
      </c>
      <c r="J41" s="715" t="s">
        <v>1</v>
      </c>
    </row>
    <row r="42" spans="1:10" ht="14.45" customHeight="1" x14ac:dyDescent="0.2">
      <c r="A42" s="711" t="s">
        <v>616</v>
      </c>
      <c r="B42" s="712" t="s">
        <v>2570</v>
      </c>
      <c r="C42" s="713">
        <v>32.512</v>
      </c>
      <c r="D42" s="713">
        <v>23.384</v>
      </c>
      <c r="E42" s="713"/>
      <c r="F42" s="713">
        <v>24.205249999999999</v>
      </c>
      <c r="G42" s="713">
        <v>0</v>
      </c>
      <c r="H42" s="713">
        <v>24.205249999999999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2572</v>
      </c>
      <c r="C43" s="713">
        <v>1.853</v>
      </c>
      <c r="D43" s="713">
        <v>1.7649999999999999</v>
      </c>
      <c r="E43" s="713"/>
      <c r="F43" s="713">
        <v>0.65400000000000003</v>
      </c>
      <c r="G43" s="713">
        <v>0</v>
      </c>
      <c r="H43" s="713">
        <v>0.65400000000000003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2573</v>
      </c>
      <c r="C44" s="713">
        <v>7.3138000000000005</v>
      </c>
      <c r="D44" s="713">
        <v>6.1551</v>
      </c>
      <c r="E44" s="713"/>
      <c r="F44" s="713">
        <v>9.2040000000000006</v>
      </c>
      <c r="G44" s="713">
        <v>0</v>
      </c>
      <c r="H44" s="713">
        <v>9.2040000000000006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2575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616</v>
      </c>
      <c r="B46" s="712" t="s">
        <v>618</v>
      </c>
      <c r="C46" s="713">
        <v>182.09200000000004</v>
      </c>
      <c r="D46" s="713">
        <v>141.87785999999997</v>
      </c>
      <c r="E46" s="713"/>
      <c r="F46" s="713">
        <v>149.05574000000001</v>
      </c>
      <c r="G46" s="713">
        <v>0</v>
      </c>
      <c r="H46" s="713">
        <v>149.05574000000001</v>
      </c>
      <c r="I46" s="714" t="s">
        <v>329</v>
      </c>
      <c r="J46" s="715" t="s">
        <v>614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615</v>
      </c>
    </row>
    <row r="48" spans="1:10" ht="14.45" customHeight="1" x14ac:dyDescent="0.2">
      <c r="A48" s="711" t="s">
        <v>619</v>
      </c>
      <c r="B48" s="712" t="s">
        <v>620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619</v>
      </c>
      <c r="B49" s="712" t="s">
        <v>2564</v>
      </c>
      <c r="C49" s="713">
        <v>1.6133999999999999</v>
      </c>
      <c r="D49" s="713">
        <v>0.16456000000000001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2568</v>
      </c>
      <c r="C50" s="713">
        <v>18.062930000000001</v>
      </c>
      <c r="D50" s="713">
        <v>17.179059999999996</v>
      </c>
      <c r="E50" s="713"/>
      <c r="F50" s="713">
        <v>27.69341</v>
      </c>
      <c r="G50" s="713">
        <v>0</v>
      </c>
      <c r="H50" s="713">
        <v>27.69341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2569</v>
      </c>
      <c r="C51" s="713">
        <v>49.919940000000004</v>
      </c>
      <c r="D51" s="713">
        <v>38.27214</v>
      </c>
      <c r="E51" s="713"/>
      <c r="F51" s="713">
        <v>20.24755</v>
      </c>
      <c r="G51" s="713">
        <v>0</v>
      </c>
      <c r="H51" s="713">
        <v>20.24755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2570</v>
      </c>
      <c r="C52" s="713">
        <v>28.798400000000001</v>
      </c>
      <c r="D52" s="713">
        <v>14.725</v>
      </c>
      <c r="E52" s="713"/>
      <c r="F52" s="713">
        <v>8.943950000000001</v>
      </c>
      <c r="G52" s="713">
        <v>0</v>
      </c>
      <c r="H52" s="713">
        <v>8.943950000000001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2572</v>
      </c>
      <c r="C53" s="713">
        <v>1.3919999999999999</v>
      </c>
      <c r="D53" s="713">
        <v>0.91800000000000004</v>
      </c>
      <c r="E53" s="713"/>
      <c r="F53" s="713">
        <v>0.38100000000000001</v>
      </c>
      <c r="G53" s="713">
        <v>0</v>
      </c>
      <c r="H53" s="713">
        <v>0.38100000000000001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2573</v>
      </c>
      <c r="C54" s="713">
        <v>4.5279999999999996</v>
      </c>
      <c r="D54" s="713">
        <v>2.8980000000000001</v>
      </c>
      <c r="E54" s="713"/>
      <c r="F54" s="713">
        <v>5.8920000000000003</v>
      </c>
      <c r="G54" s="713">
        <v>0</v>
      </c>
      <c r="H54" s="713">
        <v>5.8920000000000003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621</v>
      </c>
      <c r="C55" s="713">
        <v>104.31467000000001</v>
      </c>
      <c r="D55" s="713">
        <v>74.156759999999991</v>
      </c>
      <c r="E55" s="713"/>
      <c r="F55" s="713">
        <v>63.157910000000008</v>
      </c>
      <c r="G55" s="713">
        <v>0</v>
      </c>
      <c r="H55" s="713">
        <v>63.157910000000008</v>
      </c>
      <c r="I55" s="714" t="s">
        <v>329</v>
      </c>
      <c r="J55" s="715" t="s">
        <v>614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615</v>
      </c>
    </row>
    <row r="57" spans="1:10" ht="14.45" customHeight="1" x14ac:dyDescent="0.2">
      <c r="A57" s="711" t="s">
        <v>622</v>
      </c>
      <c r="B57" s="712" t="s">
        <v>623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622</v>
      </c>
      <c r="B58" s="712" t="s">
        <v>2567</v>
      </c>
      <c r="C58" s="713">
        <v>0</v>
      </c>
      <c r="D58" s="713">
        <v>0</v>
      </c>
      <c r="E58" s="713"/>
      <c r="F58" s="713">
        <v>5.8806000000000003</v>
      </c>
      <c r="G58" s="713">
        <v>0</v>
      </c>
      <c r="H58" s="713">
        <v>5.8806000000000003</v>
      </c>
      <c r="I58" s="714" t="s">
        <v>329</v>
      </c>
      <c r="J58" s="715" t="s">
        <v>1</v>
      </c>
    </row>
    <row r="59" spans="1:10" ht="14.45" customHeight="1" x14ac:dyDescent="0.2">
      <c r="A59" s="711" t="s">
        <v>622</v>
      </c>
      <c r="B59" s="712" t="s">
        <v>2568</v>
      </c>
      <c r="C59" s="713">
        <v>41.398870000000002</v>
      </c>
      <c r="D59" s="713">
        <v>48.76829</v>
      </c>
      <c r="E59" s="713"/>
      <c r="F59" s="713">
        <v>34.716000000000001</v>
      </c>
      <c r="G59" s="713">
        <v>0</v>
      </c>
      <c r="H59" s="713">
        <v>34.716000000000001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622</v>
      </c>
      <c r="B60" s="712" t="s">
        <v>2569</v>
      </c>
      <c r="C60" s="713">
        <v>21.690770000000004</v>
      </c>
      <c r="D60" s="713">
        <v>14.03773</v>
      </c>
      <c r="E60" s="713"/>
      <c r="F60" s="713">
        <v>28.531639999999999</v>
      </c>
      <c r="G60" s="713">
        <v>0</v>
      </c>
      <c r="H60" s="713">
        <v>28.531639999999999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622</v>
      </c>
      <c r="B61" s="712" t="s">
        <v>2570</v>
      </c>
      <c r="C61" s="713">
        <v>4.1351499999999994</v>
      </c>
      <c r="D61" s="713">
        <v>0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622</v>
      </c>
      <c r="B62" s="712" t="s">
        <v>2572</v>
      </c>
      <c r="C62" s="713">
        <v>4.5510200000000003</v>
      </c>
      <c r="D62" s="713">
        <v>1.9379999999999999</v>
      </c>
      <c r="E62" s="713"/>
      <c r="F62" s="713">
        <v>1.67</v>
      </c>
      <c r="G62" s="713">
        <v>0</v>
      </c>
      <c r="H62" s="713">
        <v>1.67</v>
      </c>
      <c r="I62" s="714" t="s">
        <v>329</v>
      </c>
      <c r="J62" s="715" t="s">
        <v>1</v>
      </c>
    </row>
    <row r="63" spans="1:10" ht="14.45" customHeight="1" x14ac:dyDescent="0.2">
      <c r="A63" s="711" t="s">
        <v>622</v>
      </c>
      <c r="B63" s="712" t="s">
        <v>2573</v>
      </c>
      <c r="C63" s="713">
        <v>8.82</v>
      </c>
      <c r="D63" s="713">
        <v>13.02</v>
      </c>
      <c r="E63" s="713"/>
      <c r="F63" s="713">
        <v>46.268000000000001</v>
      </c>
      <c r="G63" s="713">
        <v>0</v>
      </c>
      <c r="H63" s="713">
        <v>46.268000000000001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622</v>
      </c>
      <c r="B64" s="712" t="s">
        <v>2574</v>
      </c>
      <c r="C64" s="713">
        <v>13.039100000000001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622</v>
      </c>
      <c r="B65" s="712" t="s">
        <v>624</v>
      </c>
      <c r="C65" s="713">
        <v>93.634910000000005</v>
      </c>
      <c r="D65" s="713">
        <v>77.764020000000002</v>
      </c>
      <c r="E65" s="713"/>
      <c r="F65" s="713">
        <v>117.06624000000001</v>
      </c>
      <c r="G65" s="713">
        <v>0</v>
      </c>
      <c r="H65" s="713">
        <v>117.06624000000001</v>
      </c>
      <c r="I65" s="714" t="s">
        <v>329</v>
      </c>
      <c r="J65" s="715" t="s">
        <v>614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615</v>
      </c>
    </row>
    <row r="67" spans="1:10" ht="14.45" customHeight="1" x14ac:dyDescent="0.2">
      <c r="A67" s="711" t="s">
        <v>625</v>
      </c>
      <c r="B67" s="712" t="s">
        <v>626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625</v>
      </c>
      <c r="B68" s="712" t="s">
        <v>2564</v>
      </c>
      <c r="C68" s="713">
        <v>0.56632000000000005</v>
      </c>
      <c r="D68" s="713">
        <v>0.78803999999999996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625</v>
      </c>
      <c r="B69" s="712" t="s">
        <v>2565</v>
      </c>
      <c r="C69" s="713">
        <v>0</v>
      </c>
      <c r="D69" s="713">
        <v>1.3422400000000001</v>
      </c>
      <c r="E69" s="713"/>
      <c r="F69" s="713">
        <v>0.67112000000000005</v>
      </c>
      <c r="G69" s="713">
        <v>0</v>
      </c>
      <c r="H69" s="713">
        <v>0.67112000000000005</v>
      </c>
      <c r="I69" s="714" t="s">
        <v>329</v>
      </c>
      <c r="J69" s="715" t="s">
        <v>1</v>
      </c>
    </row>
    <row r="70" spans="1:10" ht="14.45" customHeight="1" x14ac:dyDescent="0.2">
      <c r="A70" s="711" t="s">
        <v>625</v>
      </c>
      <c r="B70" s="712" t="s">
        <v>2568</v>
      </c>
      <c r="C70" s="713">
        <v>55.670859999999998</v>
      </c>
      <c r="D70" s="713">
        <v>74.964240000000004</v>
      </c>
      <c r="E70" s="713"/>
      <c r="F70" s="713">
        <v>38.518889999999992</v>
      </c>
      <c r="G70" s="713">
        <v>0</v>
      </c>
      <c r="H70" s="713">
        <v>38.518889999999992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2569</v>
      </c>
      <c r="C71" s="713">
        <v>89.850350000000006</v>
      </c>
      <c r="D71" s="713">
        <v>100.13041</v>
      </c>
      <c r="E71" s="713"/>
      <c r="F71" s="713">
        <v>47.464349999999996</v>
      </c>
      <c r="G71" s="713">
        <v>0</v>
      </c>
      <c r="H71" s="713">
        <v>47.464349999999996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2570</v>
      </c>
      <c r="C72" s="713">
        <v>19.984999999999999</v>
      </c>
      <c r="D72" s="713">
        <v>19.241</v>
      </c>
      <c r="E72" s="713"/>
      <c r="F72" s="713">
        <v>1.2529999999999999</v>
      </c>
      <c r="G72" s="713">
        <v>0</v>
      </c>
      <c r="H72" s="713">
        <v>1.2529999999999999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2572</v>
      </c>
      <c r="C73" s="713">
        <v>3.3479999999999999</v>
      </c>
      <c r="D73" s="713">
        <v>3.0059999999999998</v>
      </c>
      <c r="E73" s="713"/>
      <c r="F73" s="713">
        <v>1.1990000000000001</v>
      </c>
      <c r="G73" s="713">
        <v>0</v>
      </c>
      <c r="H73" s="713">
        <v>1.1990000000000001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2573</v>
      </c>
      <c r="C74" s="713">
        <v>14.702</v>
      </c>
      <c r="D74" s="713">
        <v>8.1859999999999999</v>
      </c>
      <c r="E74" s="713"/>
      <c r="F74" s="713">
        <v>13.5</v>
      </c>
      <c r="G74" s="713">
        <v>0</v>
      </c>
      <c r="H74" s="713">
        <v>13.5</v>
      </c>
      <c r="I74" s="714" t="s">
        <v>329</v>
      </c>
      <c r="J74" s="715" t="s">
        <v>1</v>
      </c>
    </row>
    <row r="75" spans="1:10" ht="14.45" customHeight="1" x14ac:dyDescent="0.2">
      <c r="A75" s="711" t="s">
        <v>625</v>
      </c>
      <c r="B75" s="712" t="s">
        <v>2574</v>
      </c>
      <c r="C75" s="713">
        <v>26.078140000000005</v>
      </c>
      <c r="D75" s="713">
        <v>0</v>
      </c>
      <c r="E75" s="713"/>
      <c r="F75" s="713">
        <v>5.6083500000000006</v>
      </c>
      <c r="G75" s="713">
        <v>0</v>
      </c>
      <c r="H75" s="713">
        <v>5.6083500000000006</v>
      </c>
      <c r="I75" s="714" t="s">
        <v>329</v>
      </c>
      <c r="J75" s="715" t="s">
        <v>1</v>
      </c>
    </row>
    <row r="76" spans="1:10" ht="14.45" customHeight="1" x14ac:dyDescent="0.2">
      <c r="A76" s="711" t="s">
        <v>625</v>
      </c>
      <c r="B76" s="712" t="s">
        <v>2575</v>
      </c>
      <c r="C76" s="713">
        <v>6.4123600000000005</v>
      </c>
      <c r="D76" s="713">
        <v>4.0946999999999996</v>
      </c>
      <c r="E76" s="713"/>
      <c r="F76" s="713">
        <v>8.0867000000000004</v>
      </c>
      <c r="G76" s="713">
        <v>0</v>
      </c>
      <c r="H76" s="713">
        <v>8.0867000000000004</v>
      </c>
      <c r="I76" s="714" t="s">
        <v>329</v>
      </c>
      <c r="J76" s="715" t="s">
        <v>1</v>
      </c>
    </row>
    <row r="77" spans="1:10" ht="14.45" customHeight="1" x14ac:dyDescent="0.2">
      <c r="A77" s="711" t="s">
        <v>625</v>
      </c>
      <c r="B77" s="712" t="s">
        <v>627</v>
      </c>
      <c r="C77" s="713">
        <v>216.61303000000007</v>
      </c>
      <c r="D77" s="713">
        <v>211.75263000000001</v>
      </c>
      <c r="E77" s="713"/>
      <c r="F77" s="713">
        <v>116.30141</v>
      </c>
      <c r="G77" s="713">
        <v>0</v>
      </c>
      <c r="H77" s="713">
        <v>116.30141</v>
      </c>
      <c r="I77" s="714" t="s">
        <v>329</v>
      </c>
      <c r="J77" s="715" t="s">
        <v>614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615</v>
      </c>
    </row>
    <row r="79" spans="1:10" ht="14.45" customHeight="1" x14ac:dyDescent="0.2">
      <c r="A79" s="711" t="s">
        <v>628</v>
      </c>
      <c r="B79" s="712" t="s">
        <v>629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628</v>
      </c>
      <c r="B80" s="712" t="s">
        <v>2561</v>
      </c>
      <c r="C80" s="713">
        <v>9951.5925899999929</v>
      </c>
      <c r="D80" s="713">
        <v>5786.1160099999961</v>
      </c>
      <c r="E80" s="713"/>
      <c r="F80" s="713">
        <v>4277.9108200000019</v>
      </c>
      <c r="G80" s="713">
        <v>0</v>
      </c>
      <c r="H80" s="713">
        <v>4277.9108200000019</v>
      </c>
      <c r="I80" s="714" t="s">
        <v>329</v>
      </c>
      <c r="J80" s="715" t="s">
        <v>1</v>
      </c>
    </row>
    <row r="81" spans="1:10" ht="14.45" customHeight="1" x14ac:dyDescent="0.2">
      <c r="A81" s="711" t="s">
        <v>628</v>
      </c>
      <c r="B81" s="712" t="s">
        <v>2562</v>
      </c>
      <c r="C81" s="713">
        <v>3402.5137100000029</v>
      </c>
      <c r="D81" s="713">
        <v>2277.8673700000008</v>
      </c>
      <c r="E81" s="713"/>
      <c r="F81" s="713">
        <v>1444.7239199999999</v>
      </c>
      <c r="G81" s="713">
        <v>0</v>
      </c>
      <c r="H81" s="713">
        <v>1444.7239199999999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628</v>
      </c>
      <c r="B82" s="712" t="s">
        <v>2563</v>
      </c>
      <c r="C82" s="713">
        <v>1151.9607800000003</v>
      </c>
      <c r="D82" s="713">
        <v>440.26930000000016</v>
      </c>
      <c r="E82" s="713"/>
      <c r="F82" s="713">
        <v>427.98551999999995</v>
      </c>
      <c r="G82" s="713">
        <v>0</v>
      </c>
      <c r="H82" s="713">
        <v>427.98551999999995</v>
      </c>
      <c r="I82" s="714" t="s">
        <v>329</v>
      </c>
      <c r="J82" s="715" t="s">
        <v>1</v>
      </c>
    </row>
    <row r="83" spans="1:10" ht="14.45" customHeight="1" x14ac:dyDescent="0.2">
      <c r="A83" s="711" t="s">
        <v>628</v>
      </c>
      <c r="B83" s="712" t="s">
        <v>2564</v>
      </c>
      <c r="C83" s="713">
        <v>27.225000000000001</v>
      </c>
      <c r="D83" s="713">
        <v>27.225000000000001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628</v>
      </c>
      <c r="B84" s="712" t="s">
        <v>2568</v>
      </c>
      <c r="C84" s="713">
        <v>219.70509999999999</v>
      </c>
      <c r="D84" s="713">
        <v>189.44168999999997</v>
      </c>
      <c r="E84" s="713"/>
      <c r="F84" s="713">
        <v>138.85989999999995</v>
      </c>
      <c r="G84" s="713">
        <v>0</v>
      </c>
      <c r="H84" s="713">
        <v>138.85989999999995</v>
      </c>
      <c r="I84" s="714" t="s">
        <v>329</v>
      </c>
      <c r="J84" s="715" t="s">
        <v>1</v>
      </c>
    </row>
    <row r="85" spans="1:10" ht="14.45" customHeight="1" x14ac:dyDescent="0.2">
      <c r="A85" s="711" t="s">
        <v>628</v>
      </c>
      <c r="B85" s="712" t="s">
        <v>2569</v>
      </c>
      <c r="C85" s="713">
        <v>1772.5322100000005</v>
      </c>
      <c r="D85" s="713">
        <v>1157.1785599999998</v>
      </c>
      <c r="E85" s="713"/>
      <c r="F85" s="713">
        <v>640.07679000000019</v>
      </c>
      <c r="G85" s="713">
        <v>0</v>
      </c>
      <c r="H85" s="713">
        <v>640.07679000000019</v>
      </c>
      <c r="I85" s="714" t="s">
        <v>329</v>
      </c>
      <c r="J85" s="715" t="s">
        <v>1</v>
      </c>
    </row>
    <row r="86" spans="1:10" ht="14.45" customHeight="1" x14ac:dyDescent="0.2">
      <c r="A86" s="711" t="s">
        <v>628</v>
      </c>
      <c r="B86" s="712" t="s">
        <v>2570</v>
      </c>
      <c r="C86" s="713">
        <v>100.01376</v>
      </c>
      <c r="D86" s="713">
        <v>78.582239999999999</v>
      </c>
      <c r="E86" s="713"/>
      <c r="F86" s="713">
        <v>21.431519999999999</v>
      </c>
      <c r="G86" s="713">
        <v>0</v>
      </c>
      <c r="H86" s="713">
        <v>21.431519999999999</v>
      </c>
      <c r="I86" s="714" t="s">
        <v>329</v>
      </c>
      <c r="J86" s="715" t="s">
        <v>1</v>
      </c>
    </row>
    <row r="87" spans="1:10" ht="14.45" customHeight="1" x14ac:dyDescent="0.2">
      <c r="A87" s="711" t="s">
        <v>628</v>
      </c>
      <c r="B87" s="712" t="s">
        <v>2571</v>
      </c>
      <c r="C87" s="713">
        <v>318.95258000000001</v>
      </c>
      <c r="D87" s="713">
        <v>303.58994999999999</v>
      </c>
      <c r="E87" s="713"/>
      <c r="F87" s="713">
        <v>165.22868</v>
      </c>
      <c r="G87" s="713">
        <v>0</v>
      </c>
      <c r="H87" s="713">
        <v>165.22868</v>
      </c>
      <c r="I87" s="714" t="s">
        <v>329</v>
      </c>
      <c r="J87" s="715" t="s">
        <v>1</v>
      </c>
    </row>
    <row r="88" spans="1:10" ht="14.45" customHeight="1" x14ac:dyDescent="0.2">
      <c r="A88" s="711" t="s">
        <v>628</v>
      </c>
      <c r="B88" s="712" t="s">
        <v>2572</v>
      </c>
      <c r="C88" s="713">
        <v>170.49683999999999</v>
      </c>
      <c r="D88" s="713">
        <v>77.140520000000009</v>
      </c>
      <c r="E88" s="713"/>
      <c r="F88" s="713">
        <v>85.700620000000001</v>
      </c>
      <c r="G88" s="713">
        <v>0</v>
      </c>
      <c r="H88" s="713">
        <v>85.700620000000001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628</v>
      </c>
      <c r="B89" s="712" t="s">
        <v>2573</v>
      </c>
      <c r="C89" s="713">
        <v>114.1567</v>
      </c>
      <c r="D89" s="713">
        <v>87.860399999999998</v>
      </c>
      <c r="E89" s="713"/>
      <c r="F89" s="713">
        <v>75.416269999999997</v>
      </c>
      <c r="G89" s="713">
        <v>0</v>
      </c>
      <c r="H89" s="713">
        <v>75.416269999999997</v>
      </c>
      <c r="I89" s="714" t="s">
        <v>329</v>
      </c>
      <c r="J89" s="715" t="s">
        <v>1</v>
      </c>
    </row>
    <row r="90" spans="1:10" ht="14.45" customHeight="1" x14ac:dyDescent="0.2">
      <c r="A90" s="711" t="s">
        <v>628</v>
      </c>
      <c r="B90" s="712" t="s">
        <v>2575</v>
      </c>
      <c r="C90" s="713">
        <v>3.3940899999999994</v>
      </c>
      <c r="D90" s="713">
        <v>1.1870999999999998</v>
      </c>
      <c r="E90" s="713"/>
      <c r="F90" s="713">
        <v>1.9784999999999999</v>
      </c>
      <c r="G90" s="713">
        <v>0</v>
      </c>
      <c r="H90" s="713">
        <v>1.9784999999999999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628</v>
      </c>
      <c r="B91" s="712" t="s">
        <v>2576</v>
      </c>
      <c r="C91" s="713">
        <v>92.564999999999998</v>
      </c>
      <c r="D91" s="713">
        <v>504.09179999999998</v>
      </c>
      <c r="E91" s="713"/>
      <c r="F91" s="713">
        <v>49.247</v>
      </c>
      <c r="G91" s="713">
        <v>0</v>
      </c>
      <c r="H91" s="713">
        <v>49.247</v>
      </c>
      <c r="I91" s="714" t="s">
        <v>329</v>
      </c>
      <c r="J91" s="715" t="s">
        <v>1</v>
      </c>
    </row>
    <row r="92" spans="1:10" ht="14.45" customHeight="1" x14ac:dyDescent="0.2">
      <c r="A92" s="711" t="s">
        <v>628</v>
      </c>
      <c r="B92" s="712" t="s">
        <v>630</v>
      </c>
      <c r="C92" s="713">
        <v>17325.108359999998</v>
      </c>
      <c r="D92" s="713">
        <v>10930.549939999997</v>
      </c>
      <c r="E92" s="713"/>
      <c r="F92" s="713">
        <v>7328.559540000002</v>
      </c>
      <c r="G92" s="713">
        <v>0</v>
      </c>
      <c r="H92" s="713">
        <v>7328.559540000002</v>
      </c>
      <c r="I92" s="714" t="s">
        <v>329</v>
      </c>
      <c r="J92" s="715" t="s">
        <v>614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615</v>
      </c>
    </row>
    <row r="94" spans="1:10" ht="14.45" customHeight="1" x14ac:dyDescent="0.2">
      <c r="A94" s="711" t="s">
        <v>599</v>
      </c>
      <c r="B94" s="712" t="s">
        <v>609</v>
      </c>
      <c r="C94" s="713">
        <v>18029.663999999997</v>
      </c>
      <c r="D94" s="713">
        <v>11567.976289999995</v>
      </c>
      <c r="E94" s="713"/>
      <c r="F94" s="713">
        <v>7948.9468100000031</v>
      </c>
      <c r="G94" s="713">
        <v>0</v>
      </c>
      <c r="H94" s="713">
        <v>7948.9468100000031</v>
      </c>
      <c r="I94" s="714" t="s">
        <v>329</v>
      </c>
      <c r="J94" s="715" t="s">
        <v>610</v>
      </c>
    </row>
  </sheetData>
  <mergeCells count="3">
    <mergeCell ref="A1:I1"/>
    <mergeCell ref="F3:I3"/>
    <mergeCell ref="C4:D4"/>
  </mergeCells>
  <conditionalFormatting sqref="F23 F9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94">
    <cfRule type="expression" dxfId="32" priority="6">
      <formula>$H24&gt;0</formula>
    </cfRule>
  </conditionalFormatting>
  <conditionalFormatting sqref="A24:A94">
    <cfRule type="expression" dxfId="31" priority="5">
      <formula>AND($J24&lt;&gt;"mezeraKL",$J24&lt;&gt;"")</formula>
    </cfRule>
  </conditionalFormatting>
  <conditionalFormatting sqref="I24:I94">
    <cfRule type="expression" dxfId="30" priority="7">
      <formula>$I24&gt;1</formula>
    </cfRule>
  </conditionalFormatting>
  <conditionalFormatting sqref="B24:B94">
    <cfRule type="expression" dxfId="29" priority="4">
      <formula>OR($J24="NS",$J24="SumaNS",$J24="Účet")</formula>
    </cfRule>
  </conditionalFormatting>
  <conditionalFormatting sqref="A24:D94 F24:I94">
    <cfRule type="expression" dxfId="28" priority="8">
      <formula>AND($J24&lt;&gt;"",$J24&lt;&gt;"mezeraKL")</formula>
    </cfRule>
  </conditionalFormatting>
  <conditionalFormatting sqref="B24:D94 F24:I9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94 F24:I94">
    <cfRule type="expression" dxfId="26" priority="2">
      <formula>OR($J24="SumaNS",$J24="NS")</formula>
    </cfRule>
  </conditionalFormatting>
  <hyperlinks>
    <hyperlink ref="A2" location="Obsah!A1" display="Zpět na Obsah  KL 01  1.-4.měsíc" xr:uid="{A60DF8A0-7F6F-41EA-B46B-01FC1BE25A3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3932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62.229619910815991</v>
      </c>
      <c r="J3" s="203">
        <f>SUBTOTAL(9,J5:J1048576)</f>
        <v>127072</v>
      </c>
      <c r="K3" s="204">
        <f>SUBTOTAL(9,K5:K1048576)</f>
        <v>7907642.2613072097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599</v>
      </c>
      <c r="B5" s="807" t="s">
        <v>600</v>
      </c>
      <c r="C5" s="810" t="s">
        <v>631</v>
      </c>
      <c r="D5" s="838" t="s">
        <v>632</v>
      </c>
      <c r="E5" s="810" t="s">
        <v>2577</v>
      </c>
      <c r="F5" s="838" t="s">
        <v>2578</v>
      </c>
      <c r="G5" s="810" t="s">
        <v>2579</v>
      </c>
      <c r="H5" s="810" t="s">
        <v>2580</v>
      </c>
      <c r="I5" s="225">
        <v>1600</v>
      </c>
      <c r="J5" s="225">
        <v>14</v>
      </c>
      <c r="K5" s="830">
        <v>22000</v>
      </c>
    </row>
    <row r="6" spans="1:11" ht="14.45" customHeight="1" x14ac:dyDescent="0.2">
      <c r="A6" s="821" t="s">
        <v>599</v>
      </c>
      <c r="B6" s="822" t="s">
        <v>600</v>
      </c>
      <c r="C6" s="825" t="s">
        <v>611</v>
      </c>
      <c r="D6" s="839" t="s">
        <v>612</v>
      </c>
      <c r="E6" s="825" t="s">
        <v>2581</v>
      </c>
      <c r="F6" s="839" t="s">
        <v>2582</v>
      </c>
      <c r="G6" s="825" t="s">
        <v>2583</v>
      </c>
      <c r="H6" s="825" t="s">
        <v>2584</v>
      </c>
      <c r="I6" s="831">
        <v>2270</v>
      </c>
      <c r="J6" s="831">
        <v>8</v>
      </c>
      <c r="K6" s="832">
        <v>18325</v>
      </c>
    </row>
    <row r="7" spans="1:11" ht="14.45" customHeight="1" x14ac:dyDescent="0.2">
      <c r="A7" s="821" t="s">
        <v>599</v>
      </c>
      <c r="B7" s="822" t="s">
        <v>600</v>
      </c>
      <c r="C7" s="825" t="s">
        <v>611</v>
      </c>
      <c r="D7" s="839" t="s">
        <v>612</v>
      </c>
      <c r="E7" s="825" t="s">
        <v>2585</v>
      </c>
      <c r="F7" s="839" t="s">
        <v>2586</v>
      </c>
      <c r="G7" s="825" t="s">
        <v>2587</v>
      </c>
      <c r="H7" s="825" t="s">
        <v>2588</v>
      </c>
      <c r="I7" s="831">
        <v>4.2300000190734863</v>
      </c>
      <c r="J7" s="831">
        <v>100</v>
      </c>
      <c r="K7" s="832">
        <v>423</v>
      </c>
    </row>
    <row r="8" spans="1:11" ht="14.45" customHeight="1" x14ac:dyDescent="0.2">
      <c r="A8" s="821" t="s">
        <v>599</v>
      </c>
      <c r="B8" s="822" t="s">
        <v>600</v>
      </c>
      <c r="C8" s="825" t="s">
        <v>611</v>
      </c>
      <c r="D8" s="839" t="s">
        <v>612</v>
      </c>
      <c r="E8" s="825" t="s">
        <v>2585</v>
      </c>
      <c r="F8" s="839" t="s">
        <v>2586</v>
      </c>
      <c r="G8" s="825" t="s">
        <v>2589</v>
      </c>
      <c r="H8" s="825" t="s">
        <v>2590</v>
      </c>
      <c r="I8" s="831">
        <v>6.429999828338623</v>
      </c>
      <c r="J8" s="831">
        <v>100</v>
      </c>
      <c r="K8" s="832">
        <v>643</v>
      </c>
    </row>
    <row r="9" spans="1:11" ht="14.45" customHeight="1" x14ac:dyDescent="0.2">
      <c r="A9" s="821" t="s">
        <v>599</v>
      </c>
      <c r="B9" s="822" t="s">
        <v>600</v>
      </c>
      <c r="C9" s="825" t="s">
        <v>611</v>
      </c>
      <c r="D9" s="839" t="s">
        <v>612</v>
      </c>
      <c r="E9" s="825" t="s">
        <v>2585</v>
      </c>
      <c r="F9" s="839" t="s">
        <v>2586</v>
      </c>
      <c r="G9" s="825" t="s">
        <v>2591</v>
      </c>
      <c r="H9" s="825" t="s">
        <v>2592</v>
      </c>
      <c r="I9" s="831">
        <v>1.0099999904632568</v>
      </c>
      <c r="J9" s="831">
        <v>1000</v>
      </c>
      <c r="K9" s="832">
        <v>1010</v>
      </c>
    </row>
    <row r="10" spans="1:11" ht="14.45" customHeight="1" x14ac:dyDescent="0.2">
      <c r="A10" s="821" t="s">
        <v>599</v>
      </c>
      <c r="B10" s="822" t="s">
        <v>600</v>
      </c>
      <c r="C10" s="825" t="s">
        <v>611</v>
      </c>
      <c r="D10" s="839" t="s">
        <v>612</v>
      </c>
      <c r="E10" s="825" t="s">
        <v>2585</v>
      </c>
      <c r="F10" s="839" t="s">
        <v>2586</v>
      </c>
      <c r="G10" s="825" t="s">
        <v>2593</v>
      </c>
      <c r="H10" s="825" t="s">
        <v>2594</v>
      </c>
      <c r="I10" s="831">
        <v>3.4600000381469727</v>
      </c>
      <c r="J10" s="831">
        <v>1000</v>
      </c>
      <c r="K10" s="832">
        <v>3460</v>
      </c>
    </row>
    <row r="11" spans="1:11" ht="14.45" customHeight="1" x14ac:dyDescent="0.2">
      <c r="A11" s="821" t="s">
        <v>599</v>
      </c>
      <c r="B11" s="822" t="s">
        <v>600</v>
      </c>
      <c r="C11" s="825" t="s">
        <v>611</v>
      </c>
      <c r="D11" s="839" t="s">
        <v>612</v>
      </c>
      <c r="E11" s="825" t="s">
        <v>2585</v>
      </c>
      <c r="F11" s="839" t="s">
        <v>2586</v>
      </c>
      <c r="G11" s="825" t="s">
        <v>2595</v>
      </c>
      <c r="H11" s="825" t="s">
        <v>2596</v>
      </c>
      <c r="I11" s="831">
        <v>6.440000057220459</v>
      </c>
      <c r="J11" s="831">
        <v>100</v>
      </c>
      <c r="K11" s="832">
        <v>644</v>
      </c>
    </row>
    <row r="12" spans="1:11" ht="14.45" customHeight="1" x14ac:dyDescent="0.2">
      <c r="A12" s="821" t="s">
        <v>599</v>
      </c>
      <c r="B12" s="822" t="s">
        <v>600</v>
      </c>
      <c r="C12" s="825" t="s">
        <v>611</v>
      </c>
      <c r="D12" s="839" t="s">
        <v>612</v>
      </c>
      <c r="E12" s="825" t="s">
        <v>2585</v>
      </c>
      <c r="F12" s="839" t="s">
        <v>2586</v>
      </c>
      <c r="G12" s="825" t="s">
        <v>2597</v>
      </c>
      <c r="H12" s="825" t="s">
        <v>2598</v>
      </c>
      <c r="I12" s="831">
        <v>33.799999237060547</v>
      </c>
      <c r="J12" s="831">
        <v>120</v>
      </c>
      <c r="K12" s="832">
        <v>4055.820068359375</v>
      </c>
    </row>
    <row r="13" spans="1:11" ht="14.45" customHeight="1" x14ac:dyDescent="0.2">
      <c r="A13" s="821" t="s">
        <v>599</v>
      </c>
      <c r="B13" s="822" t="s">
        <v>600</v>
      </c>
      <c r="C13" s="825" t="s">
        <v>611</v>
      </c>
      <c r="D13" s="839" t="s">
        <v>612</v>
      </c>
      <c r="E13" s="825" t="s">
        <v>2585</v>
      </c>
      <c r="F13" s="839" t="s">
        <v>2586</v>
      </c>
      <c r="G13" s="825" t="s">
        <v>2599</v>
      </c>
      <c r="H13" s="825" t="s">
        <v>2600</v>
      </c>
      <c r="I13" s="831">
        <v>38.090000152587891</v>
      </c>
      <c r="J13" s="831">
        <v>240</v>
      </c>
      <c r="K13" s="832">
        <v>9142.509765625</v>
      </c>
    </row>
    <row r="14" spans="1:11" ht="14.45" customHeight="1" x14ac:dyDescent="0.2">
      <c r="A14" s="821" t="s">
        <v>599</v>
      </c>
      <c r="B14" s="822" t="s">
        <v>600</v>
      </c>
      <c r="C14" s="825" t="s">
        <v>611</v>
      </c>
      <c r="D14" s="839" t="s">
        <v>612</v>
      </c>
      <c r="E14" s="825" t="s">
        <v>2585</v>
      </c>
      <c r="F14" s="839" t="s">
        <v>2586</v>
      </c>
      <c r="G14" s="825" t="s">
        <v>2601</v>
      </c>
      <c r="H14" s="825" t="s">
        <v>2602</v>
      </c>
      <c r="I14" s="831">
        <v>214.57000732421875</v>
      </c>
      <c r="J14" s="831">
        <v>2</v>
      </c>
      <c r="K14" s="832">
        <v>429.1400146484375</v>
      </c>
    </row>
    <row r="15" spans="1:11" ht="14.45" customHeight="1" x14ac:dyDescent="0.2">
      <c r="A15" s="821" t="s">
        <v>599</v>
      </c>
      <c r="B15" s="822" t="s">
        <v>600</v>
      </c>
      <c r="C15" s="825" t="s">
        <v>611</v>
      </c>
      <c r="D15" s="839" t="s">
        <v>612</v>
      </c>
      <c r="E15" s="825" t="s">
        <v>2585</v>
      </c>
      <c r="F15" s="839" t="s">
        <v>2586</v>
      </c>
      <c r="G15" s="825" t="s">
        <v>2603</v>
      </c>
      <c r="H15" s="825" t="s">
        <v>2604</v>
      </c>
      <c r="I15" s="831">
        <v>322</v>
      </c>
      <c r="J15" s="831">
        <v>54</v>
      </c>
      <c r="K15" s="832">
        <v>17388</v>
      </c>
    </row>
    <row r="16" spans="1:11" ht="14.45" customHeight="1" x14ac:dyDescent="0.2">
      <c r="A16" s="821" t="s">
        <v>599</v>
      </c>
      <c r="B16" s="822" t="s">
        <v>600</v>
      </c>
      <c r="C16" s="825" t="s">
        <v>611</v>
      </c>
      <c r="D16" s="839" t="s">
        <v>612</v>
      </c>
      <c r="E16" s="825" t="s">
        <v>2585</v>
      </c>
      <c r="F16" s="839" t="s">
        <v>2586</v>
      </c>
      <c r="G16" s="825" t="s">
        <v>2605</v>
      </c>
      <c r="H16" s="825" t="s">
        <v>2606</v>
      </c>
      <c r="I16" s="831">
        <v>310.5</v>
      </c>
      <c r="J16" s="831">
        <v>15</v>
      </c>
      <c r="K16" s="832">
        <v>4657.5</v>
      </c>
    </row>
    <row r="17" spans="1:11" ht="14.45" customHeight="1" x14ac:dyDescent="0.2">
      <c r="A17" s="821" t="s">
        <v>599</v>
      </c>
      <c r="B17" s="822" t="s">
        <v>600</v>
      </c>
      <c r="C17" s="825" t="s">
        <v>611</v>
      </c>
      <c r="D17" s="839" t="s">
        <v>612</v>
      </c>
      <c r="E17" s="825" t="s">
        <v>2585</v>
      </c>
      <c r="F17" s="839" t="s">
        <v>2586</v>
      </c>
      <c r="G17" s="825" t="s">
        <v>2607</v>
      </c>
      <c r="H17" s="825" t="s">
        <v>2608</v>
      </c>
      <c r="I17" s="831">
        <v>419.75</v>
      </c>
      <c r="J17" s="831">
        <v>15</v>
      </c>
      <c r="K17" s="832">
        <v>6296.25</v>
      </c>
    </row>
    <row r="18" spans="1:11" ht="14.45" customHeight="1" x14ac:dyDescent="0.2">
      <c r="A18" s="821" t="s">
        <v>599</v>
      </c>
      <c r="B18" s="822" t="s">
        <v>600</v>
      </c>
      <c r="C18" s="825" t="s">
        <v>611</v>
      </c>
      <c r="D18" s="839" t="s">
        <v>612</v>
      </c>
      <c r="E18" s="825" t="s">
        <v>2585</v>
      </c>
      <c r="F18" s="839" t="s">
        <v>2586</v>
      </c>
      <c r="G18" s="825" t="s">
        <v>2609</v>
      </c>
      <c r="H18" s="825" t="s">
        <v>2610</v>
      </c>
      <c r="I18" s="831">
        <v>0.86000001430511475</v>
      </c>
      <c r="J18" s="831">
        <v>100</v>
      </c>
      <c r="K18" s="832">
        <v>86</v>
      </c>
    </row>
    <row r="19" spans="1:11" ht="14.45" customHeight="1" x14ac:dyDescent="0.2">
      <c r="A19" s="821" t="s">
        <v>599</v>
      </c>
      <c r="B19" s="822" t="s">
        <v>600</v>
      </c>
      <c r="C19" s="825" t="s">
        <v>611</v>
      </c>
      <c r="D19" s="839" t="s">
        <v>612</v>
      </c>
      <c r="E19" s="825" t="s">
        <v>2585</v>
      </c>
      <c r="F19" s="839" t="s">
        <v>2586</v>
      </c>
      <c r="G19" s="825" t="s">
        <v>2611</v>
      </c>
      <c r="H19" s="825" t="s">
        <v>2612</v>
      </c>
      <c r="I19" s="831">
        <v>1.5199999809265137</v>
      </c>
      <c r="J19" s="831">
        <v>100</v>
      </c>
      <c r="K19" s="832">
        <v>152</v>
      </c>
    </row>
    <row r="20" spans="1:11" ht="14.45" customHeight="1" x14ac:dyDescent="0.2">
      <c r="A20" s="821" t="s">
        <v>599</v>
      </c>
      <c r="B20" s="822" t="s">
        <v>600</v>
      </c>
      <c r="C20" s="825" t="s">
        <v>611</v>
      </c>
      <c r="D20" s="839" t="s">
        <v>612</v>
      </c>
      <c r="E20" s="825" t="s">
        <v>2585</v>
      </c>
      <c r="F20" s="839" t="s">
        <v>2586</v>
      </c>
      <c r="G20" s="825" t="s">
        <v>2613</v>
      </c>
      <c r="H20" s="825" t="s">
        <v>2614</v>
      </c>
      <c r="I20" s="831">
        <v>46.315000534057617</v>
      </c>
      <c r="J20" s="831">
        <v>24</v>
      </c>
      <c r="K20" s="832">
        <v>1111.5599975585938</v>
      </c>
    </row>
    <row r="21" spans="1:11" ht="14.45" customHeight="1" x14ac:dyDescent="0.2">
      <c r="A21" s="821" t="s">
        <v>599</v>
      </c>
      <c r="B21" s="822" t="s">
        <v>600</v>
      </c>
      <c r="C21" s="825" t="s">
        <v>611</v>
      </c>
      <c r="D21" s="839" t="s">
        <v>612</v>
      </c>
      <c r="E21" s="825" t="s">
        <v>2585</v>
      </c>
      <c r="F21" s="839" t="s">
        <v>2586</v>
      </c>
      <c r="G21" s="825" t="s">
        <v>2615</v>
      </c>
      <c r="H21" s="825" t="s">
        <v>2616</v>
      </c>
      <c r="I21" s="831">
        <v>13.079999923706055</v>
      </c>
      <c r="J21" s="831">
        <v>48</v>
      </c>
      <c r="K21" s="832">
        <v>627.84002685546875</v>
      </c>
    </row>
    <row r="22" spans="1:11" ht="14.45" customHeight="1" x14ac:dyDescent="0.2">
      <c r="A22" s="821" t="s">
        <v>599</v>
      </c>
      <c r="B22" s="822" t="s">
        <v>600</v>
      </c>
      <c r="C22" s="825" t="s">
        <v>611</v>
      </c>
      <c r="D22" s="839" t="s">
        <v>612</v>
      </c>
      <c r="E22" s="825" t="s">
        <v>2585</v>
      </c>
      <c r="F22" s="839" t="s">
        <v>2586</v>
      </c>
      <c r="G22" s="825" t="s">
        <v>2617</v>
      </c>
      <c r="H22" s="825" t="s">
        <v>2618</v>
      </c>
      <c r="I22" s="831">
        <v>10.835000038146973</v>
      </c>
      <c r="J22" s="831">
        <v>320</v>
      </c>
      <c r="K22" s="832">
        <v>3467.2000732421875</v>
      </c>
    </row>
    <row r="23" spans="1:11" ht="14.45" customHeight="1" x14ac:dyDescent="0.2">
      <c r="A23" s="821" t="s">
        <v>599</v>
      </c>
      <c r="B23" s="822" t="s">
        <v>600</v>
      </c>
      <c r="C23" s="825" t="s">
        <v>611</v>
      </c>
      <c r="D23" s="839" t="s">
        <v>612</v>
      </c>
      <c r="E23" s="825" t="s">
        <v>2585</v>
      </c>
      <c r="F23" s="839" t="s">
        <v>2586</v>
      </c>
      <c r="G23" s="825" t="s">
        <v>2619</v>
      </c>
      <c r="H23" s="825" t="s">
        <v>2620</v>
      </c>
      <c r="I23" s="831">
        <v>8.3400001525878906</v>
      </c>
      <c r="J23" s="831">
        <v>2</v>
      </c>
      <c r="K23" s="832">
        <v>16.680000305175781</v>
      </c>
    </row>
    <row r="24" spans="1:11" ht="14.45" customHeight="1" x14ac:dyDescent="0.2">
      <c r="A24" s="821" t="s">
        <v>599</v>
      </c>
      <c r="B24" s="822" t="s">
        <v>600</v>
      </c>
      <c r="C24" s="825" t="s">
        <v>611</v>
      </c>
      <c r="D24" s="839" t="s">
        <v>612</v>
      </c>
      <c r="E24" s="825" t="s">
        <v>2585</v>
      </c>
      <c r="F24" s="839" t="s">
        <v>2586</v>
      </c>
      <c r="G24" s="825" t="s">
        <v>2621</v>
      </c>
      <c r="H24" s="825" t="s">
        <v>2622</v>
      </c>
      <c r="I24" s="831">
        <v>16.100000381469727</v>
      </c>
      <c r="J24" s="831">
        <v>30</v>
      </c>
      <c r="K24" s="832">
        <v>483</v>
      </c>
    </row>
    <row r="25" spans="1:11" ht="14.45" customHeight="1" x14ac:dyDescent="0.2">
      <c r="A25" s="821" t="s">
        <v>599</v>
      </c>
      <c r="B25" s="822" t="s">
        <v>600</v>
      </c>
      <c r="C25" s="825" t="s">
        <v>611</v>
      </c>
      <c r="D25" s="839" t="s">
        <v>612</v>
      </c>
      <c r="E25" s="825" t="s">
        <v>2585</v>
      </c>
      <c r="F25" s="839" t="s">
        <v>2586</v>
      </c>
      <c r="G25" s="825" t="s">
        <v>2623</v>
      </c>
      <c r="H25" s="825" t="s">
        <v>2624</v>
      </c>
      <c r="I25" s="831">
        <v>12.649999618530273</v>
      </c>
      <c r="J25" s="831">
        <v>30</v>
      </c>
      <c r="K25" s="832">
        <v>379.5</v>
      </c>
    </row>
    <row r="26" spans="1:11" ht="14.45" customHeight="1" x14ac:dyDescent="0.2">
      <c r="A26" s="821" t="s">
        <v>599</v>
      </c>
      <c r="B26" s="822" t="s">
        <v>600</v>
      </c>
      <c r="C26" s="825" t="s">
        <v>611</v>
      </c>
      <c r="D26" s="839" t="s">
        <v>612</v>
      </c>
      <c r="E26" s="825" t="s">
        <v>2585</v>
      </c>
      <c r="F26" s="839" t="s">
        <v>2586</v>
      </c>
      <c r="G26" s="825" t="s">
        <v>2625</v>
      </c>
      <c r="H26" s="825" t="s">
        <v>2626</v>
      </c>
      <c r="I26" s="831">
        <v>0.23000000417232513</v>
      </c>
      <c r="J26" s="831">
        <v>12</v>
      </c>
      <c r="K26" s="832">
        <v>2.7599999904632568</v>
      </c>
    </row>
    <row r="27" spans="1:11" ht="14.45" customHeight="1" x14ac:dyDescent="0.2">
      <c r="A27" s="821" t="s">
        <v>599</v>
      </c>
      <c r="B27" s="822" t="s">
        <v>600</v>
      </c>
      <c r="C27" s="825" t="s">
        <v>611</v>
      </c>
      <c r="D27" s="839" t="s">
        <v>612</v>
      </c>
      <c r="E27" s="825" t="s">
        <v>2585</v>
      </c>
      <c r="F27" s="839" t="s">
        <v>2586</v>
      </c>
      <c r="G27" s="825" t="s">
        <v>2627</v>
      </c>
      <c r="H27" s="825" t="s">
        <v>2628</v>
      </c>
      <c r="I27" s="831">
        <v>42.620000203450523</v>
      </c>
      <c r="J27" s="831">
        <v>20</v>
      </c>
      <c r="K27" s="832">
        <v>852.40000915527344</v>
      </c>
    </row>
    <row r="28" spans="1:11" ht="14.45" customHeight="1" x14ac:dyDescent="0.2">
      <c r="A28" s="821" t="s">
        <v>599</v>
      </c>
      <c r="B28" s="822" t="s">
        <v>600</v>
      </c>
      <c r="C28" s="825" t="s">
        <v>611</v>
      </c>
      <c r="D28" s="839" t="s">
        <v>612</v>
      </c>
      <c r="E28" s="825" t="s">
        <v>2585</v>
      </c>
      <c r="F28" s="839" t="s">
        <v>2586</v>
      </c>
      <c r="G28" s="825" t="s">
        <v>2629</v>
      </c>
      <c r="H28" s="825" t="s">
        <v>2630</v>
      </c>
      <c r="I28" s="831">
        <v>32.799999237060547</v>
      </c>
      <c r="J28" s="831">
        <v>120</v>
      </c>
      <c r="K28" s="832">
        <v>3936</v>
      </c>
    </row>
    <row r="29" spans="1:11" ht="14.45" customHeight="1" x14ac:dyDescent="0.2">
      <c r="A29" s="821" t="s">
        <v>599</v>
      </c>
      <c r="B29" s="822" t="s">
        <v>600</v>
      </c>
      <c r="C29" s="825" t="s">
        <v>611</v>
      </c>
      <c r="D29" s="839" t="s">
        <v>612</v>
      </c>
      <c r="E29" s="825" t="s">
        <v>2585</v>
      </c>
      <c r="F29" s="839" t="s">
        <v>2586</v>
      </c>
      <c r="G29" s="825" t="s">
        <v>2631</v>
      </c>
      <c r="H29" s="825" t="s">
        <v>2632</v>
      </c>
      <c r="I29" s="831">
        <v>12.020000457763672</v>
      </c>
      <c r="J29" s="831">
        <v>30</v>
      </c>
      <c r="K29" s="832">
        <v>360.60000610351563</v>
      </c>
    </row>
    <row r="30" spans="1:11" ht="14.45" customHeight="1" x14ac:dyDescent="0.2">
      <c r="A30" s="821" t="s">
        <v>599</v>
      </c>
      <c r="B30" s="822" t="s">
        <v>600</v>
      </c>
      <c r="C30" s="825" t="s">
        <v>611</v>
      </c>
      <c r="D30" s="839" t="s">
        <v>612</v>
      </c>
      <c r="E30" s="825" t="s">
        <v>2633</v>
      </c>
      <c r="F30" s="839" t="s">
        <v>2634</v>
      </c>
      <c r="G30" s="825" t="s">
        <v>2635</v>
      </c>
      <c r="H30" s="825" t="s">
        <v>2636</v>
      </c>
      <c r="I30" s="831">
        <v>9.9999997764825821E-3</v>
      </c>
      <c r="J30" s="831">
        <v>100</v>
      </c>
      <c r="K30" s="832">
        <v>1</v>
      </c>
    </row>
    <row r="31" spans="1:11" ht="14.45" customHeight="1" x14ac:dyDescent="0.2">
      <c r="A31" s="821" t="s">
        <v>599</v>
      </c>
      <c r="B31" s="822" t="s">
        <v>600</v>
      </c>
      <c r="C31" s="825" t="s">
        <v>611</v>
      </c>
      <c r="D31" s="839" t="s">
        <v>612</v>
      </c>
      <c r="E31" s="825" t="s">
        <v>2633</v>
      </c>
      <c r="F31" s="839" t="s">
        <v>2634</v>
      </c>
      <c r="G31" s="825" t="s">
        <v>2637</v>
      </c>
      <c r="H31" s="825" t="s">
        <v>2638</v>
      </c>
      <c r="I31" s="831">
        <v>3.4800000190734863</v>
      </c>
      <c r="J31" s="831">
        <v>200</v>
      </c>
      <c r="K31" s="832">
        <v>696</v>
      </c>
    </row>
    <row r="32" spans="1:11" ht="14.45" customHeight="1" x14ac:dyDescent="0.2">
      <c r="A32" s="821" t="s">
        <v>599</v>
      </c>
      <c r="B32" s="822" t="s">
        <v>600</v>
      </c>
      <c r="C32" s="825" t="s">
        <v>611</v>
      </c>
      <c r="D32" s="839" t="s">
        <v>612</v>
      </c>
      <c r="E32" s="825" t="s">
        <v>2633</v>
      </c>
      <c r="F32" s="839" t="s">
        <v>2634</v>
      </c>
      <c r="G32" s="825" t="s">
        <v>2639</v>
      </c>
      <c r="H32" s="825" t="s">
        <v>2640</v>
      </c>
      <c r="I32" s="831">
        <v>17.979999542236328</v>
      </c>
      <c r="J32" s="831">
        <v>100</v>
      </c>
      <c r="K32" s="832">
        <v>1798</v>
      </c>
    </row>
    <row r="33" spans="1:11" ht="14.45" customHeight="1" x14ac:dyDescent="0.2">
      <c r="A33" s="821" t="s">
        <v>599</v>
      </c>
      <c r="B33" s="822" t="s">
        <v>600</v>
      </c>
      <c r="C33" s="825" t="s">
        <v>611</v>
      </c>
      <c r="D33" s="839" t="s">
        <v>612</v>
      </c>
      <c r="E33" s="825" t="s">
        <v>2633</v>
      </c>
      <c r="F33" s="839" t="s">
        <v>2634</v>
      </c>
      <c r="G33" s="825" t="s">
        <v>2641</v>
      </c>
      <c r="H33" s="825" t="s">
        <v>2642</v>
      </c>
      <c r="I33" s="831">
        <v>17.979999542236328</v>
      </c>
      <c r="J33" s="831">
        <v>100</v>
      </c>
      <c r="K33" s="832">
        <v>1798</v>
      </c>
    </row>
    <row r="34" spans="1:11" ht="14.45" customHeight="1" x14ac:dyDescent="0.2">
      <c r="A34" s="821" t="s">
        <v>599</v>
      </c>
      <c r="B34" s="822" t="s">
        <v>600</v>
      </c>
      <c r="C34" s="825" t="s">
        <v>611</v>
      </c>
      <c r="D34" s="839" t="s">
        <v>612</v>
      </c>
      <c r="E34" s="825" t="s">
        <v>2633</v>
      </c>
      <c r="F34" s="839" t="s">
        <v>2634</v>
      </c>
      <c r="G34" s="825" t="s">
        <v>2643</v>
      </c>
      <c r="H34" s="825" t="s">
        <v>2644</v>
      </c>
      <c r="I34" s="831">
        <v>13.199999809265137</v>
      </c>
      <c r="J34" s="831">
        <v>30</v>
      </c>
      <c r="K34" s="832">
        <v>396</v>
      </c>
    </row>
    <row r="35" spans="1:11" ht="14.45" customHeight="1" x14ac:dyDescent="0.2">
      <c r="A35" s="821" t="s">
        <v>599</v>
      </c>
      <c r="B35" s="822" t="s">
        <v>600</v>
      </c>
      <c r="C35" s="825" t="s">
        <v>611</v>
      </c>
      <c r="D35" s="839" t="s">
        <v>612</v>
      </c>
      <c r="E35" s="825" t="s">
        <v>2633</v>
      </c>
      <c r="F35" s="839" t="s">
        <v>2634</v>
      </c>
      <c r="G35" s="825" t="s">
        <v>2645</v>
      </c>
      <c r="H35" s="825" t="s">
        <v>2646</v>
      </c>
      <c r="I35" s="831">
        <v>13.199999809265137</v>
      </c>
      <c r="J35" s="831">
        <v>90</v>
      </c>
      <c r="K35" s="832">
        <v>1188</v>
      </c>
    </row>
    <row r="36" spans="1:11" ht="14.45" customHeight="1" x14ac:dyDescent="0.2">
      <c r="A36" s="821" t="s">
        <v>599</v>
      </c>
      <c r="B36" s="822" t="s">
        <v>600</v>
      </c>
      <c r="C36" s="825" t="s">
        <v>611</v>
      </c>
      <c r="D36" s="839" t="s">
        <v>612</v>
      </c>
      <c r="E36" s="825" t="s">
        <v>2633</v>
      </c>
      <c r="F36" s="839" t="s">
        <v>2634</v>
      </c>
      <c r="G36" s="825" t="s">
        <v>2647</v>
      </c>
      <c r="H36" s="825" t="s">
        <v>2648</v>
      </c>
      <c r="I36" s="831">
        <v>13.199999809265137</v>
      </c>
      <c r="J36" s="831">
        <v>20</v>
      </c>
      <c r="K36" s="832">
        <v>264</v>
      </c>
    </row>
    <row r="37" spans="1:11" ht="14.45" customHeight="1" x14ac:dyDescent="0.2">
      <c r="A37" s="821" t="s">
        <v>599</v>
      </c>
      <c r="B37" s="822" t="s">
        <v>600</v>
      </c>
      <c r="C37" s="825" t="s">
        <v>611</v>
      </c>
      <c r="D37" s="839" t="s">
        <v>612</v>
      </c>
      <c r="E37" s="825" t="s">
        <v>2633</v>
      </c>
      <c r="F37" s="839" t="s">
        <v>2634</v>
      </c>
      <c r="G37" s="825" t="s">
        <v>2649</v>
      </c>
      <c r="H37" s="825" t="s">
        <v>2650</v>
      </c>
      <c r="I37" s="831">
        <v>22.739999771118164</v>
      </c>
      <c r="J37" s="831">
        <v>36</v>
      </c>
      <c r="K37" s="832">
        <v>818.80999755859375</v>
      </c>
    </row>
    <row r="38" spans="1:11" ht="14.45" customHeight="1" x14ac:dyDescent="0.2">
      <c r="A38" s="821" t="s">
        <v>599</v>
      </c>
      <c r="B38" s="822" t="s">
        <v>600</v>
      </c>
      <c r="C38" s="825" t="s">
        <v>611</v>
      </c>
      <c r="D38" s="839" t="s">
        <v>612</v>
      </c>
      <c r="E38" s="825" t="s">
        <v>2633</v>
      </c>
      <c r="F38" s="839" t="s">
        <v>2634</v>
      </c>
      <c r="G38" s="825" t="s">
        <v>2651</v>
      </c>
      <c r="H38" s="825" t="s">
        <v>2652</v>
      </c>
      <c r="I38" s="831">
        <v>7.869999885559082</v>
      </c>
      <c r="J38" s="831">
        <v>100</v>
      </c>
      <c r="K38" s="832">
        <v>787</v>
      </c>
    </row>
    <row r="39" spans="1:11" ht="14.45" customHeight="1" x14ac:dyDescent="0.2">
      <c r="A39" s="821" t="s">
        <v>599</v>
      </c>
      <c r="B39" s="822" t="s">
        <v>600</v>
      </c>
      <c r="C39" s="825" t="s">
        <v>611</v>
      </c>
      <c r="D39" s="839" t="s">
        <v>612</v>
      </c>
      <c r="E39" s="825" t="s">
        <v>2633</v>
      </c>
      <c r="F39" s="839" t="s">
        <v>2634</v>
      </c>
      <c r="G39" s="825" t="s">
        <v>2653</v>
      </c>
      <c r="H39" s="825" t="s">
        <v>2654</v>
      </c>
      <c r="I39" s="831">
        <v>37.900001525878906</v>
      </c>
      <c r="J39" s="831">
        <v>4</v>
      </c>
      <c r="K39" s="832">
        <v>151.60000610351563</v>
      </c>
    </row>
    <row r="40" spans="1:11" ht="14.45" customHeight="1" x14ac:dyDescent="0.2">
      <c r="A40" s="821" t="s">
        <v>599</v>
      </c>
      <c r="B40" s="822" t="s">
        <v>600</v>
      </c>
      <c r="C40" s="825" t="s">
        <v>611</v>
      </c>
      <c r="D40" s="839" t="s">
        <v>612</v>
      </c>
      <c r="E40" s="825" t="s">
        <v>2633</v>
      </c>
      <c r="F40" s="839" t="s">
        <v>2634</v>
      </c>
      <c r="G40" s="825" t="s">
        <v>2655</v>
      </c>
      <c r="H40" s="825" t="s">
        <v>2656</v>
      </c>
      <c r="I40" s="831">
        <v>32.299999237060547</v>
      </c>
      <c r="J40" s="831">
        <v>100</v>
      </c>
      <c r="K40" s="832">
        <v>3230</v>
      </c>
    </row>
    <row r="41" spans="1:11" ht="14.45" customHeight="1" x14ac:dyDescent="0.2">
      <c r="A41" s="821" t="s">
        <v>599</v>
      </c>
      <c r="B41" s="822" t="s">
        <v>600</v>
      </c>
      <c r="C41" s="825" t="s">
        <v>611</v>
      </c>
      <c r="D41" s="839" t="s">
        <v>612</v>
      </c>
      <c r="E41" s="825" t="s">
        <v>2633</v>
      </c>
      <c r="F41" s="839" t="s">
        <v>2634</v>
      </c>
      <c r="G41" s="825" t="s">
        <v>2657</v>
      </c>
      <c r="H41" s="825" t="s">
        <v>2658</v>
      </c>
      <c r="I41" s="831">
        <v>1.809999942779541</v>
      </c>
      <c r="J41" s="831">
        <v>400</v>
      </c>
      <c r="K41" s="832">
        <v>724</v>
      </c>
    </row>
    <row r="42" spans="1:11" ht="14.45" customHeight="1" x14ac:dyDescent="0.2">
      <c r="A42" s="821" t="s">
        <v>599</v>
      </c>
      <c r="B42" s="822" t="s">
        <v>600</v>
      </c>
      <c r="C42" s="825" t="s">
        <v>611</v>
      </c>
      <c r="D42" s="839" t="s">
        <v>612</v>
      </c>
      <c r="E42" s="825" t="s">
        <v>2633</v>
      </c>
      <c r="F42" s="839" t="s">
        <v>2634</v>
      </c>
      <c r="G42" s="825" t="s">
        <v>2659</v>
      </c>
      <c r="H42" s="825" t="s">
        <v>2660</v>
      </c>
      <c r="I42" s="831">
        <v>11.739999771118164</v>
      </c>
      <c r="J42" s="831">
        <v>60</v>
      </c>
      <c r="K42" s="832">
        <v>704.4000244140625</v>
      </c>
    </row>
    <row r="43" spans="1:11" ht="14.45" customHeight="1" x14ac:dyDescent="0.2">
      <c r="A43" s="821" t="s">
        <v>599</v>
      </c>
      <c r="B43" s="822" t="s">
        <v>600</v>
      </c>
      <c r="C43" s="825" t="s">
        <v>611</v>
      </c>
      <c r="D43" s="839" t="s">
        <v>612</v>
      </c>
      <c r="E43" s="825" t="s">
        <v>2633</v>
      </c>
      <c r="F43" s="839" t="s">
        <v>2634</v>
      </c>
      <c r="G43" s="825" t="s">
        <v>2661</v>
      </c>
      <c r="H43" s="825" t="s">
        <v>2662</v>
      </c>
      <c r="I43" s="831">
        <v>2.2899999618530273</v>
      </c>
      <c r="J43" s="831">
        <v>50</v>
      </c>
      <c r="K43" s="832">
        <v>114.5</v>
      </c>
    </row>
    <row r="44" spans="1:11" ht="14.45" customHeight="1" x14ac:dyDescent="0.2">
      <c r="A44" s="821" t="s">
        <v>599</v>
      </c>
      <c r="B44" s="822" t="s">
        <v>600</v>
      </c>
      <c r="C44" s="825" t="s">
        <v>611</v>
      </c>
      <c r="D44" s="839" t="s">
        <v>612</v>
      </c>
      <c r="E44" s="825" t="s">
        <v>2633</v>
      </c>
      <c r="F44" s="839" t="s">
        <v>2634</v>
      </c>
      <c r="G44" s="825" t="s">
        <v>2663</v>
      </c>
      <c r="H44" s="825" t="s">
        <v>2664</v>
      </c>
      <c r="I44" s="831">
        <v>5.3250000476837158</v>
      </c>
      <c r="J44" s="831">
        <v>200</v>
      </c>
      <c r="K44" s="832">
        <v>1065</v>
      </c>
    </row>
    <row r="45" spans="1:11" ht="14.45" customHeight="1" x14ac:dyDescent="0.2">
      <c r="A45" s="821" t="s">
        <v>599</v>
      </c>
      <c r="B45" s="822" t="s">
        <v>600</v>
      </c>
      <c r="C45" s="825" t="s">
        <v>611</v>
      </c>
      <c r="D45" s="839" t="s">
        <v>612</v>
      </c>
      <c r="E45" s="825" t="s">
        <v>2633</v>
      </c>
      <c r="F45" s="839" t="s">
        <v>2634</v>
      </c>
      <c r="G45" s="825" t="s">
        <v>2665</v>
      </c>
      <c r="H45" s="825" t="s">
        <v>2666</v>
      </c>
      <c r="I45" s="831">
        <v>9.1999998092651367</v>
      </c>
      <c r="J45" s="831">
        <v>200</v>
      </c>
      <c r="K45" s="832">
        <v>1840</v>
      </c>
    </row>
    <row r="46" spans="1:11" ht="14.45" customHeight="1" x14ac:dyDescent="0.2">
      <c r="A46" s="821" t="s">
        <v>599</v>
      </c>
      <c r="B46" s="822" t="s">
        <v>600</v>
      </c>
      <c r="C46" s="825" t="s">
        <v>611</v>
      </c>
      <c r="D46" s="839" t="s">
        <v>612</v>
      </c>
      <c r="E46" s="825" t="s">
        <v>2633</v>
      </c>
      <c r="F46" s="839" t="s">
        <v>2634</v>
      </c>
      <c r="G46" s="825" t="s">
        <v>2667</v>
      </c>
      <c r="H46" s="825" t="s">
        <v>2668</v>
      </c>
      <c r="I46" s="831">
        <v>6.7699999809265137</v>
      </c>
      <c r="J46" s="831">
        <v>250</v>
      </c>
      <c r="K46" s="832">
        <v>1692.5</v>
      </c>
    </row>
    <row r="47" spans="1:11" ht="14.45" customHeight="1" x14ac:dyDescent="0.2">
      <c r="A47" s="821" t="s">
        <v>599</v>
      </c>
      <c r="B47" s="822" t="s">
        <v>600</v>
      </c>
      <c r="C47" s="825" t="s">
        <v>611</v>
      </c>
      <c r="D47" s="839" t="s">
        <v>612</v>
      </c>
      <c r="E47" s="825" t="s">
        <v>2633</v>
      </c>
      <c r="F47" s="839" t="s">
        <v>2634</v>
      </c>
      <c r="G47" s="825" t="s">
        <v>2669</v>
      </c>
      <c r="H47" s="825" t="s">
        <v>2670</v>
      </c>
      <c r="I47" s="831">
        <v>0.81999999284744263</v>
      </c>
      <c r="J47" s="831">
        <v>700</v>
      </c>
      <c r="K47" s="832">
        <v>574</v>
      </c>
    </row>
    <row r="48" spans="1:11" ht="14.45" customHeight="1" x14ac:dyDescent="0.2">
      <c r="A48" s="821" t="s">
        <v>599</v>
      </c>
      <c r="B48" s="822" t="s">
        <v>600</v>
      </c>
      <c r="C48" s="825" t="s">
        <v>611</v>
      </c>
      <c r="D48" s="839" t="s">
        <v>612</v>
      </c>
      <c r="E48" s="825" t="s">
        <v>2633</v>
      </c>
      <c r="F48" s="839" t="s">
        <v>2634</v>
      </c>
      <c r="G48" s="825" t="s">
        <v>2671</v>
      </c>
      <c r="H48" s="825" t="s">
        <v>2672</v>
      </c>
      <c r="I48" s="831">
        <v>0.57999998331069946</v>
      </c>
      <c r="J48" s="831">
        <v>400</v>
      </c>
      <c r="K48" s="832">
        <v>232</v>
      </c>
    </row>
    <row r="49" spans="1:11" ht="14.45" customHeight="1" x14ac:dyDescent="0.2">
      <c r="A49" s="821" t="s">
        <v>599</v>
      </c>
      <c r="B49" s="822" t="s">
        <v>600</v>
      </c>
      <c r="C49" s="825" t="s">
        <v>611</v>
      </c>
      <c r="D49" s="839" t="s">
        <v>612</v>
      </c>
      <c r="E49" s="825" t="s">
        <v>2633</v>
      </c>
      <c r="F49" s="839" t="s">
        <v>2634</v>
      </c>
      <c r="G49" s="825" t="s">
        <v>2673</v>
      </c>
      <c r="H49" s="825" t="s">
        <v>2674</v>
      </c>
      <c r="I49" s="831">
        <v>6.9466665585835772</v>
      </c>
      <c r="J49" s="831">
        <v>1920</v>
      </c>
      <c r="K49" s="832">
        <v>13339.199951171875</v>
      </c>
    </row>
    <row r="50" spans="1:11" ht="14.45" customHeight="1" x14ac:dyDescent="0.2">
      <c r="A50" s="821" t="s">
        <v>599</v>
      </c>
      <c r="B50" s="822" t="s">
        <v>600</v>
      </c>
      <c r="C50" s="825" t="s">
        <v>611</v>
      </c>
      <c r="D50" s="839" t="s">
        <v>612</v>
      </c>
      <c r="E50" s="825" t="s">
        <v>2633</v>
      </c>
      <c r="F50" s="839" t="s">
        <v>2634</v>
      </c>
      <c r="G50" s="825" t="s">
        <v>2675</v>
      </c>
      <c r="H50" s="825" t="s">
        <v>2676</v>
      </c>
      <c r="I50" s="831">
        <v>2.7999999523162842</v>
      </c>
      <c r="J50" s="831">
        <v>150</v>
      </c>
      <c r="K50" s="832">
        <v>422</v>
      </c>
    </row>
    <row r="51" spans="1:11" ht="14.45" customHeight="1" x14ac:dyDescent="0.2">
      <c r="A51" s="821" t="s">
        <v>599</v>
      </c>
      <c r="B51" s="822" t="s">
        <v>600</v>
      </c>
      <c r="C51" s="825" t="s">
        <v>611</v>
      </c>
      <c r="D51" s="839" t="s">
        <v>612</v>
      </c>
      <c r="E51" s="825" t="s">
        <v>2633</v>
      </c>
      <c r="F51" s="839" t="s">
        <v>2634</v>
      </c>
      <c r="G51" s="825" t="s">
        <v>2677</v>
      </c>
      <c r="H51" s="825" t="s">
        <v>2678</v>
      </c>
      <c r="I51" s="831">
        <v>2.0899999141693115</v>
      </c>
      <c r="J51" s="831">
        <v>50</v>
      </c>
      <c r="K51" s="832">
        <v>104.5</v>
      </c>
    </row>
    <row r="52" spans="1:11" ht="14.45" customHeight="1" x14ac:dyDescent="0.2">
      <c r="A52" s="821" t="s">
        <v>599</v>
      </c>
      <c r="B52" s="822" t="s">
        <v>600</v>
      </c>
      <c r="C52" s="825" t="s">
        <v>611</v>
      </c>
      <c r="D52" s="839" t="s">
        <v>612</v>
      </c>
      <c r="E52" s="825" t="s">
        <v>2633</v>
      </c>
      <c r="F52" s="839" t="s">
        <v>2634</v>
      </c>
      <c r="G52" s="825" t="s">
        <v>2679</v>
      </c>
      <c r="H52" s="825" t="s">
        <v>2680</v>
      </c>
      <c r="I52" s="831">
        <v>2.0399999618530273</v>
      </c>
      <c r="J52" s="831">
        <v>100</v>
      </c>
      <c r="K52" s="832">
        <v>204</v>
      </c>
    </row>
    <row r="53" spans="1:11" ht="14.45" customHeight="1" x14ac:dyDescent="0.2">
      <c r="A53" s="821" t="s">
        <v>599</v>
      </c>
      <c r="B53" s="822" t="s">
        <v>600</v>
      </c>
      <c r="C53" s="825" t="s">
        <v>611</v>
      </c>
      <c r="D53" s="839" t="s">
        <v>612</v>
      </c>
      <c r="E53" s="825" t="s">
        <v>2633</v>
      </c>
      <c r="F53" s="839" t="s">
        <v>2634</v>
      </c>
      <c r="G53" s="825" t="s">
        <v>2681</v>
      </c>
      <c r="H53" s="825" t="s">
        <v>2682</v>
      </c>
      <c r="I53" s="831">
        <v>2.380000114440918</v>
      </c>
      <c r="J53" s="831">
        <v>50</v>
      </c>
      <c r="K53" s="832">
        <v>119</v>
      </c>
    </row>
    <row r="54" spans="1:11" ht="14.45" customHeight="1" x14ac:dyDescent="0.2">
      <c r="A54" s="821" t="s">
        <v>599</v>
      </c>
      <c r="B54" s="822" t="s">
        <v>600</v>
      </c>
      <c r="C54" s="825" t="s">
        <v>611</v>
      </c>
      <c r="D54" s="839" t="s">
        <v>612</v>
      </c>
      <c r="E54" s="825" t="s">
        <v>2633</v>
      </c>
      <c r="F54" s="839" t="s">
        <v>2634</v>
      </c>
      <c r="G54" s="825" t="s">
        <v>2683</v>
      </c>
      <c r="H54" s="825" t="s">
        <v>2684</v>
      </c>
      <c r="I54" s="831">
        <v>2.3900001049041748</v>
      </c>
      <c r="J54" s="831">
        <v>50</v>
      </c>
      <c r="K54" s="832">
        <v>119.5</v>
      </c>
    </row>
    <row r="55" spans="1:11" ht="14.45" customHeight="1" x14ac:dyDescent="0.2">
      <c r="A55" s="821" t="s">
        <v>599</v>
      </c>
      <c r="B55" s="822" t="s">
        <v>600</v>
      </c>
      <c r="C55" s="825" t="s">
        <v>611</v>
      </c>
      <c r="D55" s="839" t="s">
        <v>612</v>
      </c>
      <c r="E55" s="825" t="s">
        <v>2633</v>
      </c>
      <c r="F55" s="839" t="s">
        <v>2634</v>
      </c>
      <c r="G55" s="825" t="s">
        <v>2685</v>
      </c>
      <c r="H55" s="825" t="s">
        <v>2686</v>
      </c>
      <c r="I55" s="831">
        <v>2.3900001049041748</v>
      </c>
      <c r="J55" s="831">
        <v>50</v>
      </c>
      <c r="K55" s="832">
        <v>119.5</v>
      </c>
    </row>
    <row r="56" spans="1:11" ht="14.45" customHeight="1" x14ac:dyDescent="0.2">
      <c r="A56" s="821" t="s">
        <v>599</v>
      </c>
      <c r="B56" s="822" t="s">
        <v>600</v>
      </c>
      <c r="C56" s="825" t="s">
        <v>611</v>
      </c>
      <c r="D56" s="839" t="s">
        <v>612</v>
      </c>
      <c r="E56" s="825" t="s">
        <v>2633</v>
      </c>
      <c r="F56" s="839" t="s">
        <v>2634</v>
      </c>
      <c r="G56" s="825" t="s">
        <v>2687</v>
      </c>
      <c r="H56" s="825" t="s">
        <v>2688</v>
      </c>
      <c r="I56" s="831">
        <v>2.5649999380111694</v>
      </c>
      <c r="J56" s="831">
        <v>100</v>
      </c>
      <c r="K56" s="832">
        <v>256.5</v>
      </c>
    </row>
    <row r="57" spans="1:11" ht="14.45" customHeight="1" x14ac:dyDescent="0.2">
      <c r="A57" s="821" t="s">
        <v>599</v>
      </c>
      <c r="B57" s="822" t="s">
        <v>600</v>
      </c>
      <c r="C57" s="825" t="s">
        <v>611</v>
      </c>
      <c r="D57" s="839" t="s">
        <v>612</v>
      </c>
      <c r="E57" s="825" t="s">
        <v>2633</v>
      </c>
      <c r="F57" s="839" t="s">
        <v>2634</v>
      </c>
      <c r="G57" s="825" t="s">
        <v>2689</v>
      </c>
      <c r="H57" s="825" t="s">
        <v>2690</v>
      </c>
      <c r="I57" s="831">
        <v>23.709999084472656</v>
      </c>
      <c r="J57" s="831">
        <v>30</v>
      </c>
      <c r="K57" s="832">
        <v>711.29998779296875</v>
      </c>
    </row>
    <row r="58" spans="1:11" ht="14.45" customHeight="1" x14ac:dyDescent="0.2">
      <c r="A58" s="821" t="s">
        <v>599</v>
      </c>
      <c r="B58" s="822" t="s">
        <v>600</v>
      </c>
      <c r="C58" s="825" t="s">
        <v>611</v>
      </c>
      <c r="D58" s="839" t="s">
        <v>612</v>
      </c>
      <c r="E58" s="825" t="s">
        <v>2633</v>
      </c>
      <c r="F58" s="839" t="s">
        <v>2634</v>
      </c>
      <c r="G58" s="825" t="s">
        <v>2691</v>
      </c>
      <c r="H58" s="825" t="s">
        <v>2692</v>
      </c>
      <c r="I58" s="831">
        <v>44.080001831054688</v>
      </c>
      <c r="J58" s="831">
        <v>50</v>
      </c>
      <c r="K58" s="832">
        <v>2204</v>
      </c>
    </row>
    <row r="59" spans="1:11" ht="14.45" customHeight="1" x14ac:dyDescent="0.2">
      <c r="A59" s="821" t="s">
        <v>599</v>
      </c>
      <c r="B59" s="822" t="s">
        <v>600</v>
      </c>
      <c r="C59" s="825" t="s">
        <v>611</v>
      </c>
      <c r="D59" s="839" t="s">
        <v>612</v>
      </c>
      <c r="E59" s="825" t="s">
        <v>2693</v>
      </c>
      <c r="F59" s="839" t="s">
        <v>2694</v>
      </c>
      <c r="G59" s="825" t="s">
        <v>2695</v>
      </c>
      <c r="H59" s="825" t="s">
        <v>2696</v>
      </c>
      <c r="I59" s="831">
        <v>10.162499904632568</v>
      </c>
      <c r="J59" s="831">
        <v>900</v>
      </c>
      <c r="K59" s="832">
        <v>9145</v>
      </c>
    </row>
    <row r="60" spans="1:11" ht="14.45" customHeight="1" x14ac:dyDescent="0.2">
      <c r="A60" s="821" t="s">
        <v>599</v>
      </c>
      <c r="B60" s="822" t="s">
        <v>600</v>
      </c>
      <c r="C60" s="825" t="s">
        <v>611</v>
      </c>
      <c r="D60" s="839" t="s">
        <v>612</v>
      </c>
      <c r="E60" s="825" t="s">
        <v>2693</v>
      </c>
      <c r="F60" s="839" t="s">
        <v>2694</v>
      </c>
      <c r="G60" s="825" t="s">
        <v>2697</v>
      </c>
      <c r="H60" s="825" t="s">
        <v>2698</v>
      </c>
      <c r="I60" s="831">
        <v>62.650001525878906</v>
      </c>
      <c r="J60" s="831">
        <v>10</v>
      </c>
      <c r="K60" s="832">
        <v>626.5</v>
      </c>
    </row>
    <row r="61" spans="1:11" ht="14.45" customHeight="1" x14ac:dyDescent="0.2">
      <c r="A61" s="821" t="s">
        <v>599</v>
      </c>
      <c r="B61" s="822" t="s">
        <v>600</v>
      </c>
      <c r="C61" s="825" t="s">
        <v>611</v>
      </c>
      <c r="D61" s="839" t="s">
        <v>612</v>
      </c>
      <c r="E61" s="825" t="s">
        <v>2699</v>
      </c>
      <c r="F61" s="839" t="s">
        <v>2700</v>
      </c>
      <c r="G61" s="825" t="s">
        <v>2701</v>
      </c>
      <c r="H61" s="825" t="s">
        <v>2702</v>
      </c>
      <c r="I61" s="831">
        <v>0.54666668176651001</v>
      </c>
      <c r="J61" s="831">
        <v>1100</v>
      </c>
      <c r="K61" s="832">
        <v>603</v>
      </c>
    </row>
    <row r="62" spans="1:11" ht="14.45" customHeight="1" x14ac:dyDescent="0.2">
      <c r="A62" s="821" t="s">
        <v>599</v>
      </c>
      <c r="B62" s="822" t="s">
        <v>600</v>
      </c>
      <c r="C62" s="825" t="s">
        <v>611</v>
      </c>
      <c r="D62" s="839" t="s">
        <v>612</v>
      </c>
      <c r="E62" s="825" t="s">
        <v>2699</v>
      </c>
      <c r="F62" s="839" t="s">
        <v>2700</v>
      </c>
      <c r="G62" s="825" t="s">
        <v>2703</v>
      </c>
      <c r="H62" s="825" t="s">
        <v>2704</v>
      </c>
      <c r="I62" s="831">
        <v>1.7999999523162842</v>
      </c>
      <c r="J62" s="831">
        <v>100</v>
      </c>
      <c r="K62" s="832">
        <v>180</v>
      </c>
    </row>
    <row r="63" spans="1:11" ht="14.45" customHeight="1" x14ac:dyDescent="0.2">
      <c r="A63" s="821" t="s">
        <v>599</v>
      </c>
      <c r="B63" s="822" t="s">
        <v>600</v>
      </c>
      <c r="C63" s="825" t="s">
        <v>611</v>
      </c>
      <c r="D63" s="839" t="s">
        <v>612</v>
      </c>
      <c r="E63" s="825" t="s">
        <v>2705</v>
      </c>
      <c r="F63" s="839" t="s">
        <v>2706</v>
      </c>
      <c r="G63" s="825" t="s">
        <v>2707</v>
      </c>
      <c r="H63" s="825" t="s">
        <v>2708</v>
      </c>
      <c r="I63" s="831">
        <v>3.0299999713897705</v>
      </c>
      <c r="J63" s="831">
        <v>400</v>
      </c>
      <c r="K63" s="832">
        <v>1212</v>
      </c>
    </row>
    <row r="64" spans="1:11" ht="14.45" customHeight="1" x14ac:dyDescent="0.2">
      <c r="A64" s="821" t="s">
        <v>599</v>
      </c>
      <c r="B64" s="822" t="s">
        <v>600</v>
      </c>
      <c r="C64" s="825" t="s">
        <v>611</v>
      </c>
      <c r="D64" s="839" t="s">
        <v>612</v>
      </c>
      <c r="E64" s="825" t="s">
        <v>2705</v>
      </c>
      <c r="F64" s="839" t="s">
        <v>2706</v>
      </c>
      <c r="G64" s="825" t="s">
        <v>2709</v>
      </c>
      <c r="H64" s="825" t="s">
        <v>2710</v>
      </c>
      <c r="I64" s="831">
        <v>2.9600000381469727</v>
      </c>
      <c r="J64" s="831">
        <v>3200</v>
      </c>
      <c r="K64" s="832">
        <v>9304</v>
      </c>
    </row>
    <row r="65" spans="1:11" ht="14.45" customHeight="1" x14ac:dyDescent="0.2">
      <c r="A65" s="821" t="s">
        <v>599</v>
      </c>
      <c r="B65" s="822" t="s">
        <v>600</v>
      </c>
      <c r="C65" s="825" t="s">
        <v>611</v>
      </c>
      <c r="D65" s="839" t="s">
        <v>612</v>
      </c>
      <c r="E65" s="825" t="s">
        <v>2705</v>
      </c>
      <c r="F65" s="839" t="s">
        <v>2706</v>
      </c>
      <c r="G65" s="825" t="s">
        <v>2711</v>
      </c>
      <c r="H65" s="825" t="s">
        <v>2712</v>
      </c>
      <c r="I65" s="831">
        <v>3.3850001096725464</v>
      </c>
      <c r="J65" s="831">
        <v>5000</v>
      </c>
      <c r="K65" s="832">
        <v>16936</v>
      </c>
    </row>
    <row r="66" spans="1:11" ht="14.45" customHeight="1" x14ac:dyDescent="0.2">
      <c r="A66" s="821" t="s">
        <v>599</v>
      </c>
      <c r="B66" s="822" t="s">
        <v>600</v>
      </c>
      <c r="C66" s="825" t="s">
        <v>611</v>
      </c>
      <c r="D66" s="839" t="s">
        <v>612</v>
      </c>
      <c r="E66" s="825" t="s">
        <v>2705</v>
      </c>
      <c r="F66" s="839" t="s">
        <v>2706</v>
      </c>
      <c r="G66" s="825" t="s">
        <v>2713</v>
      </c>
      <c r="H66" s="825" t="s">
        <v>2714</v>
      </c>
      <c r="I66" s="831">
        <v>3.3900001049041748</v>
      </c>
      <c r="J66" s="831">
        <v>180</v>
      </c>
      <c r="K66" s="832">
        <v>610.20001220703125</v>
      </c>
    </row>
    <row r="67" spans="1:11" ht="14.45" customHeight="1" x14ac:dyDescent="0.2">
      <c r="A67" s="821" t="s">
        <v>599</v>
      </c>
      <c r="B67" s="822" t="s">
        <v>600</v>
      </c>
      <c r="C67" s="825" t="s">
        <v>611</v>
      </c>
      <c r="D67" s="839" t="s">
        <v>612</v>
      </c>
      <c r="E67" s="825" t="s">
        <v>2705</v>
      </c>
      <c r="F67" s="839" t="s">
        <v>2706</v>
      </c>
      <c r="G67" s="825" t="s">
        <v>2715</v>
      </c>
      <c r="H67" s="825" t="s">
        <v>2716</v>
      </c>
      <c r="I67" s="831">
        <v>3.1400001049041748</v>
      </c>
      <c r="J67" s="831">
        <v>180</v>
      </c>
      <c r="K67" s="832">
        <v>565.20001220703125</v>
      </c>
    </row>
    <row r="68" spans="1:11" ht="14.45" customHeight="1" x14ac:dyDescent="0.2">
      <c r="A68" s="821" t="s">
        <v>599</v>
      </c>
      <c r="B68" s="822" t="s">
        <v>600</v>
      </c>
      <c r="C68" s="825" t="s">
        <v>616</v>
      </c>
      <c r="D68" s="839" t="s">
        <v>617</v>
      </c>
      <c r="E68" s="825" t="s">
        <v>2585</v>
      </c>
      <c r="F68" s="839" t="s">
        <v>2586</v>
      </c>
      <c r="G68" s="825" t="s">
        <v>2717</v>
      </c>
      <c r="H68" s="825" t="s">
        <v>2718</v>
      </c>
      <c r="I68" s="831">
        <v>231.5</v>
      </c>
      <c r="J68" s="831">
        <v>3</v>
      </c>
      <c r="K68" s="832">
        <v>694.5</v>
      </c>
    </row>
    <row r="69" spans="1:11" ht="14.45" customHeight="1" x14ac:dyDescent="0.2">
      <c r="A69" s="821" t="s">
        <v>599</v>
      </c>
      <c r="B69" s="822" t="s">
        <v>600</v>
      </c>
      <c r="C69" s="825" t="s">
        <v>616</v>
      </c>
      <c r="D69" s="839" t="s">
        <v>617</v>
      </c>
      <c r="E69" s="825" t="s">
        <v>2585</v>
      </c>
      <c r="F69" s="839" t="s">
        <v>2586</v>
      </c>
      <c r="G69" s="825" t="s">
        <v>2589</v>
      </c>
      <c r="H69" s="825" t="s">
        <v>2590</v>
      </c>
      <c r="I69" s="831">
        <v>6.429999828338623</v>
      </c>
      <c r="J69" s="831">
        <v>50</v>
      </c>
      <c r="K69" s="832">
        <v>321.5</v>
      </c>
    </row>
    <row r="70" spans="1:11" ht="14.45" customHeight="1" x14ac:dyDescent="0.2">
      <c r="A70" s="821" t="s">
        <v>599</v>
      </c>
      <c r="B70" s="822" t="s">
        <v>600</v>
      </c>
      <c r="C70" s="825" t="s">
        <v>616</v>
      </c>
      <c r="D70" s="839" t="s">
        <v>617</v>
      </c>
      <c r="E70" s="825" t="s">
        <v>2585</v>
      </c>
      <c r="F70" s="839" t="s">
        <v>2586</v>
      </c>
      <c r="G70" s="825" t="s">
        <v>2591</v>
      </c>
      <c r="H70" s="825" t="s">
        <v>2592</v>
      </c>
      <c r="I70" s="831">
        <v>1.0199999809265137</v>
      </c>
      <c r="J70" s="831">
        <v>1000</v>
      </c>
      <c r="K70" s="832">
        <v>1020</v>
      </c>
    </row>
    <row r="71" spans="1:11" ht="14.45" customHeight="1" x14ac:dyDescent="0.2">
      <c r="A71" s="821" t="s">
        <v>599</v>
      </c>
      <c r="B71" s="822" t="s">
        <v>600</v>
      </c>
      <c r="C71" s="825" t="s">
        <v>616</v>
      </c>
      <c r="D71" s="839" t="s">
        <v>617</v>
      </c>
      <c r="E71" s="825" t="s">
        <v>2585</v>
      </c>
      <c r="F71" s="839" t="s">
        <v>2586</v>
      </c>
      <c r="G71" s="825" t="s">
        <v>2593</v>
      </c>
      <c r="H71" s="825" t="s">
        <v>2594</v>
      </c>
      <c r="I71" s="831">
        <v>3.4650000333786011</v>
      </c>
      <c r="J71" s="831">
        <v>2000</v>
      </c>
      <c r="K71" s="832">
        <v>6930</v>
      </c>
    </row>
    <row r="72" spans="1:11" ht="14.45" customHeight="1" x14ac:dyDescent="0.2">
      <c r="A72" s="821" t="s">
        <v>599</v>
      </c>
      <c r="B72" s="822" t="s">
        <v>600</v>
      </c>
      <c r="C72" s="825" t="s">
        <v>616</v>
      </c>
      <c r="D72" s="839" t="s">
        <v>617</v>
      </c>
      <c r="E72" s="825" t="s">
        <v>2585</v>
      </c>
      <c r="F72" s="839" t="s">
        <v>2586</v>
      </c>
      <c r="G72" s="825" t="s">
        <v>2719</v>
      </c>
      <c r="H72" s="825" t="s">
        <v>2720</v>
      </c>
      <c r="I72" s="831">
        <v>11.359999656677246</v>
      </c>
      <c r="J72" s="831">
        <v>70</v>
      </c>
      <c r="K72" s="832">
        <v>795.27999877929688</v>
      </c>
    </row>
    <row r="73" spans="1:11" ht="14.45" customHeight="1" x14ac:dyDescent="0.2">
      <c r="A73" s="821" t="s">
        <v>599</v>
      </c>
      <c r="B73" s="822" t="s">
        <v>600</v>
      </c>
      <c r="C73" s="825" t="s">
        <v>616</v>
      </c>
      <c r="D73" s="839" t="s">
        <v>617</v>
      </c>
      <c r="E73" s="825" t="s">
        <v>2585</v>
      </c>
      <c r="F73" s="839" t="s">
        <v>2586</v>
      </c>
      <c r="G73" s="825" t="s">
        <v>2595</v>
      </c>
      <c r="H73" s="825" t="s">
        <v>2596</v>
      </c>
      <c r="I73" s="831">
        <v>6.440000057220459</v>
      </c>
      <c r="J73" s="831">
        <v>300</v>
      </c>
      <c r="K73" s="832">
        <v>1932</v>
      </c>
    </row>
    <row r="74" spans="1:11" ht="14.45" customHeight="1" x14ac:dyDescent="0.2">
      <c r="A74" s="821" t="s">
        <v>599</v>
      </c>
      <c r="B74" s="822" t="s">
        <v>600</v>
      </c>
      <c r="C74" s="825" t="s">
        <v>616</v>
      </c>
      <c r="D74" s="839" t="s">
        <v>617</v>
      </c>
      <c r="E74" s="825" t="s">
        <v>2585</v>
      </c>
      <c r="F74" s="839" t="s">
        <v>2586</v>
      </c>
      <c r="G74" s="825" t="s">
        <v>2721</v>
      </c>
      <c r="H74" s="825" t="s">
        <v>2722</v>
      </c>
      <c r="I74" s="831">
        <v>790.8699951171875</v>
      </c>
      <c r="J74" s="831">
        <v>1</v>
      </c>
      <c r="K74" s="832">
        <v>790.8699951171875</v>
      </c>
    </row>
    <row r="75" spans="1:11" ht="14.45" customHeight="1" x14ac:dyDescent="0.2">
      <c r="A75" s="821" t="s">
        <v>599</v>
      </c>
      <c r="B75" s="822" t="s">
        <v>600</v>
      </c>
      <c r="C75" s="825" t="s">
        <v>616</v>
      </c>
      <c r="D75" s="839" t="s">
        <v>617</v>
      </c>
      <c r="E75" s="825" t="s">
        <v>2585</v>
      </c>
      <c r="F75" s="839" t="s">
        <v>2586</v>
      </c>
      <c r="G75" s="825" t="s">
        <v>2723</v>
      </c>
      <c r="H75" s="825" t="s">
        <v>2724</v>
      </c>
      <c r="I75" s="831">
        <v>30.170000076293945</v>
      </c>
      <c r="J75" s="831">
        <v>50</v>
      </c>
      <c r="K75" s="832">
        <v>1508.5</v>
      </c>
    </row>
    <row r="76" spans="1:11" ht="14.45" customHeight="1" x14ac:dyDescent="0.2">
      <c r="A76" s="821" t="s">
        <v>599</v>
      </c>
      <c r="B76" s="822" t="s">
        <v>600</v>
      </c>
      <c r="C76" s="825" t="s">
        <v>616</v>
      </c>
      <c r="D76" s="839" t="s">
        <v>617</v>
      </c>
      <c r="E76" s="825" t="s">
        <v>2585</v>
      </c>
      <c r="F76" s="839" t="s">
        <v>2586</v>
      </c>
      <c r="G76" s="825" t="s">
        <v>2725</v>
      </c>
      <c r="H76" s="825" t="s">
        <v>2726</v>
      </c>
      <c r="I76" s="831">
        <v>233.80000305175781</v>
      </c>
      <c r="J76" s="831">
        <v>10</v>
      </c>
      <c r="K76" s="832">
        <v>2338</v>
      </c>
    </row>
    <row r="77" spans="1:11" ht="14.45" customHeight="1" x14ac:dyDescent="0.2">
      <c r="A77" s="821" t="s">
        <v>599</v>
      </c>
      <c r="B77" s="822" t="s">
        <v>600</v>
      </c>
      <c r="C77" s="825" t="s">
        <v>616</v>
      </c>
      <c r="D77" s="839" t="s">
        <v>617</v>
      </c>
      <c r="E77" s="825" t="s">
        <v>2585</v>
      </c>
      <c r="F77" s="839" t="s">
        <v>2586</v>
      </c>
      <c r="G77" s="825" t="s">
        <v>2727</v>
      </c>
      <c r="H77" s="825" t="s">
        <v>2728</v>
      </c>
      <c r="I77" s="831">
        <v>120.69000244140625</v>
      </c>
      <c r="J77" s="831">
        <v>5</v>
      </c>
      <c r="K77" s="832">
        <v>603.46002197265625</v>
      </c>
    </row>
    <row r="78" spans="1:11" ht="14.45" customHeight="1" x14ac:dyDescent="0.2">
      <c r="A78" s="821" t="s">
        <v>599</v>
      </c>
      <c r="B78" s="822" t="s">
        <v>600</v>
      </c>
      <c r="C78" s="825" t="s">
        <v>616</v>
      </c>
      <c r="D78" s="839" t="s">
        <v>617</v>
      </c>
      <c r="E78" s="825" t="s">
        <v>2585</v>
      </c>
      <c r="F78" s="839" t="s">
        <v>2586</v>
      </c>
      <c r="G78" s="825" t="s">
        <v>2597</v>
      </c>
      <c r="H78" s="825" t="s">
        <v>2598</v>
      </c>
      <c r="I78" s="831">
        <v>33.799999237060547</v>
      </c>
      <c r="J78" s="831">
        <v>60</v>
      </c>
      <c r="K78" s="832">
        <v>2027.9100341796875</v>
      </c>
    </row>
    <row r="79" spans="1:11" ht="14.45" customHeight="1" x14ac:dyDescent="0.2">
      <c r="A79" s="821" t="s">
        <v>599</v>
      </c>
      <c r="B79" s="822" t="s">
        <v>600</v>
      </c>
      <c r="C79" s="825" t="s">
        <v>616</v>
      </c>
      <c r="D79" s="839" t="s">
        <v>617</v>
      </c>
      <c r="E79" s="825" t="s">
        <v>2585</v>
      </c>
      <c r="F79" s="839" t="s">
        <v>2586</v>
      </c>
      <c r="G79" s="825" t="s">
        <v>2599</v>
      </c>
      <c r="H79" s="825" t="s">
        <v>2600</v>
      </c>
      <c r="I79" s="831">
        <v>38.090000152587891</v>
      </c>
      <c r="J79" s="831">
        <v>60</v>
      </c>
      <c r="K79" s="832">
        <v>2285.6298828125</v>
      </c>
    </row>
    <row r="80" spans="1:11" ht="14.45" customHeight="1" x14ac:dyDescent="0.2">
      <c r="A80" s="821" t="s">
        <v>599</v>
      </c>
      <c r="B80" s="822" t="s">
        <v>600</v>
      </c>
      <c r="C80" s="825" t="s">
        <v>616</v>
      </c>
      <c r="D80" s="839" t="s">
        <v>617</v>
      </c>
      <c r="E80" s="825" t="s">
        <v>2585</v>
      </c>
      <c r="F80" s="839" t="s">
        <v>2586</v>
      </c>
      <c r="G80" s="825" t="s">
        <v>2601</v>
      </c>
      <c r="H80" s="825" t="s">
        <v>2602</v>
      </c>
      <c r="I80" s="831">
        <v>214.57000732421875</v>
      </c>
      <c r="J80" s="831">
        <v>3</v>
      </c>
      <c r="K80" s="832">
        <v>643.71002197265625</v>
      </c>
    </row>
    <row r="81" spans="1:11" ht="14.45" customHeight="1" x14ac:dyDescent="0.2">
      <c r="A81" s="821" t="s">
        <v>599</v>
      </c>
      <c r="B81" s="822" t="s">
        <v>600</v>
      </c>
      <c r="C81" s="825" t="s">
        <v>616</v>
      </c>
      <c r="D81" s="839" t="s">
        <v>617</v>
      </c>
      <c r="E81" s="825" t="s">
        <v>2585</v>
      </c>
      <c r="F81" s="839" t="s">
        <v>2586</v>
      </c>
      <c r="G81" s="825" t="s">
        <v>2603</v>
      </c>
      <c r="H81" s="825" t="s">
        <v>2604</v>
      </c>
      <c r="I81" s="831">
        <v>322</v>
      </c>
      <c r="J81" s="831">
        <v>30</v>
      </c>
      <c r="K81" s="832">
        <v>9660</v>
      </c>
    </row>
    <row r="82" spans="1:11" ht="14.45" customHeight="1" x14ac:dyDescent="0.2">
      <c r="A82" s="821" t="s">
        <v>599</v>
      </c>
      <c r="B82" s="822" t="s">
        <v>600</v>
      </c>
      <c r="C82" s="825" t="s">
        <v>616</v>
      </c>
      <c r="D82" s="839" t="s">
        <v>617</v>
      </c>
      <c r="E82" s="825" t="s">
        <v>2585</v>
      </c>
      <c r="F82" s="839" t="s">
        <v>2586</v>
      </c>
      <c r="G82" s="825" t="s">
        <v>2729</v>
      </c>
      <c r="H82" s="825" t="s">
        <v>2730</v>
      </c>
      <c r="I82" s="831">
        <v>8.7100000381469727</v>
      </c>
      <c r="J82" s="831">
        <v>100</v>
      </c>
      <c r="K82" s="832">
        <v>871.4000244140625</v>
      </c>
    </row>
    <row r="83" spans="1:11" ht="14.45" customHeight="1" x14ac:dyDescent="0.2">
      <c r="A83" s="821" t="s">
        <v>599</v>
      </c>
      <c r="B83" s="822" t="s">
        <v>600</v>
      </c>
      <c r="C83" s="825" t="s">
        <v>616</v>
      </c>
      <c r="D83" s="839" t="s">
        <v>617</v>
      </c>
      <c r="E83" s="825" t="s">
        <v>2585</v>
      </c>
      <c r="F83" s="839" t="s">
        <v>2586</v>
      </c>
      <c r="G83" s="825" t="s">
        <v>2731</v>
      </c>
      <c r="H83" s="825" t="s">
        <v>2732</v>
      </c>
      <c r="I83" s="831">
        <v>11.640000343322754</v>
      </c>
      <c r="J83" s="831">
        <v>34</v>
      </c>
      <c r="K83" s="832">
        <v>395.75998687744141</v>
      </c>
    </row>
    <row r="84" spans="1:11" ht="14.45" customHeight="1" x14ac:dyDescent="0.2">
      <c r="A84" s="821" t="s">
        <v>599</v>
      </c>
      <c r="B84" s="822" t="s">
        <v>600</v>
      </c>
      <c r="C84" s="825" t="s">
        <v>616</v>
      </c>
      <c r="D84" s="839" t="s">
        <v>617</v>
      </c>
      <c r="E84" s="825" t="s">
        <v>2585</v>
      </c>
      <c r="F84" s="839" t="s">
        <v>2586</v>
      </c>
      <c r="G84" s="825" t="s">
        <v>2609</v>
      </c>
      <c r="H84" s="825" t="s">
        <v>2610</v>
      </c>
      <c r="I84" s="831">
        <v>0.85500001907348633</v>
      </c>
      <c r="J84" s="831">
        <v>400</v>
      </c>
      <c r="K84" s="832">
        <v>341</v>
      </c>
    </row>
    <row r="85" spans="1:11" ht="14.45" customHeight="1" x14ac:dyDescent="0.2">
      <c r="A85" s="821" t="s">
        <v>599</v>
      </c>
      <c r="B85" s="822" t="s">
        <v>600</v>
      </c>
      <c r="C85" s="825" t="s">
        <v>616</v>
      </c>
      <c r="D85" s="839" t="s">
        <v>617</v>
      </c>
      <c r="E85" s="825" t="s">
        <v>2585</v>
      </c>
      <c r="F85" s="839" t="s">
        <v>2586</v>
      </c>
      <c r="G85" s="825" t="s">
        <v>2611</v>
      </c>
      <c r="H85" s="825" t="s">
        <v>2612</v>
      </c>
      <c r="I85" s="831">
        <v>1.5099999904632568</v>
      </c>
      <c r="J85" s="831">
        <v>200</v>
      </c>
      <c r="K85" s="832">
        <v>302</v>
      </c>
    </row>
    <row r="86" spans="1:11" ht="14.45" customHeight="1" x14ac:dyDescent="0.2">
      <c r="A86" s="821" t="s">
        <v>599</v>
      </c>
      <c r="B86" s="822" t="s">
        <v>600</v>
      </c>
      <c r="C86" s="825" t="s">
        <v>616</v>
      </c>
      <c r="D86" s="839" t="s">
        <v>617</v>
      </c>
      <c r="E86" s="825" t="s">
        <v>2585</v>
      </c>
      <c r="F86" s="839" t="s">
        <v>2586</v>
      </c>
      <c r="G86" s="825" t="s">
        <v>2733</v>
      </c>
      <c r="H86" s="825" t="s">
        <v>2734</v>
      </c>
      <c r="I86" s="831">
        <v>2.0699999332427979</v>
      </c>
      <c r="J86" s="831">
        <v>50</v>
      </c>
      <c r="K86" s="832">
        <v>103.5</v>
      </c>
    </row>
    <row r="87" spans="1:11" ht="14.45" customHeight="1" x14ac:dyDescent="0.2">
      <c r="A87" s="821" t="s">
        <v>599</v>
      </c>
      <c r="B87" s="822" t="s">
        <v>600</v>
      </c>
      <c r="C87" s="825" t="s">
        <v>616</v>
      </c>
      <c r="D87" s="839" t="s">
        <v>617</v>
      </c>
      <c r="E87" s="825" t="s">
        <v>2585</v>
      </c>
      <c r="F87" s="839" t="s">
        <v>2586</v>
      </c>
      <c r="G87" s="825" t="s">
        <v>2735</v>
      </c>
      <c r="H87" s="825" t="s">
        <v>2736</v>
      </c>
      <c r="I87" s="831">
        <v>26.709999084472656</v>
      </c>
      <c r="J87" s="831">
        <v>36</v>
      </c>
      <c r="K87" s="832">
        <v>961.469970703125</v>
      </c>
    </row>
    <row r="88" spans="1:11" ht="14.45" customHeight="1" x14ac:dyDescent="0.2">
      <c r="A88" s="821" t="s">
        <v>599</v>
      </c>
      <c r="B88" s="822" t="s">
        <v>600</v>
      </c>
      <c r="C88" s="825" t="s">
        <v>616</v>
      </c>
      <c r="D88" s="839" t="s">
        <v>617</v>
      </c>
      <c r="E88" s="825" t="s">
        <v>2585</v>
      </c>
      <c r="F88" s="839" t="s">
        <v>2586</v>
      </c>
      <c r="G88" s="825" t="s">
        <v>2737</v>
      </c>
      <c r="H88" s="825" t="s">
        <v>2738</v>
      </c>
      <c r="I88" s="831">
        <v>0.37999999523162842</v>
      </c>
      <c r="J88" s="831">
        <v>5</v>
      </c>
      <c r="K88" s="832">
        <v>1.8999999761581421</v>
      </c>
    </row>
    <row r="89" spans="1:11" ht="14.45" customHeight="1" x14ac:dyDescent="0.2">
      <c r="A89" s="821" t="s">
        <v>599</v>
      </c>
      <c r="B89" s="822" t="s">
        <v>600</v>
      </c>
      <c r="C89" s="825" t="s">
        <v>616</v>
      </c>
      <c r="D89" s="839" t="s">
        <v>617</v>
      </c>
      <c r="E89" s="825" t="s">
        <v>2585</v>
      </c>
      <c r="F89" s="839" t="s">
        <v>2586</v>
      </c>
      <c r="G89" s="825" t="s">
        <v>2739</v>
      </c>
      <c r="H89" s="825" t="s">
        <v>2740</v>
      </c>
      <c r="I89" s="831">
        <v>8.3900003433227539</v>
      </c>
      <c r="J89" s="831">
        <v>36</v>
      </c>
      <c r="K89" s="832">
        <v>302.04000854492188</v>
      </c>
    </row>
    <row r="90" spans="1:11" ht="14.45" customHeight="1" x14ac:dyDescent="0.2">
      <c r="A90" s="821" t="s">
        <v>599</v>
      </c>
      <c r="B90" s="822" t="s">
        <v>600</v>
      </c>
      <c r="C90" s="825" t="s">
        <v>616</v>
      </c>
      <c r="D90" s="839" t="s">
        <v>617</v>
      </c>
      <c r="E90" s="825" t="s">
        <v>2585</v>
      </c>
      <c r="F90" s="839" t="s">
        <v>2586</v>
      </c>
      <c r="G90" s="825" t="s">
        <v>2741</v>
      </c>
      <c r="H90" s="825" t="s">
        <v>2742</v>
      </c>
      <c r="I90" s="831">
        <v>20.399999618530273</v>
      </c>
      <c r="J90" s="831">
        <v>36</v>
      </c>
      <c r="K90" s="832">
        <v>734.4000244140625</v>
      </c>
    </row>
    <row r="91" spans="1:11" ht="14.45" customHeight="1" x14ac:dyDescent="0.2">
      <c r="A91" s="821" t="s">
        <v>599</v>
      </c>
      <c r="B91" s="822" t="s">
        <v>600</v>
      </c>
      <c r="C91" s="825" t="s">
        <v>616</v>
      </c>
      <c r="D91" s="839" t="s">
        <v>617</v>
      </c>
      <c r="E91" s="825" t="s">
        <v>2585</v>
      </c>
      <c r="F91" s="839" t="s">
        <v>2586</v>
      </c>
      <c r="G91" s="825" t="s">
        <v>2743</v>
      </c>
      <c r="H91" s="825" t="s">
        <v>2744</v>
      </c>
      <c r="I91" s="831">
        <v>13.229999542236328</v>
      </c>
      <c r="J91" s="831">
        <v>600</v>
      </c>
      <c r="K91" s="832">
        <v>7935.5</v>
      </c>
    </row>
    <row r="92" spans="1:11" ht="14.45" customHeight="1" x14ac:dyDescent="0.2">
      <c r="A92" s="821" t="s">
        <v>599</v>
      </c>
      <c r="B92" s="822" t="s">
        <v>600</v>
      </c>
      <c r="C92" s="825" t="s">
        <v>616</v>
      </c>
      <c r="D92" s="839" t="s">
        <v>617</v>
      </c>
      <c r="E92" s="825" t="s">
        <v>2585</v>
      </c>
      <c r="F92" s="839" t="s">
        <v>2586</v>
      </c>
      <c r="G92" s="825" t="s">
        <v>2745</v>
      </c>
      <c r="H92" s="825" t="s">
        <v>2746</v>
      </c>
      <c r="I92" s="831">
        <v>15.760000228881836</v>
      </c>
      <c r="J92" s="831">
        <v>700</v>
      </c>
      <c r="K92" s="832">
        <v>11028.5</v>
      </c>
    </row>
    <row r="93" spans="1:11" ht="14.45" customHeight="1" x14ac:dyDescent="0.2">
      <c r="A93" s="821" t="s">
        <v>599</v>
      </c>
      <c r="B93" s="822" t="s">
        <v>600</v>
      </c>
      <c r="C93" s="825" t="s">
        <v>616</v>
      </c>
      <c r="D93" s="839" t="s">
        <v>617</v>
      </c>
      <c r="E93" s="825" t="s">
        <v>2585</v>
      </c>
      <c r="F93" s="839" t="s">
        <v>2586</v>
      </c>
      <c r="G93" s="825" t="s">
        <v>2747</v>
      </c>
      <c r="H93" s="825" t="s">
        <v>2748</v>
      </c>
      <c r="I93" s="831">
        <v>2.5899999141693115</v>
      </c>
      <c r="J93" s="831">
        <v>40</v>
      </c>
      <c r="K93" s="832">
        <v>103.59999847412109</v>
      </c>
    </row>
    <row r="94" spans="1:11" ht="14.45" customHeight="1" x14ac:dyDescent="0.2">
      <c r="A94" s="821" t="s">
        <v>599</v>
      </c>
      <c r="B94" s="822" t="s">
        <v>600</v>
      </c>
      <c r="C94" s="825" t="s">
        <v>616</v>
      </c>
      <c r="D94" s="839" t="s">
        <v>617</v>
      </c>
      <c r="E94" s="825" t="s">
        <v>2585</v>
      </c>
      <c r="F94" s="839" t="s">
        <v>2586</v>
      </c>
      <c r="G94" s="825" t="s">
        <v>2749</v>
      </c>
      <c r="H94" s="825" t="s">
        <v>2750</v>
      </c>
      <c r="I94" s="831">
        <v>2.5199999809265137</v>
      </c>
      <c r="J94" s="831">
        <v>40</v>
      </c>
      <c r="K94" s="832">
        <v>100.80000305175781</v>
      </c>
    </row>
    <row r="95" spans="1:11" ht="14.45" customHeight="1" x14ac:dyDescent="0.2">
      <c r="A95" s="821" t="s">
        <v>599</v>
      </c>
      <c r="B95" s="822" t="s">
        <v>600</v>
      </c>
      <c r="C95" s="825" t="s">
        <v>616</v>
      </c>
      <c r="D95" s="839" t="s">
        <v>617</v>
      </c>
      <c r="E95" s="825" t="s">
        <v>2585</v>
      </c>
      <c r="F95" s="839" t="s">
        <v>2586</v>
      </c>
      <c r="G95" s="825" t="s">
        <v>2751</v>
      </c>
      <c r="H95" s="825" t="s">
        <v>2752</v>
      </c>
      <c r="I95" s="831">
        <v>3.309999942779541</v>
      </c>
      <c r="J95" s="831">
        <v>80</v>
      </c>
      <c r="K95" s="832">
        <v>264.80000305175781</v>
      </c>
    </row>
    <row r="96" spans="1:11" ht="14.45" customHeight="1" x14ac:dyDescent="0.2">
      <c r="A96" s="821" t="s">
        <v>599</v>
      </c>
      <c r="B96" s="822" t="s">
        <v>600</v>
      </c>
      <c r="C96" s="825" t="s">
        <v>616</v>
      </c>
      <c r="D96" s="839" t="s">
        <v>617</v>
      </c>
      <c r="E96" s="825" t="s">
        <v>2585</v>
      </c>
      <c r="F96" s="839" t="s">
        <v>2586</v>
      </c>
      <c r="G96" s="825" t="s">
        <v>2753</v>
      </c>
      <c r="H96" s="825" t="s">
        <v>2754</v>
      </c>
      <c r="I96" s="831">
        <v>4.0999999046325684</v>
      </c>
      <c r="J96" s="831">
        <v>70</v>
      </c>
      <c r="K96" s="832">
        <v>287</v>
      </c>
    </row>
    <row r="97" spans="1:11" ht="14.45" customHeight="1" x14ac:dyDescent="0.2">
      <c r="A97" s="821" t="s">
        <v>599</v>
      </c>
      <c r="B97" s="822" t="s">
        <v>600</v>
      </c>
      <c r="C97" s="825" t="s">
        <v>616</v>
      </c>
      <c r="D97" s="839" t="s">
        <v>617</v>
      </c>
      <c r="E97" s="825" t="s">
        <v>2585</v>
      </c>
      <c r="F97" s="839" t="s">
        <v>2586</v>
      </c>
      <c r="G97" s="825" t="s">
        <v>2755</v>
      </c>
      <c r="H97" s="825" t="s">
        <v>2756</v>
      </c>
      <c r="I97" s="831">
        <v>4.8400001525878906</v>
      </c>
      <c r="J97" s="831">
        <v>40</v>
      </c>
      <c r="K97" s="832">
        <v>193.60000610351563</v>
      </c>
    </row>
    <row r="98" spans="1:11" ht="14.45" customHeight="1" x14ac:dyDescent="0.2">
      <c r="A98" s="821" t="s">
        <v>599</v>
      </c>
      <c r="B98" s="822" t="s">
        <v>600</v>
      </c>
      <c r="C98" s="825" t="s">
        <v>616</v>
      </c>
      <c r="D98" s="839" t="s">
        <v>617</v>
      </c>
      <c r="E98" s="825" t="s">
        <v>2585</v>
      </c>
      <c r="F98" s="839" t="s">
        <v>2586</v>
      </c>
      <c r="G98" s="825" t="s">
        <v>2625</v>
      </c>
      <c r="H98" s="825" t="s">
        <v>2626</v>
      </c>
      <c r="I98" s="831">
        <v>0.23000000417232513</v>
      </c>
      <c r="J98" s="831">
        <v>2</v>
      </c>
      <c r="K98" s="832">
        <v>0.46000000834465027</v>
      </c>
    </row>
    <row r="99" spans="1:11" ht="14.45" customHeight="1" x14ac:dyDescent="0.2">
      <c r="A99" s="821" t="s">
        <v>599</v>
      </c>
      <c r="B99" s="822" t="s">
        <v>600</v>
      </c>
      <c r="C99" s="825" t="s">
        <v>616</v>
      </c>
      <c r="D99" s="839" t="s">
        <v>617</v>
      </c>
      <c r="E99" s="825" t="s">
        <v>2585</v>
      </c>
      <c r="F99" s="839" t="s">
        <v>2586</v>
      </c>
      <c r="G99" s="825" t="s">
        <v>2629</v>
      </c>
      <c r="H99" s="825" t="s">
        <v>2630</v>
      </c>
      <c r="I99" s="831">
        <v>32.790000915527344</v>
      </c>
      <c r="J99" s="831">
        <v>50</v>
      </c>
      <c r="K99" s="832">
        <v>1639.5</v>
      </c>
    </row>
    <row r="100" spans="1:11" ht="14.45" customHeight="1" x14ac:dyDescent="0.2">
      <c r="A100" s="821" t="s">
        <v>599</v>
      </c>
      <c r="B100" s="822" t="s">
        <v>600</v>
      </c>
      <c r="C100" s="825" t="s">
        <v>616</v>
      </c>
      <c r="D100" s="839" t="s">
        <v>617</v>
      </c>
      <c r="E100" s="825" t="s">
        <v>2585</v>
      </c>
      <c r="F100" s="839" t="s">
        <v>2586</v>
      </c>
      <c r="G100" s="825" t="s">
        <v>2631</v>
      </c>
      <c r="H100" s="825" t="s">
        <v>2632</v>
      </c>
      <c r="I100" s="831">
        <v>12.020000457763672</v>
      </c>
      <c r="J100" s="831">
        <v>5</v>
      </c>
      <c r="K100" s="832">
        <v>60.099998474121094</v>
      </c>
    </row>
    <row r="101" spans="1:11" ht="14.45" customHeight="1" x14ac:dyDescent="0.2">
      <c r="A101" s="821" t="s">
        <v>599</v>
      </c>
      <c r="B101" s="822" t="s">
        <v>600</v>
      </c>
      <c r="C101" s="825" t="s">
        <v>616</v>
      </c>
      <c r="D101" s="839" t="s">
        <v>617</v>
      </c>
      <c r="E101" s="825" t="s">
        <v>2585</v>
      </c>
      <c r="F101" s="839" t="s">
        <v>2586</v>
      </c>
      <c r="G101" s="825" t="s">
        <v>2757</v>
      </c>
      <c r="H101" s="825" t="s">
        <v>2758</v>
      </c>
      <c r="I101" s="831">
        <v>0.76666665077209473</v>
      </c>
      <c r="J101" s="831">
        <v>4000</v>
      </c>
      <c r="K101" s="832">
        <v>3070</v>
      </c>
    </row>
    <row r="102" spans="1:11" ht="14.45" customHeight="1" x14ac:dyDescent="0.2">
      <c r="A102" s="821" t="s">
        <v>599</v>
      </c>
      <c r="B102" s="822" t="s">
        <v>600</v>
      </c>
      <c r="C102" s="825" t="s">
        <v>616</v>
      </c>
      <c r="D102" s="839" t="s">
        <v>617</v>
      </c>
      <c r="E102" s="825" t="s">
        <v>2585</v>
      </c>
      <c r="F102" s="839" t="s">
        <v>2586</v>
      </c>
      <c r="G102" s="825" t="s">
        <v>2759</v>
      </c>
      <c r="H102" s="825" t="s">
        <v>2760</v>
      </c>
      <c r="I102" s="831">
        <v>31.430000305175781</v>
      </c>
      <c r="J102" s="831">
        <v>1</v>
      </c>
      <c r="K102" s="832">
        <v>31.430000305175781</v>
      </c>
    </row>
    <row r="103" spans="1:11" ht="14.45" customHeight="1" x14ac:dyDescent="0.2">
      <c r="A103" s="821" t="s">
        <v>599</v>
      </c>
      <c r="B103" s="822" t="s">
        <v>600</v>
      </c>
      <c r="C103" s="825" t="s">
        <v>616</v>
      </c>
      <c r="D103" s="839" t="s">
        <v>617</v>
      </c>
      <c r="E103" s="825" t="s">
        <v>2585</v>
      </c>
      <c r="F103" s="839" t="s">
        <v>2586</v>
      </c>
      <c r="G103" s="825" t="s">
        <v>2761</v>
      </c>
      <c r="H103" s="825" t="s">
        <v>2762</v>
      </c>
      <c r="I103" s="831">
        <v>260.29998779296875</v>
      </c>
      <c r="J103" s="831">
        <v>1</v>
      </c>
      <c r="K103" s="832">
        <v>260.29998779296875</v>
      </c>
    </row>
    <row r="104" spans="1:11" ht="14.45" customHeight="1" x14ac:dyDescent="0.2">
      <c r="A104" s="821" t="s">
        <v>599</v>
      </c>
      <c r="B104" s="822" t="s">
        <v>600</v>
      </c>
      <c r="C104" s="825" t="s">
        <v>616</v>
      </c>
      <c r="D104" s="839" t="s">
        <v>617</v>
      </c>
      <c r="E104" s="825" t="s">
        <v>2633</v>
      </c>
      <c r="F104" s="839" t="s">
        <v>2634</v>
      </c>
      <c r="G104" s="825" t="s">
        <v>2763</v>
      </c>
      <c r="H104" s="825" t="s">
        <v>2764</v>
      </c>
      <c r="I104" s="831">
        <v>175</v>
      </c>
      <c r="J104" s="831">
        <v>1</v>
      </c>
      <c r="K104" s="832">
        <v>175</v>
      </c>
    </row>
    <row r="105" spans="1:11" ht="14.45" customHeight="1" x14ac:dyDescent="0.2">
      <c r="A105" s="821" t="s">
        <v>599</v>
      </c>
      <c r="B105" s="822" t="s">
        <v>600</v>
      </c>
      <c r="C105" s="825" t="s">
        <v>616</v>
      </c>
      <c r="D105" s="839" t="s">
        <v>617</v>
      </c>
      <c r="E105" s="825" t="s">
        <v>2633</v>
      </c>
      <c r="F105" s="839" t="s">
        <v>2634</v>
      </c>
      <c r="G105" s="825" t="s">
        <v>2765</v>
      </c>
      <c r="H105" s="825" t="s">
        <v>2766</v>
      </c>
      <c r="I105" s="831">
        <v>47.189998626708984</v>
      </c>
      <c r="J105" s="831">
        <v>20</v>
      </c>
      <c r="K105" s="832">
        <v>943.79998779296875</v>
      </c>
    </row>
    <row r="106" spans="1:11" ht="14.45" customHeight="1" x14ac:dyDescent="0.2">
      <c r="A106" s="821" t="s">
        <v>599</v>
      </c>
      <c r="B106" s="822" t="s">
        <v>600</v>
      </c>
      <c r="C106" s="825" t="s">
        <v>616</v>
      </c>
      <c r="D106" s="839" t="s">
        <v>617</v>
      </c>
      <c r="E106" s="825" t="s">
        <v>2633</v>
      </c>
      <c r="F106" s="839" t="s">
        <v>2634</v>
      </c>
      <c r="G106" s="825" t="s">
        <v>2767</v>
      </c>
      <c r="H106" s="825" t="s">
        <v>2768</v>
      </c>
      <c r="I106" s="831">
        <v>4.820000171661377</v>
      </c>
      <c r="J106" s="831">
        <v>20</v>
      </c>
      <c r="K106" s="832">
        <v>96.400001525878906</v>
      </c>
    </row>
    <row r="107" spans="1:11" ht="14.45" customHeight="1" x14ac:dyDescent="0.2">
      <c r="A107" s="821" t="s">
        <v>599</v>
      </c>
      <c r="B107" s="822" t="s">
        <v>600</v>
      </c>
      <c r="C107" s="825" t="s">
        <v>616</v>
      </c>
      <c r="D107" s="839" t="s">
        <v>617</v>
      </c>
      <c r="E107" s="825" t="s">
        <v>2633</v>
      </c>
      <c r="F107" s="839" t="s">
        <v>2634</v>
      </c>
      <c r="G107" s="825" t="s">
        <v>2635</v>
      </c>
      <c r="H107" s="825" t="s">
        <v>2636</v>
      </c>
      <c r="I107" s="831">
        <v>9.9999997764825821E-3</v>
      </c>
      <c r="J107" s="831">
        <v>60</v>
      </c>
      <c r="K107" s="832">
        <v>0.60000002384185791</v>
      </c>
    </row>
    <row r="108" spans="1:11" ht="14.45" customHeight="1" x14ac:dyDescent="0.2">
      <c r="A108" s="821" t="s">
        <v>599</v>
      </c>
      <c r="B108" s="822" t="s">
        <v>600</v>
      </c>
      <c r="C108" s="825" t="s">
        <v>616</v>
      </c>
      <c r="D108" s="839" t="s">
        <v>617</v>
      </c>
      <c r="E108" s="825" t="s">
        <v>2633</v>
      </c>
      <c r="F108" s="839" t="s">
        <v>2634</v>
      </c>
      <c r="G108" s="825" t="s">
        <v>2769</v>
      </c>
      <c r="H108" s="825" t="s">
        <v>2770</v>
      </c>
      <c r="I108" s="831">
        <v>6.0500001907348633</v>
      </c>
      <c r="J108" s="831">
        <v>50</v>
      </c>
      <c r="K108" s="832">
        <v>302.5</v>
      </c>
    </row>
    <row r="109" spans="1:11" ht="14.45" customHeight="1" x14ac:dyDescent="0.2">
      <c r="A109" s="821" t="s">
        <v>599</v>
      </c>
      <c r="B109" s="822" t="s">
        <v>600</v>
      </c>
      <c r="C109" s="825" t="s">
        <v>616</v>
      </c>
      <c r="D109" s="839" t="s">
        <v>617</v>
      </c>
      <c r="E109" s="825" t="s">
        <v>2633</v>
      </c>
      <c r="F109" s="839" t="s">
        <v>2634</v>
      </c>
      <c r="G109" s="825" t="s">
        <v>2771</v>
      </c>
      <c r="H109" s="825" t="s">
        <v>2772</v>
      </c>
      <c r="I109" s="831">
        <v>332.75</v>
      </c>
      <c r="J109" s="831">
        <v>3</v>
      </c>
      <c r="K109" s="832">
        <v>998.25</v>
      </c>
    </row>
    <row r="110" spans="1:11" ht="14.45" customHeight="1" x14ac:dyDescent="0.2">
      <c r="A110" s="821" t="s">
        <v>599</v>
      </c>
      <c r="B110" s="822" t="s">
        <v>600</v>
      </c>
      <c r="C110" s="825" t="s">
        <v>616</v>
      </c>
      <c r="D110" s="839" t="s">
        <v>617</v>
      </c>
      <c r="E110" s="825" t="s">
        <v>2633</v>
      </c>
      <c r="F110" s="839" t="s">
        <v>2634</v>
      </c>
      <c r="G110" s="825" t="s">
        <v>2637</v>
      </c>
      <c r="H110" s="825" t="s">
        <v>2638</v>
      </c>
      <c r="I110" s="831">
        <v>3.4800000190734863</v>
      </c>
      <c r="J110" s="831">
        <v>150</v>
      </c>
      <c r="K110" s="832">
        <v>522</v>
      </c>
    </row>
    <row r="111" spans="1:11" ht="14.45" customHeight="1" x14ac:dyDescent="0.2">
      <c r="A111" s="821" t="s">
        <v>599</v>
      </c>
      <c r="B111" s="822" t="s">
        <v>600</v>
      </c>
      <c r="C111" s="825" t="s">
        <v>616</v>
      </c>
      <c r="D111" s="839" t="s">
        <v>617</v>
      </c>
      <c r="E111" s="825" t="s">
        <v>2633</v>
      </c>
      <c r="F111" s="839" t="s">
        <v>2634</v>
      </c>
      <c r="G111" s="825" t="s">
        <v>2641</v>
      </c>
      <c r="H111" s="825" t="s">
        <v>2642</v>
      </c>
      <c r="I111" s="831">
        <v>17.979999542236328</v>
      </c>
      <c r="J111" s="831">
        <v>100</v>
      </c>
      <c r="K111" s="832">
        <v>1798</v>
      </c>
    </row>
    <row r="112" spans="1:11" ht="14.45" customHeight="1" x14ac:dyDescent="0.2">
      <c r="A112" s="821" t="s">
        <v>599</v>
      </c>
      <c r="B112" s="822" t="s">
        <v>600</v>
      </c>
      <c r="C112" s="825" t="s">
        <v>616</v>
      </c>
      <c r="D112" s="839" t="s">
        <v>617</v>
      </c>
      <c r="E112" s="825" t="s">
        <v>2633</v>
      </c>
      <c r="F112" s="839" t="s">
        <v>2634</v>
      </c>
      <c r="G112" s="825" t="s">
        <v>2773</v>
      </c>
      <c r="H112" s="825" t="s">
        <v>2774</v>
      </c>
      <c r="I112" s="831">
        <v>2.4000000953674316</v>
      </c>
      <c r="J112" s="831">
        <v>10</v>
      </c>
      <c r="K112" s="832">
        <v>24</v>
      </c>
    </row>
    <row r="113" spans="1:11" ht="14.45" customHeight="1" x14ac:dyDescent="0.2">
      <c r="A113" s="821" t="s">
        <v>599</v>
      </c>
      <c r="B113" s="822" t="s">
        <v>600</v>
      </c>
      <c r="C113" s="825" t="s">
        <v>616</v>
      </c>
      <c r="D113" s="839" t="s">
        <v>617</v>
      </c>
      <c r="E113" s="825" t="s">
        <v>2633</v>
      </c>
      <c r="F113" s="839" t="s">
        <v>2634</v>
      </c>
      <c r="G113" s="825" t="s">
        <v>2643</v>
      </c>
      <c r="H113" s="825" t="s">
        <v>2644</v>
      </c>
      <c r="I113" s="831">
        <v>13.210000038146973</v>
      </c>
      <c r="J113" s="831">
        <v>10</v>
      </c>
      <c r="K113" s="832">
        <v>132.10000610351563</v>
      </c>
    </row>
    <row r="114" spans="1:11" ht="14.45" customHeight="1" x14ac:dyDescent="0.2">
      <c r="A114" s="821" t="s">
        <v>599</v>
      </c>
      <c r="B114" s="822" t="s">
        <v>600</v>
      </c>
      <c r="C114" s="825" t="s">
        <v>616</v>
      </c>
      <c r="D114" s="839" t="s">
        <v>617</v>
      </c>
      <c r="E114" s="825" t="s">
        <v>2633</v>
      </c>
      <c r="F114" s="839" t="s">
        <v>2634</v>
      </c>
      <c r="G114" s="825" t="s">
        <v>2645</v>
      </c>
      <c r="H114" s="825" t="s">
        <v>2646</v>
      </c>
      <c r="I114" s="831">
        <v>13.210000038146973</v>
      </c>
      <c r="J114" s="831">
        <v>30</v>
      </c>
      <c r="K114" s="832">
        <v>396.29998779296875</v>
      </c>
    </row>
    <row r="115" spans="1:11" ht="14.45" customHeight="1" x14ac:dyDescent="0.2">
      <c r="A115" s="821" t="s">
        <v>599</v>
      </c>
      <c r="B115" s="822" t="s">
        <v>600</v>
      </c>
      <c r="C115" s="825" t="s">
        <v>616</v>
      </c>
      <c r="D115" s="839" t="s">
        <v>617</v>
      </c>
      <c r="E115" s="825" t="s">
        <v>2633</v>
      </c>
      <c r="F115" s="839" t="s">
        <v>2634</v>
      </c>
      <c r="G115" s="825" t="s">
        <v>2651</v>
      </c>
      <c r="H115" s="825" t="s">
        <v>2652</v>
      </c>
      <c r="I115" s="831">
        <v>7.869999885559082</v>
      </c>
      <c r="J115" s="831">
        <v>500</v>
      </c>
      <c r="K115" s="832">
        <v>3935</v>
      </c>
    </row>
    <row r="116" spans="1:11" ht="14.45" customHeight="1" x14ac:dyDescent="0.2">
      <c r="A116" s="821" t="s">
        <v>599</v>
      </c>
      <c r="B116" s="822" t="s">
        <v>600</v>
      </c>
      <c r="C116" s="825" t="s">
        <v>616</v>
      </c>
      <c r="D116" s="839" t="s">
        <v>617</v>
      </c>
      <c r="E116" s="825" t="s">
        <v>2633</v>
      </c>
      <c r="F116" s="839" t="s">
        <v>2634</v>
      </c>
      <c r="G116" s="825" t="s">
        <v>2775</v>
      </c>
      <c r="H116" s="825" t="s">
        <v>2776</v>
      </c>
      <c r="I116" s="831">
        <v>33.880001068115234</v>
      </c>
      <c r="J116" s="831">
        <v>1</v>
      </c>
      <c r="K116" s="832">
        <v>33.880001068115234</v>
      </c>
    </row>
    <row r="117" spans="1:11" ht="14.45" customHeight="1" x14ac:dyDescent="0.2">
      <c r="A117" s="821" t="s">
        <v>599</v>
      </c>
      <c r="B117" s="822" t="s">
        <v>600</v>
      </c>
      <c r="C117" s="825" t="s">
        <v>616</v>
      </c>
      <c r="D117" s="839" t="s">
        <v>617</v>
      </c>
      <c r="E117" s="825" t="s">
        <v>2633</v>
      </c>
      <c r="F117" s="839" t="s">
        <v>2634</v>
      </c>
      <c r="G117" s="825" t="s">
        <v>2655</v>
      </c>
      <c r="H117" s="825" t="s">
        <v>2656</v>
      </c>
      <c r="I117" s="831">
        <v>32.306667327880859</v>
      </c>
      <c r="J117" s="831">
        <v>200</v>
      </c>
      <c r="K117" s="832">
        <v>6461.5</v>
      </c>
    </row>
    <row r="118" spans="1:11" ht="14.45" customHeight="1" x14ac:dyDescent="0.2">
      <c r="A118" s="821" t="s">
        <v>599</v>
      </c>
      <c r="B118" s="822" t="s">
        <v>600</v>
      </c>
      <c r="C118" s="825" t="s">
        <v>616</v>
      </c>
      <c r="D118" s="839" t="s">
        <v>617</v>
      </c>
      <c r="E118" s="825" t="s">
        <v>2633</v>
      </c>
      <c r="F118" s="839" t="s">
        <v>2634</v>
      </c>
      <c r="G118" s="825" t="s">
        <v>2777</v>
      </c>
      <c r="H118" s="825" t="s">
        <v>2778</v>
      </c>
      <c r="I118" s="831">
        <v>36.299999237060547</v>
      </c>
      <c r="J118" s="831">
        <v>30</v>
      </c>
      <c r="K118" s="832">
        <v>1089</v>
      </c>
    </row>
    <row r="119" spans="1:11" ht="14.45" customHeight="1" x14ac:dyDescent="0.2">
      <c r="A119" s="821" t="s">
        <v>599</v>
      </c>
      <c r="B119" s="822" t="s">
        <v>600</v>
      </c>
      <c r="C119" s="825" t="s">
        <v>616</v>
      </c>
      <c r="D119" s="839" t="s">
        <v>617</v>
      </c>
      <c r="E119" s="825" t="s">
        <v>2633</v>
      </c>
      <c r="F119" s="839" t="s">
        <v>2634</v>
      </c>
      <c r="G119" s="825" t="s">
        <v>2779</v>
      </c>
      <c r="H119" s="825" t="s">
        <v>2780</v>
      </c>
      <c r="I119" s="831">
        <v>25.530000686645508</v>
      </c>
      <c r="J119" s="831">
        <v>40</v>
      </c>
      <c r="K119" s="832">
        <v>1021.2000274658203</v>
      </c>
    </row>
    <row r="120" spans="1:11" ht="14.45" customHeight="1" x14ac:dyDescent="0.2">
      <c r="A120" s="821" t="s">
        <v>599</v>
      </c>
      <c r="B120" s="822" t="s">
        <v>600</v>
      </c>
      <c r="C120" s="825" t="s">
        <v>616</v>
      </c>
      <c r="D120" s="839" t="s">
        <v>617</v>
      </c>
      <c r="E120" s="825" t="s">
        <v>2633</v>
      </c>
      <c r="F120" s="839" t="s">
        <v>2634</v>
      </c>
      <c r="G120" s="825" t="s">
        <v>2663</v>
      </c>
      <c r="H120" s="825" t="s">
        <v>2664</v>
      </c>
      <c r="I120" s="831">
        <v>5.3299999237060547</v>
      </c>
      <c r="J120" s="831">
        <v>100</v>
      </c>
      <c r="K120" s="832">
        <v>533</v>
      </c>
    </row>
    <row r="121" spans="1:11" ht="14.45" customHeight="1" x14ac:dyDescent="0.2">
      <c r="A121" s="821" t="s">
        <v>599</v>
      </c>
      <c r="B121" s="822" t="s">
        <v>600</v>
      </c>
      <c r="C121" s="825" t="s">
        <v>616</v>
      </c>
      <c r="D121" s="839" t="s">
        <v>617</v>
      </c>
      <c r="E121" s="825" t="s">
        <v>2633</v>
      </c>
      <c r="F121" s="839" t="s">
        <v>2634</v>
      </c>
      <c r="G121" s="825" t="s">
        <v>2781</v>
      </c>
      <c r="H121" s="825" t="s">
        <v>2782</v>
      </c>
      <c r="I121" s="831">
        <v>311.67001342773438</v>
      </c>
      <c r="J121" s="831">
        <v>2</v>
      </c>
      <c r="K121" s="832">
        <v>623.34002685546875</v>
      </c>
    </row>
    <row r="122" spans="1:11" ht="14.45" customHeight="1" x14ac:dyDescent="0.2">
      <c r="A122" s="821" t="s">
        <v>599</v>
      </c>
      <c r="B122" s="822" t="s">
        <v>600</v>
      </c>
      <c r="C122" s="825" t="s">
        <v>616</v>
      </c>
      <c r="D122" s="839" t="s">
        <v>617</v>
      </c>
      <c r="E122" s="825" t="s">
        <v>2633</v>
      </c>
      <c r="F122" s="839" t="s">
        <v>2634</v>
      </c>
      <c r="G122" s="825" t="s">
        <v>2783</v>
      </c>
      <c r="H122" s="825" t="s">
        <v>2784</v>
      </c>
      <c r="I122" s="831">
        <v>1.5</v>
      </c>
      <c r="J122" s="831">
        <v>200</v>
      </c>
      <c r="K122" s="832">
        <v>300</v>
      </c>
    </row>
    <row r="123" spans="1:11" ht="14.45" customHeight="1" x14ac:dyDescent="0.2">
      <c r="A123" s="821" t="s">
        <v>599</v>
      </c>
      <c r="B123" s="822" t="s">
        <v>600</v>
      </c>
      <c r="C123" s="825" t="s">
        <v>616</v>
      </c>
      <c r="D123" s="839" t="s">
        <v>617</v>
      </c>
      <c r="E123" s="825" t="s">
        <v>2633</v>
      </c>
      <c r="F123" s="839" t="s">
        <v>2634</v>
      </c>
      <c r="G123" s="825" t="s">
        <v>2665</v>
      </c>
      <c r="H123" s="825" t="s">
        <v>2666</v>
      </c>
      <c r="I123" s="831">
        <v>9.1999998092651367</v>
      </c>
      <c r="J123" s="831">
        <v>150</v>
      </c>
      <c r="K123" s="832">
        <v>1380</v>
      </c>
    </row>
    <row r="124" spans="1:11" ht="14.45" customHeight="1" x14ac:dyDescent="0.2">
      <c r="A124" s="821" t="s">
        <v>599</v>
      </c>
      <c r="B124" s="822" t="s">
        <v>600</v>
      </c>
      <c r="C124" s="825" t="s">
        <v>616</v>
      </c>
      <c r="D124" s="839" t="s">
        <v>617</v>
      </c>
      <c r="E124" s="825" t="s">
        <v>2633</v>
      </c>
      <c r="F124" s="839" t="s">
        <v>2634</v>
      </c>
      <c r="G124" s="825" t="s">
        <v>2785</v>
      </c>
      <c r="H124" s="825" t="s">
        <v>2786</v>
      </c>
      <c r="I124" s="831">
        <v>35.090000152587891</v>
      </c>
      <c r="J124" s="831">
        <v>130</v>
      </c>
      <c r="K124" s="832">
        <v>4561.699951171875</v>
      </c>
    </row>
    <row r="125" spans="1:11" ht="14.45" customHeight="1" x14ac:dyDescent="0.2">
      <c r="A125" s="821" t="s">
        <v>599</v>
      </c>
      <c r="B125" s="822" t="s">
        <v>600</v>
      </c>
      <c r="C125" s="825" t="s">
        <v>616</v>
      </c>
      <c r="D125" s="839" t="s">
        <v>617</v>
      </c>
      <c r="E125" s="825" t="s">
        <v>2633</v>
      </c>
      <c r="F125" s="839" t="s">
        <v>2634</v>
      </c>
      <c r="G125" s="825" t="s">
        <v>2787</v>
      </c>
      <c r="H125" s="825" t="s">
        <v>2788</v>
      </c>
      <c r="I125" s="831">
        <v>172.5</v>
      </c>
      <c r="J125" s="831">
        <v>2</v>
      </c>
      <c r="K125" s="832">
        <v>345</v>
      </c>
    </row>
    <row r="126" spans="1:11" ht="14.45" customHeight="1" x14ac:dyDescent="0.2">
      <c r="A126" s="821" t="s">
        <v>599</v>
      </c>
      <c r="B126" s="822" t="s">
        <v>600</v>
      </c>
      <c r="C126" s="825" t="s">
        <v>616</v>
      </c>
      <c r="D126" s="839" t="s">
        <v>617</v>
      </c>
      <c r="E126" s="825" t="s">
        <v>2633</v>
      </c>
      <c r="F126" s="839" t="s">
        <v>2634</v>
      </c>
      <c r="G126" s="825" t="s">
        <v>2667</v>
      </c>
      <c r="H126" s="825" t="s">
        <v>2668</v>
      </c>
      <c r="I126" s="831">
        <v>6.7800002098083496</v>
      </c>
      <c r="J126" s="831">
        <v>50</v>
      </c>
      <c r="K126" s="832">
        <v>339</v>
      </c>
    </row>
    <row r="127" spans="1:11" ht="14.45" customHeight="1" x14ac:dyDescent="0.2">
      <c r="A127" s="821" t="s">
        <v>599</v>
      </c>
      <c r="B127" s="822" t="s">
        <v>600</v>
      </c>
      <c r="C127" s="825" t="s">
        <v>616</v>
      </c>
      <c r="D127" s="839" t="s">
        <v>617</v>
      </c>
      <c r="E127" s="825" t="s">
        <v>2633</v>
      </c>
      <c r="F127" s="839" t="s">
        <v>2634</v>
      </c>
      <c r="G127" s="825" t="s">
        <v>2669</v>
      </c>
      <c r="H127" s="825" t="s">
        <v>2670</v>
      </c>
      <c r="I127" s="831">
        <v>0.82999998331069946</v>
      </c>
      <c r="J127" s="831">
        <v>200</v>
      </c>
      <c r="K127" s="832">
        <v>166</v>
      </c>
    </row>
    <row r="128" spans="1:11" ht="14.45" customHeight="1" x14ac:dyDescent="0.2">
      <c r="A128" s="821" t="s">
        <v>599</v>
      </c>
      <c r="B128" s="822" t="s">
        <v>600</v>
      </c>
      <c r="C128" s="825" t="s">
        <v>616</v>
      </c>
      <c r="D128" s="839" t="s">
        <v>617</v>
      </c>
      <c r="E128" s="825" t="s">
        <v>2633</v>
      </c>
      <c r="F128" s="839" t="s">
        <v>2634</v>
      </c>
      <c r="G128" s="825" t="s">
        <v>2789</v>
      </c>
      <c r="H128" s="825" t="s">
        <v>2790</v>
      </c>
      <c r="I128" s="831">
        <v>0.43000000715255737</v>
      </c>
      <c r="J128" s="831">
        <v>100</v>
      </c>
      <c r="K128" s="832">
        <v>43</v>
      </c>
    </row>
    <row r="129" spans="1:11" ht="14.45" customHeight="1" x14ac:dyDescent="0.2">
      <c r="A129" s="821" t="s">
        <v>599</v>
      </c>
      <c r="B129" s="822" t="s">
        <v>600</v>
      </c>
      <c r="C129" s="825" t="s">
        <v>616</v>
      </c>
      <c r="D129" s="839" t="s">
        <v>617</v>
      </c>
      <c r="E129" s="825" t="s">
        <v>2633</v>
      </c>
      <c r="F129" s="839" t="s">
        <v>2634</v>
      </c>
      <c r="G129" s="825" t="s">
        <v>2671</v>
      </c>
      <c r="H129" s="825" t="s">
        <v>2672</v>
      </c>
      <c r="I129" s="831">
        <v>0.57999998331069946</v>
      </c>
      <c r="J129" s="831">
        <v>800</v>
      </c>
      <c r="K129" s="832">
        <v>464</v>
      </c>
    </row>
    <row r="130" spans="1:11" ht="14.45" customHeight="1" x14ac:dyDescent="0.2">
      <c r="A130" s="821" t="s">
        <v>599</v>
      </c>
      <c r="B130" s="822" t="s">
        <v>600</v>
      </c>
      <c r="C130" s="825" t="s">
        <v>616</v>
      </c>
      <c r="D130" s="839" t="s">
        <v>617</v>
      </c>
      <c r="E130" s="825" t="s">
        <v>2633</v>
      </c>
      <c r="F130" s="839" t="s">
        <v>2634</v>
      </c>
      <c r="G130" s="825" t="s">
        <v>2673</v>
      </c>
      <c r="H130" s="825" t="s">
        <v>2674</v>
      </c>
      <c r="I130" s="831">
        <v>6.9449999332427979</v>
      </c>
      <c r="J130" s="831">
        <v>3480</v>
      </c>
      <c r="K130" s="832">
        <v>24171</v>
      </c>
    </row>
    <row r="131" spans="1:11" ht="14.45" customHeight="1" x14ac:dyDescent="0.2">
      <c r="A131" s="821" t="s">
        <v>599</v>
      </c>
      <c r="B131" s="822" t="s">
        <v>600</v>
      </c>
      <c r="C131" s="825" t="s">
        <v>616</v>
      </c>
      <c r="D131" s="839" t="s">
        <v>617</v>
      </c>
      <c r="E131" s="825" t="s">
        <v>2633</v>
      </c>
      <c r="F131" s="839" t="s">
        <v>2634</v>
      </c>
      <c r="G131" s="825" t="s">
        <v>2791</v>
      </c>
      <c r="H131" s="825" t="s">
        <v>2792</v>
      </c>
      <c r="I131" s="831">
        <v>0.4699999988079071</v>
      </c>
      <c r="J131" s="831">
        <v>70</v>
      </c>
      <c r="K131" s="832">
        <v>32.899999618530273</v>
      </c>
    </row>
    <row r="132" spans="1:11" ht="14.45" customHeight="1" x14ac:dyDescent="0.2">
      <c r="A132" s="821" t="s">
        <v>599</v>
      </c>
      <c r="B132" s="822" t="s">
        <v>600</v>
      </c>
      <c r="C132" s="825" t="s">
        <v>616</v>
      </c>
      <c r="D132" s="839" t="s">
        <v>617</v>
      </c>
      <c r="E132" s="825" t="s">
        <v>2633</v>
      </c>
      <c r="F132" s="839" t="s">
        <v>2634</v>
      </c>
      <c r="G132" s="825" t="s">
        <v>2793</v>
      </c>
      <c r="H132" s="825" t="s">
        <v>2794</v>
      </c>
      <c r="I132" s="831">
        <v>3.75</v>
      </c>
      <c r="J132" s="831">
        <v>20</v>
      </c>
      <c r="K132" s="832">
        <v>75</v>
      </c>
    </row>
    <row r="133" spans="1:11" ht="14.45" customHeight="1" x14ac:dyDescent="0.2">
      <c r="A133" s="821" t="s">
        <v>599</v>
      </c>
      <c r="B133" s="822" t="s">
        <v>600</v>
      </c>
      <c r="C133" s="825" t="s">
        <v>616</v>
      </c>
      <c r="D133" s="839" t="s">
        <v>617</v>
      </c>
      <c r="E133" s="825" t="s">
        <v>2633</v>
      </c>
      <c r="F133" s="839" t="s">
        <v>2634</v>
      </c>
      <c r="G133" s="825" t="s">
        <v>2795</v>
      </c>
      <c r="H133" s="825" t="s">
        <v>2796</v>
      </c>
      <c r="I133" s="831">
        <v>23.719999313354492</v>
      </c>
      <c r="J133" s="831">
        <v>20</v>
      </c>
      <c r="K133" s="832">
        <v>474.39999389648438</v>
      </c>
    </row>
    <row r="134" spans="1:11" ht="14.45" customHeight="1" x14ac:dyDescent="0.2">
      <c r="A134" s="821" t="s">
        <v>599</v>
      </c>
      <c r="B134" s="822" t="s">
        <v>600</v>
      </c>
      <c r="C134" s="825" t="s">
        <v>616</v>
      </c>
      <c r="D134" s="839" t="s">
        <v>617</v>
      </c>
      <c r="E134" s="825" t="s">
        <v>2633</v>
      </c>
      <c r="F134" s="839" t="s">
        <v>2634</v>
      </c>
      <c r="G134" s="825" t="s">
        <v>2797</v>
      </c>
      <c r="H134" s="825" t="s">
        <v>2798</v>
      </c>
      <c r="I134" s="831">
        <v>1.8999999761581421</v>
      </c>
      <c r="J134" s="831">
        <v>10</v>
      </c>
      <c r="K134" s="832">
        <v>19</v>
      </c>
    </row>
    <row r="135" spans="1:11" ht="14.45" customHeight="1" x14ac:dyDescent="0.2">
      <c r="A135" s="821" t="s">
        <v>599</v>
      </c>
      <c r="B135" s="822" t="s">
        <v>600</v>
      </c>
      <c r="C135" s="825" t="s">
        <v>616</v>
      </c>
      <c r="D135" s="839" t="s">
        <v>617</v>
      </c>
      <c r="E135" s="825" t="s">
        <v>2633</v>
      </c>
      <c r="F135" s="839" t="s">
        <v>2634</v>
      </c>
      <c r="G135" s="825" t="s">
        <v>2675</v>
      </c>
      <c r="H135" s="825" t="s">
        <v>2676</v>
      </c>
      <c r="I135" s="831">
        <v>2.880000114440918</v>
      </c>
      <c r="J135" s="831">
        <v>100</v>
      </c>
      <c r="K135" s="832">
        <v>288</v>
      </c>
    </row>
    <row r="136" spans="1:11" ht="14.45" customHeight="1" x14ac:dyDescent="0.2">
      <c r="A136" s="821" t="s">
        <v>599</v>
      </c>
      <c r="B136" s="822" t="s">
        <v>600</v>
      </c>
      <c r="C136" s="825" t="s">
        <v>616</v>
      </c>
      <c r="D136" s="839" t="s">
        <v>617</v>
      </c>
      <c r="E136" s="825" t="s">
        <v>2633</v>
      </c>
      <c r="F136" s="839" t="s">
        <v>2634</v>
      </c>
      <c r="G136" s="825" t="s">
        <v>2799</v>
      </c>
      <c r="H136" s="825" t="s">
        <v>2800</v>
      </c>
      <c r="I136" s="831">
        <v>2.369999885559082</v>
      </c>
      <c r="J136" s="831">
        <v>10</v>
      </c>
      <c r="K136" s="832">
        <v>23.700000762939453</v>
      </c>
    </row>
    <row r="137" spans="1:11" ht="14.45" customHeight="1" x14ac:dyDescent="0.2">
      <c r="A137" s="821" t="s">
        <v>599</v>
      </c>
      <c r="B137" s="822" t="s">
        <v>600</v>
      </c>
      <c r="C137" s="825" t="s">
        <v>616</v>
      </c>
      <c r="D137" s="839" t="s">
        <v>617</v>
      </c>
      <c r="E137" s="825" t="s">
        <v>2633</v>
      </c>
      <c r="F137" s="839" t="s">
        <v>2634</v>
      </c>
      <c r="G137" s="825" t="s">
        <v>2677</v>
      </c>
      <c r="H137" s="825" t="s">
        <v>2678</v>
      </c>
      <c r="I137" s="831">
        <v>1.9900000095367432</v>
      </c>
      <c r="J137" s="831">
        <v>50</v>
      </c>
      <c r="K137" s="832">
        <v>99.5</v>
      </c>
    </row>
    <row r="138" spans="1:11" ht="14.45" customHeight="1" x14ac:dyDescent="0.2">
      <c r="A138" s="821" t="s">
        <v>599</v>
      </c>
      <c r="B138" s="822" t="s">
        <v>600</v>
      </c>
      <c r="C138" s="825" t="s">
        <v>616</v>
      </c>
      <c r="D138" s="839" t="s">
        <v>617</v>
      </c>
      <c r="E138" s="825" t="s">
        <v>2633</v>
      </c>
      <c r="F138" s="839" t="s">
        <v>2634</v>
      </c>
      <c r="G138" s="825" t="s">
        <v>2679</v>
      </c>
      <c r="H138" s="825" t="s">
        <v>2680</v>
      </c>
      <c r="I138" s="831">
        <v>2.0399999618530273</v>
      </c>
      <c r="J138" s="831">
        <v>50</v>
      </c>
      <c r="K138" s="832">
        <v>102</v>
      </c>
    </row>
    <row r="139" spans="1:11" ht="14.45" customHeight="1" x14ac:dyDescent="0.2">
      <c r="A139" s="821" t="s">
        <v>599</v>
      </c>
      <c r="B139" s="822" t="s">
        <v>600</v>
      </c>
      <c r="C139" s="825" t="s">
        <v>616</v>
      </c>
      <c r="D139" s="839" t="s">
        <v>617</v>
      </c>
      <c r="E139" s="825" t="s">
        <v>2633</v>
      </c>
      <c r="F139" s="839" t="s">
        <v>2634</v>
      </c>
      <c r="G139" s="825" t="s">
        <v>2683</v>
      </c>
      <c r="H139" s="825" t="s">
        <v>2684</v>
      </c>
      <c r="I139" s="831">
        <v>2.7800000905990601</v>
      </c>
      <c r="J139" s="831">
        <v>100</v>
      </c>
      <c r="K139" s="832">
        <v>278</v>
      </c>
    </row>
    <row r="140" spans="1:11" ht="14.45" customHeight="1" x14ac:dyDescent="0.2">
      <c r="A140" s="821" t="s">
        <v>599</v>
      </c>
      <c r="B140" s="822" t="s">
        <v>600</v>
      </c>
      <c r="C140" s="825" t="s">
        <v>616</v>
      </c>
      <c r="D140" s="839" t="s">
        <v>617</v>
      </c>
      <c r="E140" s="825" t="s">
        <v>2633</v>
      </c>
      <c r="F140" s="839" t="s">
        <v>2634</v>
      </c>
      <c r="G140" s="825" t="s">
        <v>2691</v>
      </c>
      <c r="H140" s="825" t="s">
        <v>2692</v>
      </c>
      <c r="I140" s="831">
        <v>44.080001831054688</v>
      </c>
      <c r="J140" s="831">
        <v>50</v>
      </c>
      <c r="K140" s="832">
        <v>2204</v>
      </c>
    </row>
    <row r="141" spans="1:11" ht="14.45" customHeight="1" x14ac:dyDescent="0.2">
      <c r="A141" s="821" t="s">
        <v>599</v>
      </c>
      <c r="B141" s="822" t="s">
        <v>600</v>
      </c>
      <c r="C141" s="825" t="s">
        <v>616</v>
      </c>
      <c r="D141" s="839" t="s">
        <v>617</v>
      </c>
      <c r="E141" s="825" t="s">
        <v>2693</v>
      </c>
      <c r="F141" s="839" t="s">
        <v>2694</v>
      </c>
      <c r="G141" s="825" t="s">
        <v>2695</v>
      </c>
      <c r="H141" s="825" t="s">
        <v>2696</v>
      </c>
      <c r="I141" s="831">
        <v>10.170000076293945</v>
      </c>
      <c r="J141" s="831">
        <v>2300</v>
      </c>
      <c r="K141" s="832">
        <v>23391</v>
      </c>
    </row>
    <row r="142" spans="1:11" ht="14.45" customHeight="1" x14ac:dyDescent="0.2">
      <c r="A142" s="821" t="s">
        <v>599</v>
      </c>
      <c r="B142" s="822" t="s">
        <v>600</v>
      </c>
      <c r="C142" s="825" t="s">
        <v>616</v>
      </c>
      <c r="D142" s="839" t="s">
        <v>617</v>
      </c>
      <c r="E142" s="825" t="s">
        <v>2693</v>
      </c>
      <c r="F142" s="839" t="s">
        <v>2694</v>
      </c>
      <c r="G142" s="825" t="s">
        <v>2697</v>
      </c>
      <c r="H142" s="825" t="s">
        <v>2698</v>
      </c>
      <c r="I142" s="831">
        <v>62.650001525878906</v>
      </c>
      <c r="J142" s="831">
        <v>5</v>
      </c>
      <c r="K142" s="832">
        <v>313.25</v>
      </c>
    </row>
    <row r="143" spans="1:11" ht="14.45" customHeight="1" x14ac:dyDescent="0.2">
      <c r="A143" s="821" t="s">
        <v>599</v>
      </c>
      <c r="B143" s="822" t="s">
        <v>600</v>
      </c>
      <c r="C143" s="825" t="s">
        <v>616</v>
      </c>
      <c r="D143" s="839" t="s">
        <v>617</v>
      </c>
      <c r="E143" s="825" t="s">
        <v>2693</v>
      </c>
      <c r="F143" s="839" t="s">
        <v>2694</v>
      </c>
      <c r="G143" s="825" t="s">
        <v>2801</v>
      </c>
      <c r="H143" s="825" t="s">
        <v>2802</v>
      </c>
      <c r="I143" s="831">
        <v>16.700000762939453</v>
      </c>
      <c r="J143" s="831">
        <v>30</v>
      </c>
      <c r="K143" s="832">
        <v>501</v>
      </c>
    </row>
    <row r="144" spans="1:11" ht="14.45" customHeight="1" x14ac:dyDescent="0.2">
      <c r="A144" s="821" t="s">
        <v>599</v>
      </c>
      <c r="B144" s="822" t="s">
        <v>600</v>
      </c>
      <c r="C144" s="825" t="s">
        <v>616</v>
      </c>
      <c r="D144" s="839" t="s">
        <v>617</v>
      </c>
      <c r="E144" s="825" t="s">
        <v>2699</v>
      </c>
      <c r="F144" s="839" t="s">
        <v>2700</v>
      </c>
      <c r="G144" s="825" t="s">
        <v>2803</v>
      </c>
      <c r="H144" s="825" t="s">
        <v>2804</v>
      </c>
      <c r="I144" s="831">
        <v>0.30000001192092896</v>
      </c>
      <c r="J144" s="831">
        <v>100</v>
      </c>
      <c r="K144" s="832">
        <v>30</v>
      </c>
    </row>
    <row r="145" spans="1:11" ht="14.45" customHeight="1" x14ac:dyDescent="0.2">
      <c r="A145" s="821" t="s">
        <v>599</v>
      </c>
      <c r="B145" s="822" t="s">
        <v>600</v>
      </c>
      <c r="C145" s="825" t="s">
        <v>616</v>
      </c>
      <c r="D145" s="839" t="s">
        <v>617</v>
      </c>
      <c r="E145" s="825" t="s">
        <v>2699</v>
      </c>
      <c r="F145" s="839" t="s">
        <v>2700</v>
      </c>
      <c r="G145" s="825" t="s">
        <v>2805</v>
      </c>
      <c r="H145" s="825" t="s">
        <v>2806</v>
      </c>
      <c r="I145" s="831">
        <v>0.30000001192092896</v>
      </c>
      <c r="J145" s="831">
        <v>100</v>
      </c>
      <c r="K145" s="832">
        <v>30</v>
      </c>
    </row>
    <row r="146" spans="1:11" ht="14.45" customHeight="1" x14ac:dyDescent="0.2">
      <c r="A146" s="821" t="s">
        <v>599</v>
      </c>
      <c r="B146" s="822" t="s">
        <v>600</v>
      </c>
      <c r="C146" s="825" t="s">
        <v>616</v>
      </c>
      <c r="D146" s="839" t="s">
        <v>617</v>
      </c>
      <c r="E146" s="825" t="s">
        <v>2699</v>
      </c>
      <c r="F146" s="839" t="s">
        <v>2700</v>
      </c>
      <c r="G146" s="825" t="s">
        <v>2701</v>
      </c>
      <c r="H146" s="825" t="s">
        <v>2702</v>
      </c>
      <c r="I146" s="831">
        <v>0.54000002145767212</v>
      </c>
      <c r="J146" s="831">
        <v>1100</v>
      </c>
      <c r="K146" s="832">
        <v>594</v>
      </c>
    </row>
    <row r="147" spans="1:11" ht="14.45" customHeight="1" x14ac:dyDescent="0.2">
      <c r="A147" s="821" t="s">
        <v>599</v>
      </c>
      <c r="B147" s="822" t="s">
        <v>600</v>
      </c>
      <c r="C147" s="825" t="s">
        <v>616</v>
      </c>
      <c r="D147" s="839" t="s">
        <v>617</v>
      </c>
      <c r="E147" s="825" t="s">
        <v>2705</v>
      </c>
      <c r="F147" s="839" t="s">
        <v>2706</v>
      </c>
      <c r="G147" s="825" t="s">
        <v>2709</v>
      </c>
      <c r="H147" s="825" t="s">
        <v>2710</v>
      </c>
      <c r="I147" s="831">
        <v>3.0299999713897705</v>
      </c>
      <c r="J147" s="831">
        <v>400</v>
      </c>
      <c r="K147" s="832">
        <v>1212</v>
      </c>
    </row>
    <row r="148" spans="1:11" ht="14.45" customHeight="1" x14ac:dyDescent="0.2">
      <c r="A148" s="821" t="s">
        <v>599</v>
      </c>
      <c r="B148" s="822" t="s">
        <v>600</v>
      </c>
      <c r="C148" s="825" t="s">
        <v>616</v>
      </c>
      <c r="D148" s="839" t="s">
        <v>617</v>
      </c>
      <c r="E148" s="825" t="s">
        <v>2705</v>
      </c>
      <c r="F148" s="839" t="s">
        <v>2706</v>
      </c>
      <c r="G148" s="825" t="s">
        <v>2711</v>
      </c>
      <c r="H148" s="825" t="s">
        <v>2712</v>
      </c>
      <c r="I148" s="831">
        <v>3.3900001049041748</v>
      </c>
      <c r="J148" s="831">
        <v>2000</v>
      </c>
      <c r="K148" s="832">
        <v>6780</v>
      </c>
    </row>
    <row r="149" spans="1:11" ht="14.45" customHeight="1" x14ac:dyDescent="0.2">
      <c r="A149" s="821" t="s">
        <v>599</v>
      </c>
      <c r="B149" s="822" t="s">
        <v>600</v>
      </c>
      <c r="C149" s="825" t="s">
        <v>616</v>
      </c>
      <c r="D149" s="839" t="s">
        <v>617</v>
      </c>
      <c r="E149" s="825" t="s">
        <v>2705</v>
      </c>
      <c r="F149" s="839" t="s">
        <v>2706</v>
      </c>
      <c r="G149" s="825" t="s">
        <v>2807</v>
      </c>
      <c r="H149" s="825" t="s">
        <v>2808</v>
      </c>
      <c r="I149" s="831">
        <v>3.0299999713897705</v>
      </c>
      <c r="J149" s="831">
        <v>400</v>
      </c>
      <c r="K149" s="832">
        <v>1212</v>
      </c>
    </row>
    <row r="150" spans="1:11" ht="14.45" customHeight="1" x14ac:dyDescent="0.2">
      <c r="A150" s="821" t="s">
        <v>599</v>
      </c>
      <c r="B150" s="822" t="s">
        <v>600</v>
      </c>
      <c r="C150" s="825" t="s">
        <v>619</v>
      </c>
      <c r="D150" s="839" t="s">
        <v>620</v>
      </c>
      <c r="E150" s="825" t="s">
        <v>2585</v>
      </c>
      <c r="F150" s="839" t="s">
        <v>2586</v>
      </c>
      <c r="G150" s="825" t="s">
        <v>2809</v>
      </c>
      <c r="H150" s="825" t="s">
        <v>2810</v>
      </c>
      <c r="I150" s="831">
        <v>78.650001525878906</v>
      </c>
      <c r="J150" s="831">
        <v>30</v>
      </c>
      <c r="K150" s="832">
        <v>2359.5</v>
      </c>
    </row>
    <row r="151" spans="1:11" ht="14.45" customHeight="1" x14ac:dyDescent="0.2">
      <c r="A151" s="821" t="s">
        <v>599</v>
      </c>
      <c r="B151" s="822" t="s">
        <v>600</v>
      </c>
      <c r="C151" s="825" t="s">
        <v>619</v>
      </c>
      <c r="D151" s="839" t="s">
        <v>620</v>
      </c>
      <c r="E151" s="825" t="s">
        <v>2585</v>
      </c>
      <c r="F151" s="839" t="s">
        <v>2586</v>
      </c>
      <c r="G151" s="825" t="s">
        <v>2593</v>
      </c>
      <c r="H151" s="825" t="s">
        <v>2594</v>
      </c>
      <c r="I151" s="831">
        <v>3.4700000286102295</v>
      </c>
      <c r="J151" s="831">
        <v>200</v>
      </c>
      <c r="K151" s="832">
        <v>694</v>
      </c>
    </row>
    <row r="152" spans="1:11" ht="14.45" customHeight="1" x14ac:dyDescent="0.2">
      <c r="A152" s="821" t="s">
        <v>599</v>
      </c>
      <c r="B152" s="822" t="s">
        <v>600</v>
      </c>
      <c r="C152" s="825" t="s">
        <v>619</v>
      </c>
      <c r="D152" s="839" t="s">
        <v>620</v>
      </c>
      <c r="E152" s="825" t="s">
        <v>2585</v>
      </c>
      <c r="F152" s="839" t="s">
        <v>2586</v>
      </c>
      <c r="G152" s="825" t="s">
        <v>2811</v>
      </c>
      <c r="H152" s="825" t="s">
        <v>2812</v>
      </c>
      <c r="I152" s="831">
        <v>261.3599853515625</v>
      </c>
      <c r="J152" s="831">
        <v>10</v>
      </c>
      <c r="K152" s="832">
        <v>2613.60009765625</v>
      </c>
    </row>
    <row r="153" spans="1:11" ht="14.45" customHeight="1" x14ac:dyDescent="0.2">
      <c r="A153" s="821" t="s">
        <v>599</v>
      </c>
      <c r="B153" s="822" t="s">
        <v>600</v>
      </c>
      <c r="C153" s="825" t="s">
        <v>619</v>
      </c>
      <c r="D153" s="839" t="s">
        <v>620</v>
      </c>
      <c r="E153" s="825" t="s">
        <v>2585</v>
      </c>
      <c r="F153" s="839" t="s">
        <v>2586</v>
      </c>
      <c r="G153" s="825" t="s">
        <v>2719</v>
      </c>
      <c r="H153" s="825" t="s">
        <v>2720</v>
      </c>
      <c r="I153" s="831">
        <v>11.359999656677246</v>
      </c>
      <c r="J153" s="831">
        <v>10</v>
      </c>
      <c r="K153" s="832">
        <v>113.59999847412109</v>
      </c>
    </row>
    <row r="154" spans="1:11" ht="14.45" customHeight="1" x14ac:dyDescent="0.2">
      <c r="A154" s="821" t="s">
        <v>599</v>
      </c>
      <c r="B154" s="822" t="s">
        <v>600</v>
      </c>
      <c r="C154" s="825" t="s">
        <v>619</v>
      </c>
      <c r="D154" s="839" t="s">
        <v>620</v>
      </c>
      <c r="E154" s="825" t="s">
        <v>2585</v>
      </c>
      <c r="F154" s="839" t="s">
        <v>2586</v>
      </c>
      <c r="G154" s="825" t="s">
        <v>2813</v>
      </c>
      <c r="H154" s="825" t="s">
        <v>2814</v>
      </c>
      <c r="I154" s="831">
        <v>2.5399999618530273</v>
      </c>
      <c r="J154" s="831">
        <v>70</v>
      </c>
      <c r="K154" s="832">
        <v>177.80000305175781</v>
      </c>
    </row>
    <row r="155" spans="1:11" ht="14.45" customHeight="1" x14ac:dyDescent="0.2">
      <c r="A155" s="821" t="s">
        <v>599</v>
      </c>
      <c r="B155" s="822" t="s">
        <v>600</v>
      </c>
      <c r="C155" s="825" t="s">
        <v>619</v>
      </c>
      <c r="D155" s="839" t="s">
        <v>620</v>
      </c>
      <c r="E155" s="825" t="s">
        <v>2585</v>
      </c>
      <c r="F155" s="839" t="s">
        <v>2586</v>
      </c>
      <c r="G155" s="825" t="s">
        <v>2815</v>
      </c>
      <c r="H155" s="825" t="s">
        <v>2816</v>
      </c>
      <c r="I155" s="831">
        <v>355.35000610351563</v>
      </c>
      <c r="J155" s="831">
        <v>1</v>
      </c>
      <c r="K155" s="832">
        <v>355.35000610351563</v>
      </c>
    </row>
    <row r="156" spans="1:11" ht="14.45" customHeight="1" x14ac:dyDescent="0.2">
      <c r="A156" s="821" t="s">
        <v>599</v>
      </c>
      <c r="B156" s="822" t="s">
        <v>600</v>
      </c>
      <c r="C156" s="825" t="s">
        <v>619</v>
      </c>
      <c r="D156" s="839" t="s">
        <v>620</v>
      </c>
      <c r="E156" s="825" t="s">
        <v>2585</v>
      </c>
      <c r="F156" s="839" t="s">
        <v>2586</v>
      </c>
      <c r="G156" s="825" t="s">
        <v>2817</v>
      </c>
      <c r="H156" s="825" t="s">
        <v>2818</v>
      </c>
      <c r="I156" s="831">
        <v>272.44000244140625</v>
      </c>
      <c r="J156" s="831">
        <v>6</v>
      </c>
      <c r="K156" s="832">
        <v>1634.6099853515625</v>
      </c>
    </row>
    <row r="157" spans="1:11" ht="14.45" customHeight="1" x14ac:dyDescent="0.2">
      <c r="A157" s="821" t="s">
        <v>599</v>
      </c>
      <c r="B157" s="822" t="s">
        <v>600</v>
      </c>
      <c r="C157" s="825" t="s">
        <v>619</v>
      </c>
      <c r="D157" s="839" t="s">
        <v>620</v>
      </c>
      <c r="E157" s="825" t="s">
        <v>2585</v>
      </c>
      <c r="F157" s="839" t="s">
        <v>2586</v>
      </c>
      <c r="G157" s="825" t="s">
        <v>2819</v>
      </c>
      <c r="H157" s="825" t="s">
        <v>2820</v>
      </c>
      <c r="I157" s="831">
        <v>235.1300048828125</v>
      </c>
      <c r="J157" s="831">
        <v>10</v>
      </c>
      <c r="K157" s="832">
        <v>2351.2900390625</v>
      </c>
    </row>
    <row r="158" spans="1:11" ht="14.45" customHeight="1" x14ac:dyDescent="0.2">
      <c r="A158" s="821" t="s">
        <v>599</v>
      </c>
      <c r="B158" s="822" t="s">
        <v>600</v>
      </c>
      <c r="C158" s="825" t="s">
        <v>619</v>
      </c>
      <c r="D158" s="839" t="s">
        <v>620</v>
      </c>
      <c r="E158" s="825" t="s">
        <v>2585</v>
      </c>
      <c r="F158" s="839" t="s">
        <v>2586</v>
      </c>
      <c r="G158" s="825" t="s">
        <v>2723</v>
      </c>
      <c r="H158" s="825" t="s">
        <v>2724</v>
      </c>
      <c r="I158" s="831">
        <v>30.180000305175781</v>
      </c>
      <c r="J158" s="831">
        <v>10</v>
      </c>
      <c r="K158" s="832">
        <v>301.79998779296875</v>
      </c>
    </row>
    <row r="159" spans="1:11" ht="14.45" customHeight="1" x14ac:dyDescent="0.2">
      <c r="A159" s="821" t="s">
        <v>599</v>
      </c>
      <c r="B159" s="822" t="s">
        <v>600</v>
      </c>
      <c r="C159" s="825" t="s">
        <v>619</v>
      </c>
      <c r="D159" s="839" t="s">
        <v>620</v>
      </c>
      <c r="E159" s="825" t="s">
        <v>2585</v>
      </c>
      <c r="F159" s="839" t="s">
        <v>2586</v>
      </c>
      <c r="G159" s="825" t="s">
        <v>2821</v>
      </c>
      <c r="H159" s="825" t="s">
        <v>2822</v>
      </c>
      <c r="I159" s="831">
        <v>13.039999961853027</v>
      </c>
      <c r="J159" s="831">
        <v>10</v>
      </c>
      <c r="K159" s="832">
        <v>130.41000366210938</v>
      </c>
    </row>
    <row r="160" spans="1:11" ht="14.45" customHeight="1" x14ac:dyDescent="0.2">
      <c r="A160" s="821" t="s">
        <v>599</v>
      </c>
      <c r="B160" s="822" t="s">
        <v>600</v>
      </c>
      <c r="C160" s="825" t="s">
        <v>619</v>
      </c>
      <c r="D160" s="839" t="s">
        <v>620</v>
      </c>
      <c r="E160" s="825" t="s">
        <v>2585</v>
      </c>
      <c r="F160" s="839" t="s">
        <v>2586</v>
      </c>
      <c r="G160" s="825" t="s">
        <v>2601</v>
      </c>
      <c r="H160" s="825" t="s">
        <v>2602</v>
      </c>
      <c r="I160" s="831">
        <v>214.58000183105469</v>
      </c>
      <c r="J160" s="831">
        <v>3</v>
      </c>
      <c r="K160" s="832">
        <v>643.739990234375</v>
      </c>
    </row>
    <row r="161" spans="1:11" ht="14.45" customHeight="1" x14ac:dyDescent="0.2">
      <c r="A161" s="821" t="s">
        <v>599</v>
      </c>
      <c r="B161" s="822" t="s">
        <v>600</v>
      </c>
      <c r="C161" s="825" t="s">
        <v>619</v>
      </c>
      <c r="D161" s="839" t="s">
        <v>620</v>
      </c>
      <c r="E161" s="825" t="s">
        <v>2585</v>
      </c>
      <c r="F161" s="839" t="s">
        <v>2586</v>
      </c>
      <c r="G161" s="825" t="s">
        <v>2823</v>
      </c>
      <c r="H161" s="825" t="s">
        <v>2824</v>
      </c>
      <c r="I161" s="831">
        <v>309.35000610351563</v>
      </c>
      <c r="J161" s="831">
        <v>1</v>
      </c>
      <c r="K161" s="832">
        <v>309.35000610351563</v>
      </c>
    </row>
    <row r="162" spans="1:11" ht="14.45" customHeight="1" x14ac:dyDescent="0.2">
      <c r="A162" s="821" t="s">
        <v>599</v>
      </c>
      <c r="B162" s="822" t="s">
        <v>600</v>
      </c>
      <c r="C162" s="825" t="s">
        <v>619</v>
      </c>
      <c r="D162" s="839" t="s">
        <v>620</v>
      </c>
      <c r="E162" s="825" t="s">
        <v>2585</v>
      </c>
      <c r="F162" s="839" t="s">
        <v>2586</v>
      </c>
      <c r="G162" s="825" t="s">
        <v>2603</v>
      </c>
      <c r="H162" s="825" t="s">
        <v>2604</v>
      </c>
      <c r="I162" s="831">
        <v>322</v>
      </c>
      <c r="J162" s="831">
        <v>12</v>
      </c>
      <c r="K162" s="832">
        <v>3864</v>
      </c>
    </row>
    <row r="163" spans="1:11" ht="14.45" customHeight="1" x14ac:dyDescent="0.2">
      <c r="A163" s="821" t="s">
        <v>599</v>
      </c>
      <c r="B163" s="822" t="s">
        <v>600</v>
      </c>
      <c r="C163" s="825" t="s">
        <v>619</v>
      </c>
      <c r="D163" s="839" t="s">
        <v>620</v>
      </c>
      <c r="E163" s="825" t="s">
        <v>2585</v>
      </c>
      <c r="F163" s="839" t="s">
        <v>2586</v>
      </c>
      <c r="G163" s="825" t="s">
        <v>2605</v>
      </c>
      <c r="H163" s="825" t="s">
        <v>2606</v>
      </c>
      <c r="I163" s="831">
        <v>310.5</v>
      </c>
      <c r="J163" s="831">
        <v>25</v>
      </c>
      <c r="K163" s="832">
        <v>7762.5</v>
      </c>
    </row>
    <row r="164" spans="1:11" ht="14.45" customHeight="1" x14ac:dyDescent="0.2">
      <c r="A164" s="821" t="s">
        <v>599</v>
      </c>
      <c r="B164" s="822" t="s">
        <v>600</v>
      </c>
      <c r="C164" s="825" t="s">
        <v>619</v>
      </c>
      <c r="D164" s="839" t="s">
        <v>620</v>
      </c>
      <c r="E164" s="825" t="s">
        <v>2585</v>
      </c>
      <c r="F164" s="839" t="s">
        <v>2586</v>
      </c>
      <c r="G164" s="825" t="s">
        <v>2825</v>
      </c>
      <c r="H164" s="825" t="s">
        <v>2826</v>
      </c>
      <c r="I164" s="831">
        <v>14.204999923706055</v>
      </c>
      <c r="J164" s="831">
        <v>150</v>
      </c>
      <c r="K164" s="832">
        <v>2150.9599609375</v>
      </c>
    </row>
    <row r="165" spans="1:11" ht="14.45" customHeight="1" x14ac:dyDescent="0.2">
      <c r="A165" s="821" t="s">
        <v>599</v>
      </c>
      <c r="B165" s="822" t="s">
        <v>600</v>
      </c>
      <c r="C165" s="825" t="s">
        <v>619</v>
      </c>
      <c r="D165" s="839" t="s">
        <v>620</v>
      </c>
      <c r="E165" s="825" t="s">
        <v>2585</v>
      </c>
      <c r="F165" s="839" t="s">
        <v>2586</v>
      </c>
      <c r="G165" s="825" t="s">
        <v>2731</v>
      </c>
      <c r="H165" s="825" t="s">
        <v>2732</v>
      </c>
      <c r="I165" s="831">
        <v>11.640000343322754</v>
      </c>
      <c r="J165" s="831">
        <v>5</v>
      </c>
      <c r="K165" s="832">
        <v>58.200000762939453</v>
      </c>
    </row>
    <row r="166" spans="1:11" ht="14.45" customHeight="1" x14ac:dyDescent="0.2">
      <c r="A166" s="821" t="s">
        <v>599</v>
      </c>
      <c r="B166" s="822" t="s">
        <v>600</v>
      </c>
      <c r="C166" s="825" t="s">
        <v>619</v>
      </c>
      <c r="D166" s="839" t="s">
        <v>620</v>
      </c>
      <c r="E166" s="825" t="s">
        <v>2585</v>
      </c>
      <c r="F166" s="839" t="s">
        <v>2586</v>
      </c>
      <c r="G166" s="825" t="s">
        <v>2609</v>
      </c>
      <c r="H166" s="825" t="s">
        <v>2610</v>
      </c>
      <c r="I166" s="831">
        <v>0.85000002384185791</v>
      </c>
      <c r="J166" s="831">
        <v>100</v>
      </c>
      <c r="K166" s="832">
        <v>85</v>
      </c>
    </row>
    <row r="167" spans="1:11" ht="14.45" customHeight="1" x14ac:dyDescent="0.2">
      <c r="A167" s="821" t="s">
        <v>599</v>
      </c>
      <c r="B167" s="822" t="s">
        <v>600</v>
      </c>
      <c r="C167" s="825" t="s">
        <v>619</v>
      </c>
      <c r="D167" s="839" t="s">
        <v>620</v>
      </c>
      <c r="E167" s="825" t="s">
        <v>2585</v>
      </c>
      <c r="F167" s="839" t="s">
        <v>2586</v>
      </c>
      <c r="G167" s="825" t="s">
        <v>2827</v>
      </c>
      <c r="H167" s="825" t="s">
        <v>2828</v>
      </c>
      <c r="I167" s="831">
        <v>5.880000114440918</v>
      </c>
      <c r="J167" s="831">
        <v>70</v>
      </c>
      <c r="K167" s="832">
        <v>411.59999847412109</v>
      </c>
    </row>
    <row r="168" spans="1:11" ht="14.45" customHeight="1" x14ac:dyDescent="0.2">
      <c r="A168" s="821" t="s">
        <v>599</v>
      </c>
      <c r="B168" s="822" t="s">
        <v>600</v>
      </c>
      <c r="C168" s="825" t="s">
        <v>619</v>
      </c>
      <c r="D168" s="839" t="s">
        <v>620</v>
      </c>
      <c r="E168" s="825" t="s">
        <v>2585</v>
      </c>
      <c r="F168" s="839" t="s">
        <v>2586</v>
      </c>
      <c r="G168" s="825" t="s">
        <v>2829</v>
      </c>
      <c r="H168" s="825" t="s">
        <v>2830</v>
      </c>
      <c r="I168" s="831">
        <v>26.170000076293945</v>
      </c>
      <c r="J168" s="831">
        <v>2</v>
      </c>
      <c r="K168" s="832">
        <v>52.340000152587891</v>
      </c>
    </row>
    <row r="169" spans="1:11" ht="14.45" customHeight="1" x14ac:dyDescent="0.2">
      <c r="A169" s="821" t="s">
        <v>599</v>
      </c>
      <c r="B169" s="822" t="s">
        <v>600</v>
      </c>
      <c r="C169" s="825" t="s">
        <v>619</v>
      </c>
      <c r="D169" s="839" t="s">
        <v>620</v>
      </c>
      <c r="E169" s="825" t="s">
        <v>2585</v>
      </c>
      <c r="F169" s="839" t="s">
        <v>2586</v>
      </c>
      <c r="G169" s="825" t="s">
        <v>2743</v>
      </c>
      <c r="H169" s="825" t="s">
        <v>2744</v>
      </c>
      <c r="I169" s="831">
        <v>13.210000038146973</v>
      </c>
      <c r="J169" s="831">
        <v>30</v>
      </c>
      <c r="K169" s="832">
        <v>396.25</v>
      </c>
    </row>
    <row r="170" spans="1:11" ht="14.45" customHeight="1" x14ac:dyDescent="0.2">
      <c r="A170" s="821" t="s">
        <v>599</v>
      </c>
      <c r="B170" s="822" t="s">
        <v>600</v>
      </c>
      <c r="C170" s="825" t="s">
        <v>619</v>
      </c>
      <c r="D170" s="839" t="s">
        <v>620</v>
      </c>
      <c r="E170" s="825" t="s">
        <v>2585</v>
      </c>
      <c r="F170" s="839" t="s">
        <v>2586</v>
      </c>
      <c r="G170" s="825" t="s">
        <v>2625</v>
      </c>
      <c r="H170" s="825" t="s">
        <v>2626</v>
      </c>
      <c r="I170" s="831">
        <v>0.23000000417232513</v>
      </c>
      <c r="J170" s="831">
        <v>15</v>
      </c>
      <c r="K170" s="832">
        <v>3.4500000476837158</v>
      </c>
    </row>
    <row r="171" spans="1:11" ht="14.45" customHeight="1" x14ac:dyDescent="0.2">
      <c r="A171" s="821" t="s">
        <v>599</v>
      </c>
      <c r="B171" s="822" t="s">
        <v>600</v>
      </c>
      <c r="C171" s="825" t="s">
        <v>619</v>
      </c>
      <c r="D171" s="839" t="s">
        <v>620</v>
      </c>
      <c r="E171" s="825" t="s">
        <v>2585</v>
      </c>
      <c r="F171" s="839" t="s">
        <v>2586</v>
      </c>
      <c r="G171" s="825" t="s">
        <v>2629</v>
      </c>
      <c r="H171" s="825" t="s">
        <v>2630</v>
      </c>
      <c r="I171" s="831">
        <v>32.799999237060547</v>
      </c>
      <c r="J171" s="831">
        <v>20</v>
      </c>
      <c r="K171" s="832">
        <v>656</v>
      </c>
    </row>
    <row r="172" spans="1:11" ht="14.45" customHeight="1" x14ac:dyDescent="0.2">
      <c r="A172" s="821" t="s">
        <v>599</v>
      </c>
      <c r="B172" s="822" t="s">
        <v>600</v>
      </c>
      <c r="C172" s="825" t="s">
        <v>619</v>
      </c>
      <c r="D172" s="839" t="s">
        <v>620</v>
      </c>
      <c r="E172" s="825" t="s">
        <v>2585</v>
      </c>
      <c r="F172" s="839" t="s">
        <v>2586</v>
      </c>
      <c r="G172" s="825" t="s">
        <v>2631</v>
      </c>
      <c r="H172" s="825" t="s">
        <v>2632</v>
      </c>
      <c r="I172" s="831">
        <v>12.020000457763672</v>
      </c>
      <c r="J172" s="831">
        <v>10</v>
      </c>
      <c r="K172" s="832">
        <v>120.19999694824219</v>
      </c>
    </row>
    <row r="173" spans="1:11" ht="14.45" customHeight="1" x14ac:dyDescent="0.2">
      <c r="A173" s="821" t="s">
        <v>599</v>
      </c>
      <c r="B173" s="822" t="s">
        <v>600</v>
      </c>
      <c r="C173" s="825" t="s">
        <v>619</v>
      </c>
      <c r="D173" s="839" t="s">
        <v>620</v>
      </c>
      <c r="E173" s="825" t="s">
        <v>2585</v>
      </c>
      <c r="F173" s="839" t="s">
        <v>2586</v>
      </c>
      <c r="G173" s="825" t="s">
        <v>2757</v>
      </c>
      <c r="H173" s="825" t="s">
        <v>2758</v>
      </c>
      <c r="I173" s="831">
        <v>0.76999998092651367</v>
      </c>
      <c r="J173" s="831">
        <v>500</v>
      </c>
      <c r="K173" s="832">
        <v>385</v>
      </c>
    </row>
    <row r="174" spans="1:11" ht="14.45" customHeight="1" x14ac:dyDescent="0.2">
      <c r="A174" s="821" t="s">
        <v>599</v>
      </c>
      <c r="B174" s="822" t="s">
        <v>600</v>
      </c>
      <c r="C174" s="825" t="s">
        <v>619</v>
      </c>
      <c r="D174" s="839" t="s">
        <v>620</v>
      </c>
      <c r="E174" s="825" t="s">
        <v>2585</v>
      </c>
      <c r="F174" s="839" t="s">
        <v>2586</v>
      </c>
      <c r="G174" s="825" t="s">
        <v>2759</v>
      </c>
      <c r="H174" s="825" t="s">
        <v>2760</v>
      </c>
      <c r="I174" s="831">
        <v>31.430000305175781</v>
      </c>
      <c r="J174" s="831">
        <v>2</v>
      </c>
      <c r="K174" s="832">
        <v>62.860000610351563</v>
      </c>
    </row>
    <row r="175" spans="1:11" ht="14.45" customHeight="1" x14ac:dyDescent="0.2">
      <c r="A175" s="821" t="s">
        <v>599</v>
      </c>
      <c r="B175" s="822" t="s">
        <v>600</v>
      </c>
      <c r="C175" s="825" t="s">
        <v>619</v>
      </c>
      <c r="D175" s="839" t="s">
        <v>620</v>
      </c>
      <c r="E175" s="825" t="s">
        <v>2633</v>
      </c>
      <c r="F175" s="839" t="s">
        <v>2634</v>
      </c>
      <c r="G175" s="825" t="s">
        <v>2645</v>
      </c>
      <c r="H175" s="825" t="s">
        <v>2646</v>
      </c>
      <c r="I175" s="831">
        <v>13.210000038146973</v>
      </c>
      <c r="J175" s="831">
        <v>10</v>
      </c>
      <c r="K175" s="832">
        <v>132.10000610351563</v>
      </c>
    </row>
    <row r="176" spans="1:11" ht="14.45" customHeight="1" x14ac:dyDescent="0.2">
      <c r="A176" s="821" t="s">
        <v>599</v>
      </c>
      <c r="B176" s="822" t="s">
        <v>600</v>
      </c>
      <c r="C176" s="825" t="s">
        <v>619</v>
      </c>
      <c r="D176" s="839" t="s">
        <v>620</v>
      </c>
      <c r="E176" s="825" t="s">
        <v>2633</v>
      </c>
      <c r="F176" s="839" t="s">
        <v>2634</v>
      </c>
      <c r="G176" s="825" t="s">
        <v>2651</v>
      </c>
      <c r="H176" s="825" t="s">
        <v>2652</v>
      </c>
      <c r="I176" s="831">
        <v>7.869999885559082</v>
      </c>
      <c r="J176" s="831">
        <v>100</v>
      </c>
      <c r="K176" s="832">
        <v>787</v>
      </c>
    </row>
    <row r="177" spans="1:11" ht="14.45" customHeight="1" x14ac:dyDescent="0.2">
      <c r="A177" s="821" t="s">
        <v>599</v>
      </c>
      <c r="B177" s="822" t="s">
        <v>600</v>
      </c>
      <c r="C177" s="825" t="s">
        <v>619</v>
      </c>
      <c r="D177" s="839" t="s">
        <v>620</v>
      </c>
      <c r="E177" s="825" t="s">
        <v>2633</v>
      </c>
      <c r="F177" s="839" t="s">
        <v>2634</v>
      </c>
      <c r="G177" s="825" t="s">
        <v>2831</v>
      </c>
      <c r="H177" s="825" t="s">
        <v>2832</v>
      </c>
      <c r="I177" s="831">
        <v>13.310000419616699</v>
      </c>
      <c r="J177" s="831">
        <v>25</v>
      </c>
      <c r="K177" s="832">
        <v>332.75</v>
      </c>
    </row>
    <row r="178" spans="1:11" ht="14.45" customHeight="1" x14ac:dyDescent="0.2">
      <c r="A178" s="821" t="s">
        <v>599</v>
      </c>
      <c r="B178" s="822" t="s">
        <v>600</v>
      </c>
      <c r="C178" s="825" t="s">
        <v>619</v>
      </c>
      <c r="D178" s="839" t="s">
        <v>620</v>
      </c>
      <c r="E178" s="825" t="s">
        <v>2633</v>
      </c>
      <c r="F178" s="839" t="s">
        <v>2634</v>
      </c>
      <c r="G178" s="825" t="s">
        <v>2663</v>
      </c>
      <c r="H178" s="825" t="s">
        <v>2664</v>
      </c>
      <c r="I178" s="831">
        <v>5.320000171661377</v>
      </c>
      <c r="J178" s="831">
        <v>100</v>
      </c>
      <c r="K178" s="832">
        <v>532</v>
      </c>
    </row>
    <row r="179" spans="1:11" ht="14.45" customHeight="1" x14ac:dyDescent="0.2">
      <c r="A179" s="821" t="s">
        <v>599</v>
      </c>
      <c r="B179" s="822" t="s">
        <v>600</v>
      </c>
      <c r="C179" s="825" t="s">
        <v>619</v>
      </c>
      <c r="D179" s="839" t="s">
        <v>620</v>
      </c>
      <c r="E179" s="825" t="s">
        <v>2633</v>
      </c>
      <c r="F179" s="839" t="s">
        <v>2634</v>
      </c>
      <c r="G179" s="825" t="s">
        <v>2833</v>
      </c>
      <c r="H179" s="825" t="s">
        <v>2834</v>
      </c>
      <c r="I179" s="831">
        <v>4.8000001907348633</v>
      </c>
      <c r="J179" s="831">
        <v>100</v>
      </c>
      <c r="K179" s="832">
        <v>480</v>
      </c>
    </row>
    <row r="180" spans="1:11" ht="14.45" customHeight="1" x14ac:dyDescent="0.2">
      <c r="A180" s="821" t="s">
        <v>599</v>
      </c>
      <c r="B180" s="822" t="s">
        <v>600</v>
      </c>
      <c r="C180" s="825" t="s">
        <v>619</v>
      </c>
      <c r="D180" s="839" t="s">
        <v>620</v>
      </c>
      <c r="E180" s="825" t="s">
        <v>2633</v>
      </c>
      <c r="F180" s="839" t="s">
        <v>2634</v>
      </c>
      <c r="G180" s="825" t="s">
        <v>2783</v>
      </c>
      <c r="H180" s="825" t="s">
        <v>2784</v>
      </c>
      <c r="I180" s="831">
        <v>1.5</v>
      </c>
      <c r="J180" s="831">
        <v>100</v>
      </c>
      <c r="K180" s="832">
        <v>150</v>
      </c>
    </row>
    <row r="181" spans="1:11" ht="14.45" customHeight="1" x14ac:dyDescent="0.2">
      <c r="A181" s="821" t="s">
        <v>599</v>
      </c>
      <c r="B181" s="822" t="s">
        <v>600</v>
      </c>
      <c r="C181" s="825" t="s">
        <v>619</v>
      </c>
      <c r="D181" s="839" t="s">
        <v>620</v>
      </c>
      <c r="E181" s="825" t="s">
        <v>2633</v>
      </c>
      <c r="F181" s="839" t="s">
        <v>2634</v>
      </c>
      <c r="G181" s="825" t="s">
        <v>2665</v>
      </c>
      <c r="H181" s="825" t="s">
        <v>2666</v>
      </c>
      <c r="I181" s="831">
        <v>9.1999998092651367</v>
      </c>
      <c r="J181" s="831">
        <v>100</v>
      </c>
      <c r="K181" s="832">
        <v>920</v>
      </c>
    </row>
    <row r="182" spans="1:11" ht="14.45" customHeight="1" x14ac:dyDescent="0.2">
      <c r="A182" s="821" t="s">
        <v>599</v>
      </c>
      <c r="B182" s="822" t="s">
        <v>600</v>
      </c>
      <c r="C182" s="825" t="s">
        <v>619</v>
      </c>
      <c r="D182" s="839" t="s">
        <v>620</v>
      </c>
      <c r="E182" s="825" t="s">
        <v>2633</v>
      </c>
      <c r="F182" s="839" t="s">
        <v>2634</v>
      </c>
      <c r="G182" s="825" t="s">
        <v>2835</v>
      </c>
      <c r="H182" s="825" t="s">
        <v>2836</v>
      </c>
      <c r="I182" s="831">
        <v>7.5</v>
      </c>
      <c r="J182" s="831">
        <v>4</v>
      </c>
      <c r="K182" s="832">
        <v>30</v>
      </c>
    </row>
    <row r="183" spans="1:11" ht="14.45" customHeight="1" x14ac:dyDescent="0.2">
      <c r="A183" s="821" t="s">
        <v>599</v>
      </c>
      <c r="B183" s="822" t="s">
        <v>600</v>
      </c>
      <c r="C183" s="825" t="s">
        <v>619</v>
      </c>
      <c r="D183" s="839" t="s">
        <v>620</v>
      </c>
      <c r="E183" s="825" t="s">
        <v>2633</v>
      </c>
      <c r="F183" s="839" t="s">
        <v>2634</v>
      </c>
      <c r="G183" s="825" t="s">
        <v>2667</v>
      </c>
      <c r="H183" s="825" t="s">
        <v>2668</v>
      </c>
      <c r="I183" s="831">
        <v>6.7750000953674316</v>
      </c>
      <c r="J183" s="831">
        <v>160</v>
      </c>
      <c r="K183" s="832">
        <v>1084.2000122070313</v>
      </c>
    </row>
    <row r="184" spans="1:11" ht="14.45" customHeight="1" x14ac:dyDescent="0.2">
      <c r="A184" s="821" t="s">
        <v>599</v>
      </c>
      <c r="B184" s="822" t="s">
        <v>600</v>
      </c>
      <c r="C184" s="825" t="s">
        <v>619</v>
      </c>
      <c r="D184" s="839" t="s">
        <v>620</v>
      </c>
      <c r="E184" s="825" t="s">
        <v>2633</v>
      </c>
      <c r="F184" s="839" t="s">
        <v>2634</v>
      </c>
      <c r="G184" s="825" t="s">
        <v>2837</v>
      </c>
      <c r="H184" s="825" t="s">
        <v>2838</v>
      </c>
      <c r="I184" s="831">
        <v>1.1349999904632568</v>
      </c>
      <c r="J184" s="831">
        <v>240</v>
      </c>
      <c r="K184" s="832">
        <v>272</v>
      </c>
    </row>
    <row r="185" spans="1:11" ht="14.45" customHeight="1" x14ac:dyDescent="0.2">
      <c r="A185" s="821" t="s">
        <v>599</v>
      </c>
      <c r="B185" s="822" t="s">
        <v>600</v>
      </c>
      <c r="C185" s="825" t="s">
        <v>619</v>
      </c>
      <c r="D185" s="839" t="s">
        <v>620</v>
      </c>
      <c r="E185" s="825" t="s">
        <v>2633</v>
      </c>
      <c r="F185" s="839" t="s">
        <v>2634</v>
      </c>
      <c r="G185" s="825" t="s">
        <v>2839</v>
      </c>
      <c r="H185" s="825" t="s">
        <v>2840</v>
      </c>
      <c r="I185" s="831">
        <v>1.8400000333786011</v>
      </c>
      <c r="J185" s="831">
        <v>100</v>
      </c>
      <c r="K185" s="832">
        <v>184</v>
      </c>
    </row>
    <row r="186" spans="1:11" ht="14.45" customHeight="1" x14ac:dyDescent="0.2">
      <c r="A186" s="821" t="s">
        <v>599</v>
      </c>
      <c r="B186" s="822" t="s">
        <v>600</v>
      </c>
      <c r="C186" s="825" t="s">
        <v>619</v>
      </c>
      <c r="D186" s="839" t="s">
        <v>620</v>
      </c>
      <c r="E186" s="825" t="s">
        <v>2633</v>
      </c>
      <c r="F186" s="839" t="s">
        <v>2634</v>
      </c>
      <c r="G186" s="825" t="s">
        <v>2673</v>
      </c>
      <c r="H186" s="825" t="s">
        <v>2674</v>
      </c>
      <c r="I186" s="831">
        <v>6.9499998092651367</v>
      </c>
      <c r="J186" s="831">
        <v>1920</v>
      </c>
      <c r="K186" s="832">
        <v>13344</v>
      </c>
    </row>
    <row r="187" spans="1:11" ht="14.45" customHeight="1" x14ac:dyDescent="0.2">
      <c r="A187" s="821" t="s">
        <v>599</v>
      </c>
      <c r="B187" s="822" t="s">
        <v>600</v>
      </c>
      <c r="C187" s="825" t="s">
        <v>619</v>
      </c>
      <c r="D187" s="839" t="s">
        <v>620</v>
      </c>
      <c r="E187" s="825" t="s">
        <v>2633</v>
      </c>
      <c r="F187" s="839" t="s">
        <v>2634</v>
      </c>
      <c r="G187" s="825" t="s">
        <v>2841</v>
      </c>
      <c r="H187" s="825" t="s">
        <v>2842</v>
      </c>
      <c r="I187" s="831">
        <v>1.5499999523162842</v>
      </c>
      <c r="J187" s="831">
        <v>200</v>
      </c>
      <c r="K187" s="832">
        <v>310</v>
      </c>
    </row>
    <row r="188" spans="1:11" ht="14.45" customHeight="1" x14ac:dyDescent="0.2">
      <c r="A188" s="821" t="s">
        <v>599</v>
      </c>
      <c r="B188" s="822" t="s">
        <v>600</v>
      </c>
      <c r="C188" s="825" t="s">
        <v>619</v>
      </c>
      <c r="D188" s="839" t="s">
        <v>620</v>
      </c>
      <c r="E188" s="825" t="s">
        <v>2633</v>
      </c>
      <c r="F188" s="839" t="s">
        <v>2634</v>
      </c>
      <c r="G188" s="825" t="s">
        <v>2795</v>
      </c>
      <c r="H188" s="825" t="s">
        <v>2796</v>
      </c>
      <c r="I188" s="831">
        <v>23.719999313354492</v>
      </c>
      <c r="J188" s="831">
        <v>50</v>
      </c>
      <c r="K188" s="832">
        <v>1186</v>
      </c>
    </row>
    <row r="189" spans="1:11" ht="14.45" customHeight="1" x14ac:dyDescent="0.2">
      <c r="A189" s="821" t="s">
        <v>599</v>
      </c>
      <c r="B189" s="822" t="s">
        <v>600</v>
      </c>
      <c r="C189" s="825" t="s">
        <v>619</v>
      </c>
      <c r="D189" s="839" t="s">
        <v>620</v>
      </c>
      <c r="E189" s="825" t="s">
        <v>2633</v>
      </c>
      <c r="F189" s="839" t="s">
        <v>2634</v>
      </c>
      <c r="G189" s="825" t="s">
        <v>2675</v>
      </c>
      <c r="H189" s="825" t="s">
        <v>2676</v>
      </c>
      <c r="I189" s="831">
        <v>2.880000114440918</v>
      </c>
      <c r="J189" s="831">
        <v>100</v>
      </c>
      <c r="K189" s="832">
        <v>288</v>
      </c>
    </row>
    <row r="190" spans="1:11" ht="14.45" customHeight="1" x14ac:dyDescent="0.2">
      <c r="A190" s="821" t="s">
        <v>599</v>
      </c>
      <c r="B190" s="822" t="s">
        <v>600</v>
      </c>
      <c r="C190" s="825" t="s">
        <v>619</v>
      </c>
      <c r="D190" s="839" t="s">
        <v>620</v>
      </c>
      <c r="E190" s="825" t="s">
        <v>2633</v>
      </c>
      <c r="F190" s="839" t="s">
        <v>2634</v>
      </c>
      <c r="G190" s="825" t="s">
        <v>2843</v>
      </c>
      <c r="H190" s="825" t="s">
        <v>2844</v>
      </c>
      <c r="I190" s="831">
        <v>1.9299999475479126</v>
      </c>
      <c r="J190" s="831">
        <v>50</v>
      </c>
      <c r="K190" s="832">
        <v>96.5</v>
      </c>
    </row>
    <row r="191" spans="1:11" ht="14.45" customHeight="1" x14ac:dyDescent="0.2">
      <c r="A191" s="821" t="s">
        <v>599</v>
      </c>
      <c r="B191" s="822" t="s">
        <v>600</v>
      </c>
      <c r="C191" s="825" t="s">
        <v>619</v>
      </c>
      <c r="D191" s="839" t="s">
        <v>620</v>
      </c>
      <c r="E191" s="825" t="s">
        <v>2633</v>
      </c>
      <c r="F191" s="839" t="s">
        <v>2634</v>
      </c>
      <c r="G191" s="825" t="s">
        <v>2681</v>
      </c>
      <c r="H191" s="825" t="s">
        <v>2682</v>
      </c>
      <c r="I191" s="831">
        <v>2.380000114440918</v>
      </c>
      <c r="J191" s="831">
        <v>50</v>
      </c>
      <c r="K191" s="832">
        <v>119</v>
      </c>
    </row>
    <row r="192" spans="1:11" ht="14.45" customHeight="1" x14ac:dyDescent="0.2">
      <c r="A192" s="821" t="s">
        <v>599</v>
      </c>
      <c r="B192" s="822" t="s">
        <v>600</v>
      </c>
      <c r="C192" s="825" t="s">
        <v>619</v>
      </c>
      <c r="D192" s="839" t="s">
        <v>620</v>
      </c>
      <c r="E192" s="825" t="s">
        <v>2693</v>
      </c>
      <c r="F192" s="839" t="s">
        <v>2694</v>
      </c>
      <c r="G192" s="825" t="s">
        <v>2695</v>
      </c>
      <c r="H192" s="825" t="s">
        <v>2696</v>
      </c>
      <c r="I192" s="831">
        <v>10.164999961853027</v>
      </c>
      <c r="J192" s="831">
        <v>800</v>
      </c>
      <c r="K192" s="832">
        <v>8130</v>
      </c>
    </row>
    <row r="193" spans="1:11" ht="14.45" customHeight="1" x14ac:dyDescent="0.2">
      <c r="A193" s="821" t="s">
        <v>599</v>
      </c>
      <c r="B193" s="822" t="s">
        <v>600</v>
      </c>
      <c r="C193" s="825" t="s">
        <v>619</v>
      </c>
      <c r="D193" s="839" t="s">
        <v>620</v>
      </c>
      <c r="E193" s="825" t="s">
        <v>2693</v>
      </c>
      <c r="F193" s="839" t="s">
        <v>2694</v>
      </c>
      <c r="G193" s="825" t="s">
        <v>2697</v>
      </c>
      <c r="H193" s="825" t="s">
        <v>2698</v>
      </c>
      <c r="I193" s="831">
        <v>62.650001525878906</v>
      </c>
      <c r="J193" s="831">
        <v>5</v>
      </c>
      <c r="K193" s="832">
        <v>313.25</v>
      </c>
    </row>
    <row r="194" spans="1:11" ht="14.45" customHeight="1" x14ac:dyDescent="0.2">
      <c r="A194" s="821" t="s">
        <v>599</v>
      </c>
      <c r="B194" s="822" t="s">
        <v>600</v>
      </c>
      <c r="C194" s="825" t="s">
        <v>619</v>
      </c>
      <c r="D194" s="839" t="s">
        <v>620</v>
      </c>
      <c r="E194" s="825" t="s">
        <v>2693</v>
      </c>
      <c r="F194" s="839" t="s">
        <v>2694</v>
      </c>
      <c r="G194" s="825" t="s">
        <v>2801</v>
      </c>
      <c r="H194" s="825" t="s">
        <v>2802</v>
      </c>
      <c r="I194" s="831">
        <v>16.690000534057617</v>
      </c>
      <c r="J194" s="831">
        <v>30</v>
      </c>
      <c r="K194" s="832">
        <v>500.70001220703125</v>
      </c>
    </row>
    <row r="195" spans="1:11" ht="14.45" customHeight="1" x14ac:dyDescent="0.2">
      <c r="A195" s="821" t="s">
        <v>599</v>
      </c>
      <c r="B195" s="822" t="s">
        <v>600</v>
      </c>
      <c r="C195" s="825" t="s">
        <v>619</v>
      </c>
      <c r="D195" s="839" t="s">
        <v>620</v>
      </c>
      <c r="E195" s="825" t="s">
        <v>2699</v>
      </c>
      <c r="F195" s="839" t="s">
        <v>2700</v>
      </c>
      <c r="G195" s="825" t="s">
        <v>2701</v>
      </c>
      <c r="H195" s="825" t="s">
        <v>2702</v>
      </c>
      <c r="I195" s="831">
        <v>0.54500001668930054</v>
      </c>
      <c r="J195" s="831">
        <v>700</v>
      </c>
      <c r="K195" s="832">
        <v>381</v>
      </c>
    </row>
    <row r="196" spans="1:11" ht="14.45" customHeight="1" x14ac:dyDescent="0.2">
      <c r="A196" s="821" t="s">
        <v>599</v>
      </c>
      <c r="B196" s="822" t="s">
        <v>600</v>
      </c>
      <c r="C196" s="825" t="s">
        <v>619</v>
      </c>
      <c r="D196" s="839" t="s">
        <v>620</v>
      </c>
      <c r="E196" s="825" t="s">
        <v>2705</v>
      </c>
      <c r="F196" s="839" t="s">
        <v>2706</v>
      </c>
      <c r="G196" s="825" t="s">
        <v>2709</v>
      </c>
      <c r="H196" s="825" t="s">
        <v>2710</v>
      </c>
      <c r="I196" s="831">
        <v>3.0249999761581421</v>
      </c>
      <c r="J196" s="831">
        <v>1500</v>
      </c>
      <c r="K196" s="832">
        <v>4540</v>
      </c>
    </row>
    <row r="197" spans="1:11" ht="14.45" customHeight="1" x14ac:dyDescent="0.2">
      <c r="A197" s="821" t="s">
        <v>599</v>
      </c>
      <c r="B197" s="822" t="s">
        <v>600</v>
      </c>
      <c r="C197" s="825" t="s">
        <v>619</v>
      </c>
      <c r="D197" s="839" t="s">
        <v>620</v>
      </c>
      <c r="E197" s="825" t="s">
        <v>2705</v>
      </c>
      <c r="F197" s="839" t="s">
        <v>2706</v>
      </c>
      <c r="G197" s="825" t="s">
        <v>2711</v>
      </c>
      <c r="H197" s="825" t="s">
        <v>2712</v>
      </c>
      <c r="I197" s="831">
        <v>3.380000114440918</v>
      </c>
      <c r="J197" s="831">
        <v>400</v>
      </c>
      <c r="K197" s="832">
        <v>1352</v>
      </c>
    </row>
    <row r="198" spans="1:11" ht="14.45" customHeight="1" x14ac:dyDescent="0.2">
      <c r="A198" s="821" t="s">
        <v>599</v>
      </c>
      <c r="B198" s="822" t="s">
        <v>600</v>
      </c>
      <c r="C198" s="825" t="s">
        <v>622</v>
      </c>
      <c r="D198" s="839" t="s">
        <v>623</v>
      </c>
      <c r="E198" s="825" t="s">
        <v>2845</v>
      </c>
      <c r="F198" s="839" t="s">
        <v>2846</v>
      </c>
      <c r="G198" s="825" t="s">
        <v>2847</v>
      </c>
      <c r="H198" s="825" t="s">
        <v>2848</v>
      </c>
      <c r="I198" s="831">
        <v>54.450000762939453</v>
      </c>
      <c r="J198" s="831">
        <v>108</v>
      </c>
      <c r="K198" s="832">
        <v>5880.60009765625</v>
      </c>
    </row>
    <row r="199" spans="1:11" ht="14.45" customHeight="1" x14ac:dyDescent="0.2">
      <c r="A199" s="821" t="s">
        <v>599</v>
      </c>
      <c r="B199" s="822" t="s">
        <v>600</v>
      </c>
      <c r="C199" s="825" t="s">
        <v>622</v>
      </c>
      <c r="D199" s="839" t="s">
        <v>623</v>
      </c>
      <c r="E199" s="825" t="s">
        <v>2585</v>
      </c>
      <c r="F199" s="839" t="s">
        <v>2586</v>
      </c>
      <c r="G199" s="825" t="s">
        <v>2717</v>
      </c>
      <c r="H199" s="825" t="s">
        <v>2718</v>
      </c>
      <c r="I199" s="831">
        <v>231.5</v>
      </c>
      <c r="J199" s="831">
        <v>5</v>
      </c>
      <c r="K199" s="832">
        <v>1157.5</v>
      </c>
    </row>
    <row r="200" spans="1:11" ht="14.45" customHeight="1" x14ac:dyDescent="0.2">
      <c r="A200" s="821" t="s">
        <v>599</v>
      </c>
      <c r="B200" s="822" t="s">
        <v>600</v>
      </c>
      <c r="C200" s="825" t="s">
        <v>622</v>
      </c>
      <c r="D200" s="839" t="s">
        <v>623</v>
      </c>
      <c r="E200" s="825" t="s">
        <v>2585</v>
      </c>
      <c r="F200" s="839" t="s">
        <v>2586</v>
      </c>
      <c r="G200" s="825" t="s">
        <v>2589</v>
      </c>
      <c r="H200" s="825" t="s">
        <v>2590</v>
      </c>
      <c r="I200" s="831">
        <v>6.429999828338623</v>
      </c>
      <c r="J200" s="831">
        <v>10</v>
      </c>
      <c r="K200" s="832">
        <v>64.300003051757813</v>
      </c>
    </row>
    <row r="201" spans="1:11" ht="14.45" customHeight="1" x14ac:dyDescent="0.2">
      <c r="A201" s="821" t="s">
        <v>599</v>
      </c>
      <c r="B201" s="822" t="s">
        <v>600</v>
      </c>
      <c r="C201" s="825" t="s">
        <v>622</v>
      </c>
      <c r="D201" s="839" t="s">
        <v>623</v>
      </c>
      <c r="E201" s="825" t="s">
        <v>2585</v>
      </c>
      <c r="F201" s="839" t="s">
        <v>2586</v>
      </c>
      <c r="G201" s="825" t="s">
        <v>2849</v>
      </c>
      <c r="H201" s="825" t="s">
        <v>2850</v>
      </c>
      <c r="I201" s="831">
        <v>9.3100004196166992</v>
      </c>
      <c r="J201" s="831">
        <v>50</v>
      </c>
      <c r="K201" s="832">
        <v>465.5</v>
      </c>
    </row>
    <row r="202" spans="1:11" ht="14.45" customHeight="1" x14ac:dyDescent="0.2">
      <c r="A202" s="821" t="s">
        <v>599</v>
      </c>
      <c r="B202" s="822" t="s">
        <v>600</v>
      </c>
      <c r="C202" s="825" t="s">
        <v>622</v>
      </c>
      <c r="D202" s="839" t="s">
        <v>623</v>
      </c>
      <c r="E202" s="825" t="s">
        <v>2585</v>
      </c>
      <c r="F202" s="839" t="s">
        <v>2586</v>
      </c>
      <c r="G202" s="825" t="s">
        <v>2591</v>
      </c>
      <c r="H202" s="825" t="s">
        <v>2592</v>
      </c>
      <c r="I202" s="831">
        <v>1.0133333206176758</v>
      </c>
      <c r="J202" s="831">
        <v>3000</v>
      </c>
      <c r="K202" s="832">
        <v>3040</v>
      </c>
    </row>
    <row r="203" spans="1:11" ht="14.45" customHeight="1" x14ac:dyDescent="0.2">
      <c r="A203" s="821" t="s">
        <v>599</v>
      </c>
      <c r="B203" s="822" t="s">
        <v>600</v>
      </c>
      <c r="C203" s="825" t="s">
        <v>622</v>
      </c>
      <c r="D203" s="839" t="s">
        <v>623</v>
      </c>
      <c r="E203" s="825" t="s">
        <v>2585</v>
      </c>
      <c r="F203" s="839" t="s">
        <v>2586</v>
      </c>
      <c r="G203" s="825" t="s">
        <v>2593</v>
      </c>
      <c r="H203" s="825" t="s">
        <v>2594</v>
      </c>
      <c r="I203" s="831">
        <v>3.4600000381469727</v>
      </c>
      <c r="J203" s="831">
        <v>120</v>
      </c>
      <c r="K203" s="832">
        <v>415.20001220703125</v>
      </c>
    </row>
    <row r="204" spans="1:11" ht="14.45" customHeight="1" x14ac:dyDescent="0.2">
      <c r="A204" s="821" t="s">
        <v>599</v>
      </c>
      <c r="B204" s="822" t="s">
        <v>600</v>
      </c>
      <c r="C204" s="825" t="s">
        <v>622</v>
      </c>
      <c r="D204" s="839" t="s">
        <v>623</v>
      </c>
      <c r="E204" s="825" t="s">
        <v>2585</v>
      </c>
      <c r="F204" s="839" t="s">
        <v>2586</v>
      </c>
      <c r="G204" s="825" t="s">
        <v>2851</v>
      </c>
      <c r="H204" s="825" t="s">
        <v>2852</v>
      </c>
      <c r="I204" s="831">
        <v>135.78999328613281</v>
      </c>
      <c r="J204" s="831">
        <v>10</v>
      </c>
      <c r="K204" s="832">
        <v>1357.9300537109375</v>
      </c>
    </row>
    <row r="205" spans="1:11" ht="14.45" customHeight="1" x14ac:dyDescent="0.2">
      <c r="A205" s="821" t="s">
        <v>599</v>
      </c>
      <c r="B205" s="822" t="s">
        <v>600</v>
      </c>
      <c r="C205" s="825" t="s">
        <v>622</v>
      </c>
      <c r="D205" s="839" t="s">
        <v>623</v>
      </c>
      <c r="E205" s="825" t="s">
        <v>2585</v>
      </c>
      <c r="F205" s="839" t="s">
        <v>2586</v>
      </c>
      <c r="G205" s="825" t="s">
        <v>2719</v>
      </c>
      <c r="H205" s="825" t="s">
        <v>2720</v>
      </c>
      <c r="I205" s="831">
        <v>11.364999771118164</v>
      </c>
      <c r="J205" s="831">
        <v>40</v>
      </c>
      <c r="K205" s="832">
        <v>454.56001281738281</v>
      </c>
    </row>
    <row r="206" spans="1:11" ht="14.45" customHeight="1" x14ac:dyDescent="0.2">
      <c r="A206" s="821" t="s">
        <v>599</v>
      </c>
      <c r="B206" s="822" t="s">
        <v>600</v>
      </c>
      <c r="C206" s="825" t="s">
        <v>622</v>
      </c>
      <c r="D206" s="839" t="s">
        <v>623</v>
      </c>
      <c r="E206" s="825" t="s">
        <v>2585</v>
      </c>
      <c r="F206" s="839" t="s">
        <v>2586</v>
      </c>
      <c r="G206" s="825" t="s">
        <v>2853</v>
      </c>
      <c r="H206" s="825" t="s">
        <v>2854</v>
      </c>
      <c r="I206" s="831">
        <v>135.69999694824219</v>
      </c>
      <c r="J206" s="831">
        <v>10</v>
      </c>
      <c r="K206" s="832">
        <v>1357</v>
      </c>
    </row>
    <row r="207" spans="1:11" ht="14.45" customHeight="1" x14ac:dyDescent="0.2">
      <c r="A207" s="821" t="s">
        <v>599</v>
      </c>
      <c r="B207" s="822" t="s">
        <v>600</v>
      </c>
      <c r="C207" s="825" t="s">
        <v>622</v>
      </c>
      <c r="D207" s="839" t="s">
        <v>623</v>
      </c>
      <c r="E207" s="825" t="s">
        <v>2585</v>
      </c>
      <c r="F207" s="839" t="s">
        <v>2586</v>
      </c>
      <c r="G207" s="825" t="s">
        <v>2855</v>
      </c>
      <c r="H207" s="825" t="s">
        <v>2856</v>
      </c>
      <c r="I207" s="831">
        <v>109.61000061035156</v>
      </c>
      <c r="J207" s="831">
        <v>3</v>
      </c>
      <c r="K207" s="832">
        <v>328.82998657226563</v>
      </c>
    </row>
    <row r="208" spans="1:11" ht="14.45" customHeight="1" x14ac:dyDescent="0.2">
      <c r="A208" s="821" t="s">
        <v>599</v>
      </c>
      <c r="B208" s="822" t="s">
        <v>600</v>
      </c>
      <c r="C208" s="825" t="s">
        <v>622</v>
      </c>
      <c r="D208" s="839" t="s">
        <v>623</v>
      </c>
      <c r="E208" s="825" t="s">
        <v>2585</v>
      </c>
      <c r="F208" s="839" t="s">
        <v>2586</v>
      </c>
      <c r="G208" s="825" t="s">
        <v>2723</v>
      </c>
      <c r="H208" s="825" t="s">
        <v>2724</v>
      </c>
      <c r="I208" s="831">
        <v>30.176666895548504</v>
      </c>
      <c r="J208" s="831">
        <v>200</v>
      </c>
      <c r="K208" s="832">
        <v>6035</v>
      </c>
    </row>
    <row r="209" spans="1:11" ht="14.45" customHeight="1" x14ac:dyDescent="0.2">
      <c r="A209" s="821" t="s">
        <v>599</v>
      </c>
      <c r="B209" s="822" t="s">
        <v>600</v>
      </c>
      <c r="C209" s="825" t="s">
        <v>622</v>
      </c>
      <c r="D209" s="839" t="s">
        <v>623</v>
      </c>
      <c r="E209" s="825" t="s">
        <v>2585</v>
      </c>
      <c r="F209" s="839" t="s">
        <v>2586</v>
      </c>
      <c r="G209" s="825" t="s">
        <v>2857</v>
      </c>
      <c r="H209" s="825" t="s">
        <v>2858</v>
      </c>
      <c r="I209" s="831">
        <v>79.930000305175781</v>
      </c>
      <c r="J209" s="831">
        <v>5</v>
      </c>
      <c r="K209" s="832">
        <v>399.6300048828125</v>
      </c>
    </row>
    <row r="210" spans="1:11" ht="14.45" customHeight="1" x14ac:dyDescent="0.2">
      <c r="A210" s="821" t="s">
        <v>599</v>
      </c>
      <c r="B210" s="822" t="s">
        <v>600</v>
      </c>
      <c r="C210" s="825" t="s">
        <v>622</v>
      </c>
      <c r="D210" s="839" t="s">
        <v>623</v>
      </c>
      <c r="E210" s="825" t="s">
        <v>2585</v>
      </c>
      <c r="F210" s="839" t="s">
        <v>2586</v>
      </c>
      <c r="G210" s="825" t="s">
        <v>2601</v>
      </c>
      <c r="H210" s="825" t="s">
        <v>2602</v>
      </c>
      <c r="I210" s="831">
        <v>214.58000183105469</v>
      </c>
      <c r="J210" s="831">
        <v>10</v>
      </c>
      <c r="K210" s="832">
        <v>2145.800048828125</v>
      </c>
    </row>
    <row r="211" spans="1:11" ht="14.45" customHeight="1" x14ac:dyDescent="0.2">
      <c r="A211" s="821" t="s">
        <v>599</v>
      </c>
      <c r="B211" s="822" t="s">
        <v>600</v>
      </c>
      <c r="C211" s="825" t="s">
        <v>622</v>
      </c>
      <c r="D211" s="839" t="s">
        <v>623</v>
      </c>
      <c r="E211" s="825" t="s">
        <v>2585</v>
      </c>
      <c r="F211" s="839" t="s">
        <v>2586</v>
      </c>
      <c r="G211" s="825" t="s">
        <v>2859</v>
      </c>
      <c r="H211" s="825" t="s">
        <v>2860</v>
      </c>
      <c r="I211" s="831">
        <v>573.8499755859375</v>
      </c>
      <c r="J211" s="831">
        <v>2</v>
      </c>
      <c r="K211" s="832">
        <v>1147.699951171875</v>
      </c>
    </row>
    <row r="212" spans="1:11" ht="14.45" customHeight="1" x14ac:dyDescent="0.2">
      <c r="A212" s="821" t="s">
        <v>599</v>
      </c>
      <c r="B212" s="822" t="s">
        <v>600</v>
      </c>
      <c r="C212" s="825" t="s">
        <v>622</v>
      </c>
      <c r="D212" s="839" t="s">
        <v>623</v>
      </c>
      <c r="E212" s="825" t="s">
        <v>2585</v>
      </c>
      <c r="F212" s="839" t="s">
        <v>2586</v>
      </c>
      <c r="G212" s="825" t="s">
        <v>2861</v>
      </c>
      <c r="H212" s="825" t="s">
        <v>2862</v>
      </c>
      <c r="I212" s="831">
        <v>38.400001525878906</v>
      </c>
      <c r="J212" s="831">
        <v>10</v>
      </c>
      <c r="K212" s="832">
        <v>384</v>
      </c>
    </row>
    <row r="213" spans="1:11" ht="14.45" customHeight="1" x14ac:dyDescent="0.2">
      <c r="A213" s="821" t="s">
        <v>599</v>
      </c>
      <c r="B213" s="822" t="s">
        <v>600</v>
      </c>
      <c r="C213" s="825" t="s">
        <v>622</v>
      </c>
      <c r="D213" s="839" t="s">
        <v>623</v>
      </c>
      <c r="E213" s="825" t="s">
        <v>2585</v>
      </c>
      <c r="F213" s="839" t="s">
        <v>2586</v>
      </c>
      <c r="G213" s="825" t="s">
        <v>2609</v>
      </c>
      <c r="H213" s="825" t="s">
        <v>2610</v>
      </c>
      <c r="I213" s="831">
        <v>0.85000002384185791</v>
      </c>
      <c r="J213" s="831">
        <v>620</v>
      </c>
      <c r="K213" s="832">
        <v>527</v>
      </c>
    </row>
    <row r="214" spans="1:11" ht="14.45" customHeight="1" x14ac:dyDescent="0.2">
      <c r="A214" s="821" t="s">
        <v>599</v>
      </c>
      <c r="B214" s="822" t="s">
        <v>600</v>
      </c>
      <c r="C214" s="825" t="s">
        <v>622</v>
      </c>
      <c r="D214" s="839" t="s">
        <v>623</v>
      </c>
      <c r="E214" s="825" t="s">
        <v>2585</v>
      </c>
      <c r="F214" s="839" t="s">
        <v>2586</v>
      </c>
      <c r="G214" s="825" t="s">
        <v>2611</v>
      </c>
      <c r="H214" s="825" t="s">
        <v>2612</v>
      </c>
      <c r="I214" s="831">
        <v>1.5099999904632568</v>
      </c>
      <c r="J214" s="831">
        <v>200</v>
      </c>
      <c r="K214" s="832">
        <v>302</v>
      </c>
    </row>
    <row r="215" spans="1:11" ht="14.45" customHeight="1" x14ac:dyDescent="0.2">
      <c r="A215" s="821" t="s">
        <v>599</v>
      </c>
      <c r="B215" s="822" t="s">
        <v>600</v>
      </c>
      <c r="C215" s="825" t="s">
        <v>622</v>
      </c>
      <c r="D215" s="839" t="s">
        <v>623</v>
      </c>
      <c r="E215" s="825" t="s">
        <v>2585</v>
      </c>
      <c r="F215" s="839" t="s">
        <v>2586</v>
      </c>
      <c r="G215" s="825" t="s">
        <v>2735</v>
      </c>
      <c r="H215" s="825" t="s">
        <v>2736</v>
      </c>
      <c r="I215" s="831">
        <v>26.709999084472656</v>
      </c>
      <c r="J215" s="831">
        <v>36</v>
      </c>
      <c r="K215" s="832">
        <v>961.469970703125</v>
      </c>
    </row>
    <row r="216" spans="1:11" ht="14.45" customHeight="1" x14ac:dyDescent="0.2">
      <c r="A216" s="821" t="s">
        <v>599</v>
      </c>
      <c r="B216" s="822" t="s">
        <v>600</v>
      </c>
      <c r="C216" s="825" t="s">
        <v>622</v>
      </c>
      <c r="D216" s="839" t="s">
        <v>623</v>
      </c>
      <c r="E216" s="825" t="s">
        <v>2585</v>
      </c>
      <c r="F216" s="839" t="s">
        <v>2586</v>
      </c>
      <c r="G216" s="825" t="s">
        <v>2863</v>
      </c>
      <c r="H216" s="825" t="s">
        <v>2864</v>
      </c>
      <c r="I216" s="831">
        <v>12.159999847412109</v>
      </c>
      <c r="J216" s="831">
        <v>150</v>
      </c>
      <c r="K216" s="832">
        <v>1824.6300659179688</v>
      </c>
    </row>
    <row r="217" spans="1:11" ht="14.45" customHeight="1" x14ac:dyDescent="0.2">
      <c r="A217" s="821" t="s">
        <v>599</v>
      </c>
      <c r="B217" s="822" t="s">
        <v>600</v>
      </c>
      <c r="C217" s="825" t="s">
        <v>622</v>
      </c>
      <c r="D217" s="839" t="s">
        <v>623</v>
      </c>
      <c r="E217" s="825" t="s">
        <v>2585</v>
      </c>
      <c r="F217" s="839" t="s">
        <v>2586</v>
      </c>
      <c r="G217" s="825" t="s">
        <v>2865</v>
      </c>
      <c r="H217" s="825" t="s">
        <v>2866</v>
      </c>
      <c r="I217" s="831">
        <v>3.369999885559082</v>
      </c>
      <c r="J217" s="831">
        <v>360</v>
      </c>
      <c r="K217" s="832">
        <v>1213.1999969482422</v>
      </c>
    </row>
    <row r="218" spans="1:11" ht="14.45" customHeight="1" x14ac:dyDescent="0.2">
      <c r="A218" s="821" t="s">
        <v>599</v>
      </c>
      <c r="B218" s="822" t="s">
        <v>600</v>
      </c>
      <c r="C218" s="825" t="s">
        <v>622</v>
      </c>
      <c r="D218" s="839" t="s">
        <v>623</v>
      </c>
      <c r="E218" s="825" t="s">
        <v>2585</v>
      </c>
      <c r="F218" s="839" t="s">
        <v>2586</v>
      </c>
      <c r="G218" s="825" t="s">
        <v>2867</v>
      </c>
      <c r="H218" s="825" t="s">
        <v>2868</v>
      </c>
      <c r="I218" s="831">
        <v>4.0900001525878906</v>
      </c>
      <c r="J218" s="831">
        <v>100</v>
      </c>
      <c r="K218" s="832">
        <v>409</v>
      </c>
    </row>
    <row r="219" spans="1:11" ht="14.45" customHeight="1" x14ac:dyDescent="0.2">
      <c r="A219" s="821" t="s">
        <v>599</v>
      </c>
      <c r="B219" s="822" t="s">
        <v>600</v>
      </c>
      <c r="C219" s="825" t="s">
        <v>622</v>
      </c>
      <c r="D219" s="839" t="s">
        <v>623</v>
      </c>
      <c r="E219" s="825" t="s">
        <v>2585</v>
      </c>
      <c r="F219" s="839" t="s">
        <v>2586</v>
      </c>
      <c r="G219" s="825" t="s">
        <v>2869</v>
      </c>
      <c r="H219" s="825" t="s">
        <v>2870</v>
      </c>
      <c r="I219" s="831">
        <v>4.619999885559082</v>
      </c>
      <c r="J219" s="831">
        <v>260</v>
      </c>
      <c r="K219" s="832">
        <v>1201.2000122070313</v>
      </c>
    </row>
    <row r="220" spans="1:11" ht="14.45" customHeight="1" x14ac:dyDescent="0.2">
      <c r="A220" s="821" t="s">
        <v>599</v>
      </c>
      <c r="B220" s="822" t="s">
        <v>600</v>
      </c>
      <c r="C220" s="825" t="s">
        <v>622</v>
      </c>
      <c r="D220" s="839" t="s">
        <v>623</v>
      </c>
      <c r="E220" s="825" t="s">
        <v>2585</v>
      </c>
      <c r="F220" s="839" t="s">
        <v>2586</v>
      </c>
      <c r="G220" s="825" t="s">
        <v>2871</v>
      </c>
      <c r="H220" s="825" t="s">
        <v>2872</v>
      </c>
      <c r="I220" s="831">
        <v>15.489999771118164</v>
      </c>
      <c r="J220" s="831">
        <v>180</v>
      </c>
      <c r="K220" s="832">
        <v>2787.9800415039063</v>
      </c>
    </row>
    <row r="221" spans="1:11" ht="14.45" customHeight="1" x14ac:dyDescent="0.2">
      <c r="A221" s="821" t="s">
        <v>599</v>
      </c>
      <c r="B221" s="822" t="s">
        <v>600</v>
      </c>
      <c r="C221" s="825" t="s">
        <v>622</v>
      </c>
      <c r="D221" s="839" t="s">
        <v>623</v>
      </c>
      <c r="E221" s="825" t="s">
        <v>2585</v>
      </c>
      <c r="F221" s="839" t="s">
        <v>2586</v>
      </c>
      <c r="G221" s="825" t="s">
        <v>2873</v>
      </c>
      <c r="H221" s="825" t="s">
        <v>2874</v>
      </c>
      <c r="I221" s="831">
        <v>17.549999237060547</v>
      </c>
      <c r="J221" s="831">
        <v>120</v>
      </c>
      <c r="K221" s="832">
        <v>2106.5700073242188</v>
      </c>
    </row>
    <row r="222" spans="1:11" ht="14.45" customHeight="1" x14ac:dyDescent="0.2">
      <c r="A222" s="821" t="s">
        <v>599</v>
      </c>
      <c r="B222" s="822" t="s">
        <v>600</v>
      </c>
      <c r="C222" s="825" t="s">
        <v>622</v>
      </c>
      <c r="D222" s="839" t="s">
        <v>623</v>
      </c>
      <c r="E222" s="825" t="s">
        <v>2585</v>
      </c>
      <c r="F222" s="839" t="s">
        <v>2586</v>
      </c>
      <c r="G222" s="825" t="s">
        <v>2875</v>
      </c>
      <c r="H222" s="825" t="s">
        <v>2876</v>
      </c>
      <c r="I222" s="831">
        <v>13.800000190734863</v>
      </c>
      <c r="J222" s="831">
        <v>50</v>
      </c>
      <c r="K222" s="832">
        <v>690</v>
      </c>
    </row>
    <row r="223" spans="1:11" ht="14.45" customHeight="1" x14ac:dyDescent="0.2">
      <c r="A223" s="821" t="s">
        <v>599</v>
      </c>
      <c r="B223" s="822" t="s">
        <v>600</v>
      </c>
      <c r="C223" s="825" t="s">
        <v>622</v>
      </c>
      <c r="D223" s="839" t="s">
        <v>623</v>
      </c>
      <c r="E223" s="825" t="s">
        <v>2585</v>
      </c>
      <c r="F223" s="839" t="s">
        <v>2586</v>
      </c>
      <c r="G223" s="825" t="s">
        <v>2757</v>
      </c>
      <c r="H223" s="825" t="s">
        <v>2758</v>
      </c>
      <c r="I223" s="831">
        <v>0.78499999642372131</v>
      </c>
      <c r="J223" s="831">
        <v>5000</v>
      </c>
      <c r="K223" s="832">
        <v>3940</v>
      </c>
    </row>
    <row r="224" spans="1:11" ht="14.45" customHeight="1" x14ac:dyDescent="0.2">
      <c r="A224" s="821" t="s">
        <v>599</v>
      </c>
      <c r="B224" s="822" t="s">
        <v>600</v>
      </c>
      <c r="C224" s="825" t="s">
        <v>622</v>
      </c>
      <c r="D224" s="839" t="s">
        <v>623</v>
      </c>
      <c r="E224" s="825" t="s">
        <v>2633</v>
      </c>
      <c r="F224" s="839" t="s">
        <v>2634</v>
      </c>
      <c r="G224" s="825" t="s">
        <v>2635</v>
      </c>
      <c r="H224" s="825" t="s">
        <v>2636</v>
      </c>
      <c r="I224" s="831">
        <v>1.9999999552965164E-2</v>
      </c>
      <c r="J224" s="831">
        <v>60</v>
      </c>
      <c r="K224" s="832">
        <v>1.2000000476837158</v>
      </c>
    </row>
    <row r="225" spans="1:11" ht="14.45" customHeight="1" x14ac:dyDescent="0.2">
      <c r="A225" s="821" t="s">
        <v>599</v>
      </c>
      <c r="B225" s="822" t="s">
        <v>600</v>
      </c>
      <c r="C225" s="825" t="s">
        <v>622</v>
      </c>
      <c r="D225" s="839" t="s">
        <v>623</v>
      </c>
      <c r="E225" s="825" t="s">
        <v>2633</v>
      </c>
      <c r="F225" s="839" t="s">
        <v>2634</v>
      </c>
      <c r="G225" s="825" t="s">
        <v>2877</v>
      </c>
      <c r="H225" s="825" t="s">
        <v>2878</v>
      </c>
      <c r="I225" s="831">
        <v>11.147499799728394</v>
      </c>
      <c r="J225" s="831">
        <v>250</v>
      </c>
      <c r="K225" s="832">
        <v>2787</v>
      </c>
    </row>
    <row r="226" spans="1:11" ht="14.45" customHeight="1" x14ac:dyDescent="0.2">
      <c r="A226" s="821" t="s">
        <v>599</v>
      </c>
      <c r="B226" s="822" t="s">
        <v>600</v>
      </c>
      <c r="C226" s="825" t="s">
        <v>622</v>
      </c>
      <c r="D226" s="839" t="s">
        <v>623</v>
      </c>
      <c r="E226" s="825" t="s">
        <v>2633</v>
      </c>
      <c r="F226" s="839" t="s">
        <v>2634</v>
      </c>
      <c r="G226" s="825" t="s">
        <v>2773</v>
      </c>
      <c r="H226" s="825" t="s">
        <v>2774</v>
      </c>
      <c r="I226" s="831">
        <v>2.4000000953674316</v>
      </c>
      <c r="J226" s="831">
        <v>15</v>
      </c>
      <c r="K226" s="832">
        <v>36</v>
      </c>
    </row>
    <row r="227" spans="1:11" ht="14.45" customHeight="1" x14ac:dyDescent="0.2">
      <c r="A227" s="821" t="s">
        <v>599</v>
      </c>
      <c r="B227" s="822" t="s">
        <v>600</v>
      </c>
      <c r="C227" s="825" t="s">
        <v>622</v>
      </c>
      <c r="D227" s="839" t="s">
        <v>623</v>
      </c>
      <c r="E227" s="825" t="s">
        <v>2633</v>
      </c>
      <c r="F227" s="839" t="s">
        <v>2634</v>
      </c>
      <c r="G227" s="825" t="s">
        <v>2879</v>
      </c>
      <c r="H227" s="825" t="s">
        <v>2880</v>
      </c>
      <c r="I227" s="831">
        <v>1996.5</v>
      </c>
      <c r="J227" s="831">
        <v>1</v>
      </c>
      <c r="K227" s="832">
        <v>1996.5</v>
      </c>
    </row>
    <row r="228" spans="1:11" ht="14.45" customHeight="1" x14ac:dyDescent="0.2">
      <c r="A228" s="821" t="s">
        <v>599</v>
      </c>
      <c r="B228" s="822" t="s">
        <v>600</v>
      </c>
      <c r="C228" s="825" t="s">
        <v>622</v>
      </c>
      <c r="D228" s="839" t="s">
        <v>623</v>
      </c>
      <c r="E228" s="825" t="s">
        <v>2633</v>
      </c>
      <c r="F228" s="839" t="s">
        <v>2634</v>
      </c>
      <c r="G228" s="825" t="s">
        <v>2663</v>
      </c>
      <c r="H228" s="825" t="s">
        <v>2664</v>
      </c>
      <c r="I228" s="831">
        <v>5.3266666730244951</v>
      </c>
      <c r="J228" s="831">
        <v>500</v>
      </c>
      <c r="K228" s="832">
        <v>2664</v>
      </c>
    </row>
    <row r="229" spans="1:11" ht="14.45" customHeight="1" x14ac:dyDescent="0.2">
      <c r="A229" s="821" t="s">
        <v>599</v>
      </c>
      <c r="B229" s="822" t="s">
        <v>600</v>
      </c>
      <c r="C229" s="825" t="s">
        <v>622</v>
      </c>
      <c r="D229" s="839" t="s">
        <v>623</v>
      </c>
      <c r="E229" s="825" t="s">
        <v>2633</v>
      </c>
      <c r="F229" s="839" t="s">
        <v>2634</v>
      </c>
      <c r="G229" s="825" t="s">
        <v>2881</v>
      </c>
      <c r="H229" s="825" t="s">
        <v>2882</v>
      </c>
      <c r="I229" s="831">
        <v>2.059999942779541</v>
      </c>
      <c r="J229" s="831">
        <v>144</v>
      </c>
      <c r="K229" s="832">
        <v>296.6400146484375</v>
      </c>
    </row>
    <row r="230" spans="1:11" ht="14.45" customHeight="1" x14ac:dyDescent="0.2">
      <c r="A230" s="821" t="s">
        <v>599</v>
      </c>
      <c r="B230" s="822" t="s">
        <v>600</v>
      </c>
      <c r="C230" s="825" t="s">
        <v>622</v>
      </c>
      <c r="D230" s="839" t="s">
        <v>623</v>
      </c>
      <c r="E230" s="825" t="s">
        <v>2633</v>
      </c>
      <c r="F230" s="839" t="s">
        <v>2634</v>
      </c>
      <c r="G230" s="825" t="s">
        <v>2783</v>
      </c>
      <c r="H230" s="825" t="s">
        <v>2784</v>
      </c>
      <c r="I230" s="831">
        <v>1.5</v>
      </c>
      <c r="J230" s="831">
        <v>100</v>
      </c>
      <c r="K230" s="832">
        <v>150</v>
      </c>
    </row>
    <row r="231" spans="1:11" ht="14.45" customHeight="1" x14ac:dyDescent="0.2">
      <c r="A231" s="821" t="s">
        <v>599</v>
      </c>
      <c r="B231" s="822" t="s">
        <v>600</v>
      </c>
      <c r="C231" s="825" t="s">
        <v>622</v>
      </c>
      <c r="D231" s="839" t="s">
        <v>623</v>
      </c>
      <c r="E231" s="825" t="s">
        <v>2633</v>
      </c>
      <c r="F231" s="839" t="s">
        <v>2634</v>
      </c>
      <c r="G231" s="825" t="s">
        <v>2669</v>
      </c>
      <c r="H231" s="825" t="s">
        <v>2670</v>
      </c>
      <c r="I231" s="831">
        <v>0.82249999046325684</v>
      </c>
      <c r="J231" s="831">
        <v>1800</v>
      </c>
      <c r="K231" s="832">
        <v>1481</v>
      </c>
    </row>
    <row r="232" spans="1:11" ht="14.45" customHeight="1" x14ac:dyDescent="0.2">
      <c r="A232" s="821" t="s">
        <v>599</v>
      </c>
      <c r="B232" s="822" t="s">
        <v>600</v>
      </c>
      <c r="C232" s="825" t="s">
        <v>622</v>
      </c>
      <c r="D232" s="839" t="s">
        <v>623</v>
      </c>
      <c r="E232" s="825" t="s">
        <v>2633</v>
      </c>
      <c r="F232" s="839" t="s">
        <v>2634</v>
      </c>
      <c r="G232" s="825" t="s">
        <v>2789</v>
      </c>
      <c r="H232" s="825" t="s">
        <v>2790</v>
      </c>
      <c r="I232" s="831">
        <v>0.4375</v>
      </c>
      <c r="J232" s="831">
        <v>2000</v>
      </c>
      <c r="K232" s="832">
        <v>875</v>
      </c>
    </row>
    <row r="233" spans="1:11" ht="14.45" customHeight="1" x14ac:dyDescent="0.2">
      <c r="A233" s="821" t="s">
        <v>599</v>
      </c>
      <c r="B233" s="822" t="s">
        <v>600</v>
      </c>
      <c r="C233" s="825" t="s">
        <v>622</v>
      </c>
      <c r="D233" s="839" t="s">
        <v>623</v>
      </c>
      <c r="E233" s="825" t="s">
        <v>2633</v>
      </c>
      <c r="F233" s="839" t="s">
        <v>2634</v>
      </c>
      <c r="G233" s="825" t="s">
        <v>2837</v>
      </c>
      <c r="H233" s="825" t="s">
        <v>2838</v>
      </c>
      <c r="I233" s="831">
        <v>1.1399999856948853</v>
      </c>
      <c r="J233" s="831">
        <v>80</v>
      </c>
      <c r="K233" s="832">
        <v>91.199996948242188</v>
      </c>
    </row>
    <row r="234" spans="1:11" ht="14.45" customHeight="1" x14ac:dyDescent="0.2">
      <c r="A234" s="821" t="s">
        <v>599</v>
      </c>
      <c r="B234" s="822" t="s">
        <v>600</v>
      </c>
      <c r="C234" s="825" t="s">
        <v>622</v>
      </c>
      <c r="D234" s="839" t="s">
        <v>623</v>
      </c>
      <c r="E234" s="825" t="s">
        <v>2633</v>
      </c>
      <c r="F234" s="839" t="s">
        <v>2634</v>
      </c>
      <c r="G234" s="825" t="s">
        <v>2671</v>
      </c>
      <c r="H234" s="825" t="s">
        <v>2672</v>
      </c>
      <c r="I234" s="831">
        <v>0.58499997854232788</v>
      </c>
      <c r="J234" s="831">
        <v>800</v>
      </c>
      <c r="K234" s="832">
        <v>467</v>
      </c>
    </row>
    <row r="235" spans="1:11" ht="14.45" customHeight="1" x14ac:dyDescent="0.2">
      <c r="A235" s="821" t="s">
        <v>599</v>
      </c>
      <c r="B235" s="822" t="s">
        <v>600</v>
      </c>
      <c r="C235" s="825" t="s">
        <v>622</v>
      </c>
      <c r="D235" s="839" t="s">
        <v>623</v>
      </c>
      <c r="E235" s="825" t="s">
        <v>2633</v>
      </c>
      <c r="F235" s="839" t="s">
        <v>2634</v>
      </c>
      <c r="G235" s="825" t="s">
        <v>2883</v>
      </c>
      <c r="H235" s="825" t="s">
        <v>2884</v>
      </c>
      <c r="I235" s="831">
        <v>6.1700000762939453</v>
      </c>
      <c r="J235" s="831">
        <v>0</v>
      </c>
      <c r="K235" s="832">
        <v>0</v>
      </c>
    </row>
    <row r="236" spans="1:11" ht="14.45" customHeight="1" x14ac:dyDescent="0.2">
      <c r="A236" s="821" t="s">
        <v>599</v>
      </c>
      <c r="B236" s="822" t="s">
        <v>600</v>
      </c>
      <c r="C236" s="825" t="s">
        <v>622</v>
      </c>
      <c r="D236" s="839" t="s">
        <v>623</v>
      </c>
      <c r="E236" s="825" t="s">
        <v>2633</v>
      </c>
      <c r="F236" s="839" t="s">
        <v>2634</v>
      </c>
      <c r="G236" s="825" t="s">
        <v>2793</v>
      </c>
      <c r="H236" s="825" t="s">
        <v>2794</v>
      </c>
      <c r="I236" s="831">
        <v>3.75</v>
      </c>
      <c r="J236" s="831">
        <v>150</v>
      </c>
      <c r="K236" s="832">
        <v>562.5</v>
      </c>
    </row>
    <row r="237" spans="1:11" ht="14.45" customHeight="1" x14ac:dyDescent="0.2">
      <c r="A237" s="821" t="s">
        <v>599</v>
      </c>
      <c r="B237" s="822" t="s">
        <v>600</v>
      </c>
      <c r="C237" s="825" t="s">
        <v>622</v>
      </c>
      <c r="D237" s="839" t="s">
        <v>623</v>
      </c>
      <c r="E237" s="825" t="s">
        <v>2633</v>
      </c>
      <c r="F237" s="839" t="s">
        <v>2634</v>
      </c>
      <c r="G237" s="825" t="s">
        <v>2795</v>
      </c>
      <c r="H237" s="825" t="s">
        <v>2885</v>
      </c>
      <c r="I237" s="831">
        <v>23.719999313354492</v>
      </c>
      <c r="J237" s="831">
        <v>10</v>
      </c>
      <c r="K237" s="832">
        <v>237.19999694824219</v>
      </c>
    </row>
    <row r="238" spans="1:11" ht="14.45" customHeight="1" x14ac:dyDescent="0.2">
      <c r="A238" s="821" t="s">
        <v>599</v>
      </c>
      <c r="B238" s="822" t="s">
        <v>600</v>
      </c>
      <c r="C238" s="825" t="s">
        <v>622</v>
      </c>
      <c r="D238" s="839" t="s">
        <v>623</v>
      </c>
      <c r="E238" s="825" t="s">
        <v>2633</v>
      </c>
      <c r="F238" s="839" t="s">
        <v>2634</v>
      </c>
      <c r="G238" s="825" t="s">
        <v>2886</v>
      </c>
      <c r="H238" s="825" t="s">
        <v>2887</v>
      </c>
      <c r="I238" s="831">
        <v>5.380000114440918</v>
      </c>
      <c r="J238" s="831">
        <v>100</v>
      </c>
      <c r="K238" s="832">
        <v>538</v>
      </c>
    </row>
    <row r="239" spans="1:11" ht="14.45" customHeight="1" x14ac:dyDescent="0.2">
      <c r="A239" s="821" t="s">
        <v>599</v>
      </c>
      <c r="B239" s="822" t="s">
        <v>600</v>
      </c>
      <c r="C239" s="825" t="s">
        <v>622</v>
      </c>
      <c r="D239" s="839" t="s">
        <v>623</v>
      </c>
      <c r="E239" s="825" t="s">
        <v>2633</v>
      </c>
      <c r="F239" s="839" t="s">
        <v>2634</v>
      </c>
      <c r="G239" s="825" t="s">
        <v>2797</v>
      </c>
      <c r="H239" s="825" t="s">
        <v>2798</v>
      </c>
      <c r="I239" s="831">
        <v>1.8999999761581421</v>
      </c>
      <c r="J239" s="831">
        <v>15</v>
      </c>
      <c r="K239" s="832">
        <v>28.5</v>
      </c>
    </row>
    <row r="240" spans="1:11" ht="14.45" customHeight="1" x14ac:dyDescent="0.2">
      <c r="A240" s="821" t="s">
        <v>599</v>
      </c>
      <c r="B240" s="822" t="s">
        <v>600</v>
      </c>
      <c r="C240" s="825" t="s">
        <v>622</v>
      </c>
      <c r="D240" s="839" t="s">
        <v>623</v>
      </c>
      <c r="E240" s="825" t="s">
        <v>2633</v>
      </c>
      <c r="F240" s="839" t="s">
        <v>2634</v>
      </c>
      <c r="G240" s="825" t="s">
        <v>2675</v>
      </c>
      <c r="H240" s="825" t="s">
        <v>2676</v>
      </c>
      <c r="I240" s="831">
        <v>2.7350000143051147</v>
      </c>
      <c r="J240" s="831">
        <v>100</v>
      </c>
      <c r="K240" s="832">
        <v>273.5</v>
      </c>
    </row>
    <row r="241" spans="1:11" ht="14.45" customHeight="1" x14ac:dyDescent="0.2">
      <c r="A241" s="821" t="s">
        <v>599</v>
      </c>
      <c r="B241" s="822" t="s">
        <v>600</v>
      </c>
      <c r="C241" s="825" t="s">
        <v>622</v>
      </c>
      <c r="D241" s="839" t="s">
        <v>623</v>
      </c>
      <c r="E241" s="825" t="s">
        <v>2633</v>
      </c>
      <c r="F241" s="839" t="s">
        <v>2634</v>
      </c>
      <c r="G241" s="825" t="s">
        <v>2677</v>
      </c>
      <c r="H241" s="825" t="s">
        <v>2678</v>
      </c>
      <c r="I241" s="831">
        <v>2.0199999809265137</v>
      </c>
      <c r="J241" s="831">
        <v>200</v>
      </c>
      <c r="K241" s="832">
        <v>404</v>
      </c>
    </row>
    <row r="242" spans="1:11" ht="14.45" customHeight="1" x14ac:dyDescent="0.2">
      <c r="A242" s="821" t="s">
        <v>599</v>
      </c>
      <c r="B242" s="822" t="s">
        <v>600</v>
      </c>
      <c r="C242" s="825" t="s">
        <v>622</v>
      </c>
      <c r="D242" s="839" t="s">
        <v>623</v>
      </c>
      <c r="E242" s="825" t="s">
        <v>2633</v>
      </c>
      <c r="F242" s="839" t="s">
        <v>2634</v>
      </c>
      <c r="G242" s="825" t="s">
        <v>2681</v>
      </c>
      <c r="H242" s="825" t="s">
        <v>2682</v>
      </c>
      <c r="I242" s="831">
        <v>2.380000114440918</v>
      </c>
      <c r="J242" s="831">
        <v>20</v>
      </c>
      <c r="K242" s="832">
        <v>47.599998474121094</v>
      </c>
    </row>
    <row r="243" spans="1:11" ht="14.45" customHeight="1" x14ac:dyDescent="0.2">
      <c r="A243" s="821" t="s">
        <v>599</v>
      </c>
      <c r="B243" s="822" t="s">
        <v>600</v>
      </c>
      <c r="C243" s="825" t="s">
        <v>622</v>
      </c>
      <c r="D243" s="839" t="s">
        <v>623</v>
      </c>
      <c r="E243" s="825" t="s">
        <v>2633</v>
      </c>
      <c r="F243" s="839" t="s">
        <v>2634</v>
      </c>
      <c r="G243" s="825" t="s">
        <v>2683</v>
      </c>
      <c r="H243" s="825" t="s">
        <v>2684</v>
      </c>
      <c r="I243" s="831">
        <v>2.380000114440918</v>
      </c>
      <c r="J243" s="831">
        <v>50</v>
      </c>
      <c r="K243" s="832">
        <v>119</v>
      </c>
    </row>
    <row r="244" spans="1:11" ht="14.45" customHeight="1" x14ac:dyDescent="0.2">
      <c r="A244" s="821" t="s">
        <v>599</v>
      </c>
      <c r="B244" s="822" t="s">
        <v>600</v>
      </c>
      <c r="C244" s="825" t="s">
        <v>622</v>
      </c>
      <c r="D244" s="839" t="s">
        <v>623</v>
      </c>
      <c r="E244" s="825" t="s">
        <v>2633</v>
      </c>
      <c r="F244" s="839" t="s">
        <v>2634</v>
      </c>
      <c r="G244" s="825" t="s">
        <v>2685</v>
      </c>
      <c r="H244" s="825" t="s">
        <v>2686</v>
      </c>
      <c r="I244" s="831">
        <v>2.3900001049041748</v>
      </c>
      <c r="J244" s="831">
        <v>20</v>
      </c>
      <c r="K244" s="832">
        <v>47.799999237060547</v>
      </c>
    </row>
    <row r="245" spans="1:11" ht="14.45" customHeight="1" x14ac:dyDescent="0.2">
      <c r="A245" s="821" t="s">
        <v>599</v>
      </c>
      <c r="B245" s="822" t="s">
        <v>600</v>
      </c>
      <c r="C245" s="825" t="s">
        <v>622</v>
      </c>
      <c r="D245" s="839" t="s">
        <v>623</v>
      </c>
      <c r="E245" s="825" t="s">
        <v>2633</v>
      </c>
      <c r="F245" s="839" t="s">
        <v>2634</v>
      </c>
      <c r="G245" s="825" t="s">
        <v>2691</v>
      </c>
      <c r="H245" s="825" t="s">
        <v>2692</v>
      </c>
      <c r="I245" s="831">
        <v>44.080001831054688</v>
      </c>
      <c r="J245" s="831">
        <v>350</v>
      </c>
      <c r="K245" s="832">
        <v>15428</v>
      </c>
    </row>
    <row r="246" spans="1:11" ht="14.45" customHeight="1" x14ac:dyDescent="0.2">
      <c r="A246" s="821" t="s">
        <v>599</v>
      </c>
      <c r="B246" s="822" t="s">
        <v>600</v>
      </c>
      <c r="C246" s="825" t="s">
        <v>622</v>
      </c>
      <c r="D246" s="839" t="s">
        <v>623</v>
      </c>
      <c r="E246" s="825" t="s">
        <v>2699</v>
      </c>
      <c r="F246" s="839" t="s">
        <v>2700</v>
      </c>
      <c r="G246" s="825" t="s">
        <v>2803</v>
      </c>
      <c r="H246" s="825" t="s">
        <v>2804</v>
      </c>
      <c r="I246" s="831">
        <v>0.31000000238418579</v>
      </c>
      <c r="J246" s="831">
        <v>500</v>
      </c>
      <c r="K246" s="832">
        <v>155</v>
      </c>
    </row>
    <row r="247" spans="1:11" ht="14.45" customHeight="1" x14ac:dyDescent="0.2">
      <c r="A247" s="821" t="s">
        <v>599</v>
      </c>
      <c r="B247" s="822" t="s">
        <v>600</v>
      </c>
      <c r="C247" s="825" t="s">
        <v>622</v>
      </c>
      <c r="D247" s="839" t="s">
        <v>623</v>
      </c>
      <c r="E247" s="825" t="s">
        <v>2699</v>
      </c>
      <c r="F247" s="839" t="s">
        <v>2700</v>
      </c>
      <c r="G247" s="825" t="s">
        <v>2805</v>
      </c>
      <c r="H247" s="825" t="s">
        <v>2806</v>
      </c>
      <c r="I247" s="831">
        <v>0.3033333420753479</v>
      </c>
      <c r="J247" s="831">
        <v>1300</v>
      </c>
      <c r="K247" s="832">
        <v>393</v>
      </c>
    </row>
    <row r="248" spans="1:11" ht="14.45" customHeight="1" x14ac:dyDescent="0.2">
      <c r="A248" s="821" t="s">
        <v>599</v>
      </c>
      <c r="B248" s="822" t="s">
        <v>600</v>
      </c>
      <c r="C248" s="825" t="s">
        <v>622</v>
      </c>
      <c r="D248" s="839" t="s">
        <v>623</v>
      </c>
      <c r="E248" s="825" t="s">
        <v>2699</v>
      </c>
      <c r="F248" s="839" t="s">
        <v>2700</v>
      </c>
      <c r="G248" s="825" t="s">
        <v>2888</v>
      </c>
      <c r="H248" s="825" t="s">
        <v>2889</v>
      </c>
      <c r="I248" s="831">
        <v>0.37000000476837158</v>
      </c>
      <c r="J248" s="831">
        <v>300</v>
      </c>
      <c r="K248" s="832">
        <v>111</v>
      </c>
    </row>
    <row r="249" spans="1:11" ht="14.45" customHeight="1" x14ac:dyDescent="0.2">
      <c r="A249" s="821" t="s">
        <v>599</v>
      </c>
      <c r="B249" s="822" t="s">
        <v>600</v>
      </c>
      <c r="C249" s="825" t="s">
        <v>622</v>
      </c>
      <c r="D249" s="839" t="s">
        <v>623</v>
      </c>
      <c r="E249" s="825" t="s">
        <v>2699</v>
      </c>
      <c r="F249" s="839" t="s">
        <v>2700</v>
      </c>
      <c r="G249" s="825" t="s">
        <v>2890</v>
      </c>
      <c r="H249" s="825" t="s">
        <v>2891</v>
      </c>
      <c r="I249" s="831">
        <v>0.68000000715255737</v>
      </c>
      <c r="J249" s="831">
        <v>200</v>
      </c>
      <c r="K249" s="832">
        <v>136</v>
      </c>
    </row>
    <row r="250" spans="1:11" ht="14.45" customHeight="1" x14ac:dyDescent="0.2">
      <c r="A250" s="821" t="s">
        <v>599</v>
      </c>
      <c r="B250" s="822" t="s">
        <v>600</v>
      </c>
      <c r="C250" s="825" t="s">
        <v>622</v>
      </c>
      <c r="D250" s="839" t="s">
        <v>623</v>
      </c>
      <c r="E250" s="825" t="s">
        <v>2699</v>
      </c>
      <c r="F250" s="839" t="s">
        <v>2700</v>
      </c>
      <c r="G250" s="825" t="s">
        <v>2701</v>
      </c>
      <c r="H250" s="825" t="s">
        <v>2702</v>
      </c>
      <c r="I250" s="831">
        <v>0.54750001430511475</v>
      </c>
      <c r="J250" s="831">
        <v>1600</v>
      </c>
      <c r="K250" s="832">
        <v>875</v>
      </c>
    </row>
    <row r="251" spans="1:11" ht="14.45" customHeight="1" x14ac:dyDescent="0.2">
      <c r="A251" s="821" t="s">
        <v>599</v>
      </c>
      <c r="B251" s="822" t="s">
        <v>600</v>
      </c>
      <c r="C251" s="825" t="s">
        <v>622</v>
      </c>
      <c r="D251" s="839" t="s">
        <v>623</v>
      </c>
      <c r="E251" s="825" t="s">
        <v>2705</v>
      </c>
      <c r="F251" s="839" t="s">
        <v>2706</v>
      </c>
      <c r="G251" s="825" t="s">
        <v>2707</v>
      </c>
      <c r="H251" s="825" t="s">
        <v>2708</v>
      </c>
      <c r="I251" s="831">
        <v>2.9766666094462075</v>
      </c>
      <c r="J251" s="831">
        <v>5200</v>
      </c>
      <c r="K251" s="832">
        <v>15276</v>
      </c>
    </row>
    <row r="252" spans="1:11" ht="14.45" customHeight="1" x14ac:dyDescent="0.2">
      <c r="A252" s="821" t="s">
        <v>599</v>
      </c>
      <c r="B252" s="822" t="s">
        <v>600</v>
      </c>
      <c r="C252" s="825" t="s">
        <v>622</v>
      </c>
      <c r="D252" s="839" t="s">
        <v>623</v>
      </c>
      <c r="E252" s="825" t="s">
        <v>2705</v>
      </c>
      <c r="F252" s="839" t="s">
        <v>2706</v>
      </c>
      <c r="G252" s="825" t="s">
        <v>2709</v>
      </c>
      <c r="H252" s="825" t="s">
        <v>2710</v>
      </c>
      <c r="I252" s="831">
        <v>2.9600000381469727</v>
      </c>
      <c r="J252" s="831">
        <v>5000</v>
      </c>
      <c r="K252" s="832">
        <v>14730</v>
      </c>
    </row>
    <row r="253" spans="1:11" ht="14.45" customHeight="1" x14ac:dyDescent="0.2">
      <c r="A253" s="821" t="s">
        <v>599</v>
      </c>
      <c r="B253" s="822" t="s">
        <v>600</v>
      </c>
      <c r="C253" s="825" t="s">
        <v>622</v>
      </c>
      <c r="D253" s="839" t="s">
        <v>623</v>
      </c>
      <c r="E253" s="825" t="s">
        <v>2705</v>
      </c>
      <c r="F253" s="839" t="s">
        <v>2706</v>
      </c>
      <c r="G253" s="825" t="s">
        <v>2892</v>
      </c>
      <c r="H253" s="825" t="s">
        <v>2893</v>
      </c>
      <c r="I253" s="831">
        <v>3.3900001049041748</v>
      </c>
      <c r="J253" s="831">
        <v>2000</v>
      </c>
      <c r="K253" s="832">
        <v>6780</v>
      </c>
    </row>
    <row r="254" spans="1:11" ht="14.45" customHeight="1" x14ac:dyDescent="0.2">
      <c r="A254" s="821" t="s">
        <v>599</v>
      </c>
      <c r="B254" s="822" t="s">
        <v>600</v>
      </c>
      <c r="C254" s="825" t="s">
        <v>622</v>
      </c>
      <c r="D254" s="839" t="s">
        <v>623</v>
      </c>
      <c r="E254" s="825" t="s">
        <v>2705</v>
      </c>
      <c r="F254" s="839" t="s">
        <v>2706</v>
      </c>
      <c r="G254" s="825" t="s">
        <v>2711</v>
      </c>
      <c r="H254" s="825" t="s">
        <v>2712</v>
      </c>
      <c r="I254" s="831">
        <v>3.3850001096725464</v>
      </c>
      <c r="J254" s="831">
        <v>2800</v>
      </c>
      <c r="K254" s="832">
        <v>9482</v>
      </c>
    </row>
    <row r="255" spans="1:11" ht="14.45" customHeight="1" x14ac:dyDescent="0.2">
      <c r="A255" s="821" t="s">
        <v>599</v>
      </c>
      <c r="B255" s="822" t="s">
        <v>600</v>
      </c>
      <c r="C255" s="825" t="s">
        <v>625</v>
      </c>
      <c r="D255" s="839" t="s">
        <v>626</v>
      </c>
      <c r="E255" s="825" t="s">
        <v>2894</v>
      </c>
      <c r="F255" s="839" t="s">
        <v>2895</v>
      </c>
      <c r="G255" s="825" t="s">
        <v>2896</v>
      </c>
      <c r="H255" s="825" t="s">
        <v>2897</v>
      </c>
      <c r="I255" s="831">
        <v>67.110000610351563</v>
      </c>
      <c r="J255" s="831">
        <v>10</v>
      </c>
      <c r="K255" s="832">
        <v>671.1199951171875</v>
      </c>
    </row>
    <row r="256" spans="1:11" ht="14.45" customHeight="1" x14ac:dyDescent="0.2">
      <c r="A256" s="821" t="s">
        <v>599</v>
      </c>
      <c r="B256" s="822" t="s">
        <v>600</v>
      </c>
      <c r="C256" s="825" t="s">
        <v>625</v>
      </c>
      <c r="D256" s="839" t="s">
        <v>626</v>
      </c>
      <c r="E256" s="825" t="s">
        <v>2585</v>
      </c>
      <c r="F256" s="839" t="s">
        <v>2586</v>
      </c>
      <c r="G256" s="825" t="s">
        <v>2898</v>
      </c>
      <c r="H256" s="825" t="s">
        <v>2899</v>
      </c>
      <c r="I256" s="831">
        <v>0.89999997615814209</v>
      </c>
      <c r="J256" s="831">
        <v>4000</v>
      </c>
      <c r="K256" s="832">
        <v>3593.699951171875</v>
      </c>
    </row>
    <row r="257" spans="1:11" ht="14.45" customHeight="1" x14ac:dyDescent="0.2">
      <c r="A257" s="821" t="s">
        <v>599</v>
      </c>
      <c r="B257" s="822" t="s">
        <v>600</v>
      </c>
      <c r="C257" s="825" t="s">
        <v>625</v>
      </c>
      <c r="D257" s="839" t="s">
        <v>626</v>
      </c>
      <c r="E257" s="825" t="s">
        <v>2585</v>
      </c>
      <c r="F257" s="839" t="s">
        <v>2586</v>
      </c>
      <c r="G257" s="825" t="s">
        <v>2900</v>
      </c>
      <c r="H257" s="825" t="s">
        <v>2901</v>
      </c>
      <c r="I257" s="831">
        <v>1477.3900146484375</v>
      </c>
      <c r="J257" s="831">
        <v>1</v>
      </c>
      <c r="K257" s="832">
        <v>1477.3900146484375</v>
      </c>
    </row>
    <row r="258" spans="1:11" ht="14.45" customHeight="1" x14ac:dyDescent="0.2">
      <c r="A258" s="821" t="s">
        <v>599</v>
      </c>
      <c r="B258" s="822" t="s">
        <v>600</v>
      </c>
      <c r="C258" s="825" t="s">
        <v>625</v>
      </c>
      <c r="D258" s="839" t="s">
        <v>626</v>
      </c>
      <c r="E258" s="825" t="s">
        <v>2585</v>
      </c>
      <c r="F258" s="839" t="s">
        <v>2586</v>
      </c>
      <c r="G258" s="825" t="s">
        <v>2823</v>
      </c>
      <c r="H258" s="825" t="s">
        <v>2824</v>
      </c>
      <c r="I258" s="831">
        <v>309.35000610351563</v>
      </c>
      <c r="J258" s="831">
        <v>1</v>
      </c>
      <c r="K258" s="832">
        <v>309.35000610351563</v>
      </c>
    </row>
    <row r="259" spans="1:11" ht="14.45" customHeight="1" x14ac:dyDescent="0.2">
      <c r="A259" s="821" t="s">
        <v>599</v>
      </c>
      <c r="B259" s="822" t="s">
        <v>600</v>
      </c>
      <c r="C259" s="825" t="s">
        <v>625</v>
      </c>
      <c r="D259" s="839" t="s">
        <v>626</v>
      </c>
      <c r="E259" s="825" t="s">
        <v>2585</v>
      </c>
      <c r="F259" s="839" t="s">
        <v>2586</v>
      </c>
      <c r="G259" s="825" t="s">
        <v>2902</v>
      </c>
      <c r="H259" s="825" t="s">
        <v>2903</v>
      </c>
      <c r="I259" s="831">
        <v>228.85000610351563</v>
      </c>
      <c r="J259" s="831">
        <v>20</v>
      </c>
      <c r="K259" s="832">
        <v>4577</v>
      </c>
    </row>
    <row r="260" spans="1:11" ht="14.45" customHeight="1" x14ac:dyDescent="0.2">
      <c r="A260" s="821" t="s">
        <v>599</v>
      </c>
      <c r="B260" s="822" t="s">
        <v>600</v>
      </c>
      <c r="C260" s="825" t="s">
        <v>625</v>
      </c>
      <c r="D260" s="839" t="s">
        <v>626</v>
      </c>
      <c r="E260" s="825" t="s">
        <v>2585</v>
      </c>
      <c r="F260" s="839" t="s">
        <v>2586</v>
      </c>
      <c r="G260" s="825" t="s">
        <v>2904</v>
      </c>
      <c r="H260" s="825" t="s">
        <v>2905</v>
      </c>
      <c r="I260" s="831">
        <v>92</v>
      </c>
      <c r="J260" s="831">
        <v>30</v>
      </c>
      <c r="K260" s="832">
        <v>2760</v>
      </c>
    </row>
    <row r="261" spans="1:11" ht="14.45" customHeight="1" x14ac:dyDescent="0.2">
      <c r="A261" s="821" t="s">
        <v>599</v>
      </c>
      <c r="B261" s="822" t="s">
        <v>600</v>
      </c>
      <c r="C261" s="825" t="s">
        <v>625</v>
      </c>
      <c r="D261" s="839" t="s">
        <v>626</v>
      </c>
      <c r="E261" s="825" t="s">
        <v>2585</v>
      </c>
      <c r="F261" s="839" t="s">
        <v>2586</v>
      </c>
      <c r="G261" s="825" t="s">
        <v>2906</v>
      </c>
      <c r="H261" s="825" t="s">
        <v>2907</v>
      </c>
      <c r="I261" s="831">
        <v>334.64999389648438</v>
      </c>
      <c r="J261" s="831">
        <v>10</v>
      </c>
      <c r="K261" s="832">
        <v>3346.5</v>
      </c>
    </row>
    <row r="262" spans="1:11" ht="14.45" customHeight="1" x14ac:dyDescent="0.2">
      <c r="A262" s="821" t="s">
        <v>599</v>
      </c>
      <c r="B262" s="822" t="s">
        <v>600</v>
      </c>
      <c r="C262" s="825" t="s">
        <v>625</v>
      </c>
      <c r="D262" s="839" t="s">
        <v>626</v>
      </c>
      <c r="E262" s="825" t="s">
        <v>2585</v>
      </c>
      <c r="F262" s="839" t="s">
        <v>2586</v>
      </c>
      <c r="G262" s="825" t="s">
        <v>2603</v>
      </c>
      <c r="H262" s="825" t="s">
        <v>2604</v>
      </c>
      <c r="I262" s="831">
        <v>322</v>
      </c>
      <c r="J262" s="831">
        <v>36</v>
      </c>
      <c r="K262" s="832">
        <v>11592</v>
      </c>
    </row>
    <row r="263" spans="1:11" ht="14.45" customHeight="1" x14ac:dyDescent="0.2">
      <c r="A263" s="821" t="s">
        <v>599</v>
      </c>
      <c r="B263" s="822" t="s">
        <v>600</v>
      </c>
      <c r="C263" s="825" t="s">
        <v>625</v>
      </c>
      <c r="D263" s="839" t="s">
        <v>626</v>
      </c>
      <c r="E263" s="825" t="s">
        <v>2585</v>
      </c>
      <c r="F263" s="839" t="s">
        <v>2586</v>
      </c>
      <c r="G263" s="825" t="s">
        <v>2605</v>
      </c>
      <c r="H263" s="825" t="s">
        <v>2606</v>
      </c>
      <c r="I263" s="831">
        <v>310.5</v>
      </c>
      <c r="J263" s="831">
        <v>15</v>
      </c>
      <c r="K263" s="832">
        <v>4657.5</v>
      </c>
    </row>
    <row r="264" spans="1:11" ht="14.45" customHeight="1" x14ac:dyDescent="0.2">
      <c r="A264" s="821" t="s">
        <v>599</v>
      </c>
      <c r="B264" s="822" t="s">
        <v>600</v>
      </c>
      <c r="C264" s="825" t="s">
        <v>625</v>
      </c>
      <c r="D264" s="839" t="s">
        <v>626</v>
      </c>
      <c r="E264" s="825" t="s">
        <v>2585</v>
      </c>
      <c r="F264" s="839" t="s">
        <v>2586</v>
      </c>
      <c r="G264" s="825" t="s">
        <v>2733</v>
      </c>
      <c r="H264" s="825" t="s">
        <v>2734</v>
      </c>
      <c r="I264" s="831">
        <v>2.0699999332427979</v>
      </c>
      <c r="J264" s="831">
        <v>50</v>
      </c>
      <c r="K264" s="832">
        <v>103.5</v>
      </c>
    </row>
    <row r="265" spans="1:11" ht="14.45" customHeight="1" x14ac:dyDescent="0.2">
      <c r="A265" s="821" t="s">
        <v>599</v>
      </c>
      <c r="B265" s="822" t="s">
        <v>600</v>
      </c>
      <c r="C265" s="825" t="s">
        <v>625</v>
      </c>
      <c r="D265" s="839" t="s">
        <v>626</v>
      </c>
      <c r="E265" s="825" t="s">
        <v>2585</v>
      </c>
      <c r="F265" s="839" t="s">
        <v>2586</v>
      </c>
      <c r="G265" s="825" t="s">
        <v>2617</v>
      </c>
      <c r="H265" s="825" t="s">
        <v>2618</v>
      </c>
      <c r="I265" s="831">
        <v>10.829999923706055</v>
      </c>
      <c r="J265" s="831">
        <v>480</v>
      </c>
      <c r="K265" s="832">
        <v>5198.4001007080078</v>
      </c>
    </row>
    <row r="266" spans="1:11" ht="14.45" customHeight="1" x14ac:dyDescent="0.2">
      <c r="A266" s="821" t="s">
        <v>599</v>
      </c>
      <c r="B266" s="822" t="s">
        <v>600</v>
      </c>
      <c r="C266" s="825" t="s">
        <v>625</v>
      </c>
      <c r="D266" s="839" t="s">
        <v>626</v>
      </c>
      <c r="E266" s="825" t="s">
        <v>2585</v>
      </c>
      <c r="F266" s="839" t="s">
        <v>2586</v>
      </c>
      <c r="G266" s="825" t="s">
        <v>2623</v>
      </c>
      <c r="H266" s="825" t="s">
        <v>2624</v>
      </c>
      <c r="I266" s="831">
        <v>12.649999618530273</v>
      </c>
      <c r="J266" s="831">
        <v>30</v>
      </c>
      <c r="K266" s="832">
        <v>379.5</v>
      </c>
    </row>
    <row r="267" spans="1:11" ht="14.45" customHeight="1" x14ac:dyDescent="0.2">
      <c r="A267" s="821" t="s">
        <v>599</v>
      </c>
      <c r="B267" s="822" t="s">
        <v>600</v>
      </c>
      <c r="C267" s="825" t="s">
        <v>625</v>
      </c>
      <c r="D267" s="839" t="s">
        <v>626</v>
      </c>
      <c r="E267" s="825" t="s">
        <v>2585</v>
      </c>
      <c r="F267" s="839" t="s">
        <v>2586</v>
      </c>
      <c r="G267" s="825" t="s">
        <v>2625</v>
      </c>
      <c r="H267" s="825" t="s">
        <v>2626</v>
      </c>
      <c r="I267" s="831">
        <v>0.23000000417232513</v>
      </c>
      <c r="J267" s="831">
        <v>15</v>
      </c>
      <c r="K267" s="832">
        <v>3.4500000476837158</v>
      </c>
    </row>
    <row r="268" spans="1:11" ht="14.45" customHeight="1" x14ac:dyDescent="0.2">
      <c r="A268" s="821" t="s">
        <v>599</v>
      </c>
      <c r="B268" s="822" t="s">
        <v>600</v>
      </c>
      <c r="C268" s="825" t="s">
        <v>625</v>
      </c>
      <c r="D268" s="839" t="s">
        <v>626</v>
      </c>
      <c r="E268" s="825" t="s">
        <v>2585</v>
      </c>
      <c r="F268" s="839" t="s">
        <v>2586</v>
      </c>
      <c r="G268" s="825" t="s">
        <v>2761</v>
      </c>
      <c r="H268" s="825" t="s">
        <v>2762</v>
      </c>
      <c r="I268" s="831">
        <v>260.29998779296875</v>
      </c>
      <c r="J268" s="831">
        <v>2</v>
      </c>
      <c r="K268" s="832">
        <v>520.5999755859375</v>
      </c>
    </row>
    <row r="269" spans="1:11" ht="14.45" customHeight="1" x14ac:dyDescent="0.2">
      <c r="A269" s="821" t="s">
        <v>599</v>
      </c>
      <c r="B269" s="822" t="s">
        <v>600</v>
      </c>
      <c r="C269" s="825" t="s">
        <v>625</v>
      </c>
      <c r="D269" s="839" t="s">
        <v>626</v>
      </c>
      <c r="E269" s="825" t="s">
        <v>2633</v>
      </c>
      <c r="F269" s="839" t="s">
        <v>2634</v>
      </c>
      <c r="G269" s="825" t="s">
        <v>2908</v>
      </c>
      <c r="H269" s="825" t="s">
        <v>2909</v>
      </c>
      <c r="I269" s="831">
        <v>2.0499999523162842</v>
      </c>
      <c r="J269" s="831">
        <v>100</v>
      </c>
      <c r="K269" s="832">
        <v>205</v>
      </c>
    </row>
    <row r="270" spans="1:11" ht="14.45" customHeight="1" x14ac:dyDescent="0.2">
      <c r="A270" s="821" t="s">
        <v>599</v>
      </c>
      <c r="B270" s="822" t="s">
        <v>600</v>
      </c>
      <c r="C270" s="825" t="s">
        <v>625</v>
      </c>
      <c r="D270" s="839" t="s">
        <v>626</v>
      </c>
      <c r="E270" s="825" t="s">
        <v>2633</v>
      </c>
      <c r="F270" s="839" t="s">
        <v>2634</v>
      </c>
      <c r="G270" s="825" t="s">
        <v>2765</v>
      </c>
      <c r="H270" s="825" t="s">
        <v>2766</v>
      </c>
      <c r="I270" s="831">
        <v>47.189998626708984</v>
      </c>
      <c r="J270" s="831">
        <v>120</v>
      </c>
      <c r="K270" s="832">
        <v>5662.7999267578125</v>
      </c>
    </row>
    <row r="271" spans="1:11" ht="14.45" customHeight="1" x14ac:dyDescent="0.2">
      <c r="A271" s="821" t="s">
        <v>599</v>
      </c>
      <c r="B271" s="822" t="s">
        <v>600</v>
      </c>
      <c r="C271" s="825" t="s">
        <v>625</v>
      </c>
      <c r="D271" s="839" t="s">
        <v>626</v>
      </c>
      <c r="E271" s="825" t="s">
        <v>2633</v>
      </c>
      <c r="F271" s="839" t="s">
        <v>2634</v>
      </c>
      <c r="G271" s="825" t="s">
        <v>2910</v>
      </c>
      <c r="H271" s="825" t="s">
        <v>2911</v>
      </c>
      <c r="I271" s="831">
        <v>1.7749999761581421</v>
      </c>
      <c r="J271" s="831">
        <v>700</v>
      </c>
      <c r="K271" s="832">
        <v>1241</v>
      </c>
    </row>
    <row r="272" spans="1:11" ht="14.45" customHeight="1" x14ac:dyDescent="0.2">
      <c r="A272" s="821" t="s">
        <v>599</v>
      </c>
      <c r="B272" s="822" t="s">
        <v>600</v>
      </c>
      <c r="C272" s="825" t="s">
        <v>625</v>
      </c>
      <c r="D272" s="839" t="s">
        <v>626</v>
      </c>
      <c r="E272" s="825" t="s">
        <v>2633</v>
      </c>
      <c r="F272" s="839" t="s">
        <v>2634</v>
      </c>
      <c r="G272" s="825" t="s">
        <v>2912</v>
      </c>
      <c r="H272" s="825" t="s">
        <v>2913</v>
      </c>
      <c r="I272" s="831">
        <v>11.25</v>
      </c>
      <c r="J272" s="831">
        <v>25</v>
      </c>
      <c r="K272" s="832">
        <v>281.25</v>
      </c>
    </row>
    <row r="273" spans="1:11" ht="14.45" customHeight="1" x14ac:dyDescent="0.2">
      <c r="A273" s="821" t="s">
        <v>599</v>
      </c>
      <c r="B273" s="822" t="s">
        <v>600</v>
      </c>
      <c r="C273" s="825" t="s">
        <v>625</v>
      </c>
      <c r="D273" s="839" t="s">
        <v>626</v>
      </c>
      <c r="E273" s="825" t="s">
        <v>2633</v>
      </c>
      <c r="F273" s="839" t="s">
        <v>2634</v>
      </c>
      <c r="G273" s="825" t="s">
        <v>2914</v>
      </c>
      <c r="H273" s="825" t="s">
        <v>2915</v>
      </c>
      <c r="I273" s="831">
        <v>15.920000076293945</v>
      </c>
      <c r="J273" s="831">
        <v>50</v>
      </c>
      <c r="K273" s="832">
        <v>796</v>
      </c>
    </row>
    <row r="274" spans="1:11" ht="14.45" customHeight="1" x14ac:dyDescent="0.2">
      <c r="A274" s="821" t="s">
        <v>599</v>
      </c>
      <c r="B274" s="822" t="s">
        <v>600</v>
      </c>
      <c r="C274" s="825" t="s">
        <v>625</v>
      </c>
      <c r="D274" s="839" t="s">
        <v>626</v>
      </c>
      <c r="E274" s="825" t="s">
        <v>2633</v>
      </c>
      <c r="F274" s="839" t="s">
        <v>2634</v>
      </c>
      <c r="G274" s="825" t="s">
        <v>2877</v>
      </c>
      <c r="H274" s="825" t="s">
        <v>2878</v>
      </c>
      <c r="I274" s="831">
        <v>11.149999618530273</v>
      </c>
      <c r="J274" s="831">
        <v>50</v>
      </c>
      <c r="K274" s="832">
        <v>557.5</v>
      </c>
    </row>
    <row r="275" spans="1:11" ht="14.45" customHeight="1" x14ac:dyDescent="0.2">
      <c r="A275" s="821" t="s">
        <v>599</v>
      </c>
      <c r="B275" s="822" t="s">
        <v>600</v>
      </c>
      <c r="C275" s="825" t="s">
        <v>625</v>
      </c>
      <c r="D275" s="839" t="s">
        <v>626</v>
      </c>
      <c r="E275" s="825" t="s">
        <v>2633</v>
      </c>
      <c r="F275" s="839" t="s">
        <v>2634</v>
      </c>
      <c r="G275" s="825" t="s">
        <v>2916</v>
      </c>
      <c r="H275" s="825" t="s">
        <v>2917</v>
      </c>
      <c r="I275" s="831">
        <v>5.2600002288818359</v>
      </c>
      <c r="J275" s="831">
        <v>400</v>
      </c>
      <c r="K275" s="832">
        <v>2104</v>
      </c>
    </row>
    <row r="276" spans="1:11" ht="14.45" customHeight="1" x14ac:dyDescent="0.2">
      <c r="A276" s="821" t="s">
        <v>599</v>
      </c>
      <c r="B276" s="822" t="s">
        <v>600</v>
      </c>
      <c r="C276" s="825" t="s">
        <v>625</v>
      </c>
      <c r="D276" s="839" t="s">
        <v>626</v>
      </c>
      <c r="E276" s="825" t="s">
        <v>2633</v>
      </c>
      <c r="F276" s="839" t="s">
        <v>2634</v>
      </c>
      <c r="G276" s="825" t="s">
        <v>2637</v>
      </c>
      <c r="H276" s="825" t="s">
        <v>2638</v>
      </c>
      <c r="I276" s="831">
        <v>3.4900000095367432</v>
      </c>
      <c r="J276" s="831">
        <v>200</v>
      </c>
      <c r="K276" s="832">
        <v>698</v>
      </c>
    </row>
    <row r="277" spans="1:11" ht="14.45" customHeight="1" x14ac:dyDescent="0.2">
      <c r="A277" s="821" t="s">
        <v>599</v>
      </c>
      <c r="B277" s="822" t="s">
        <v>600</v>
      </c>
      <c r="C277" s="825" t="s">
        <v>625</v>
      </c>
      <c r="D277" s="839" t="s">
        <v>626</v>
      </c>
      <c r="E277" s="825" t="s">
        <v>2633</v>
      </c>
      <c r="F277" s="839" t="s">
        <v>2634</v>
      </c>
      <c r="G277" s="825" t="s">
        <v>2639</v>
      </c>
      <c r="H277" s="825" t="s">
        <v>2640</v>
      </c>
      <c r="I277" s="831">
        <v>17.979999542236328</v>
      </c>
      <c r="J277" s="831">
        <v>100</v>
      </c>
      <c r="K277" s="832">
        <v>1798</v>
      </c>
    </row>
    <row r="278" spans="1:11" ht="14.45" customHeight="1" x14ac:dyDescent="0.2">
      <c r="A278" s="821" t="s">
        <v>599</v>
      </c>
      <c r="B278" s="822" t="s">
        <v>600</v>
      </c>
      <c r="C278" s="825" t="s">
        <v>625</v>
      </c>
      <c r="D278" s="839" t="s">
        <v>626</v>
      </c>
      <c r="E278" s="825" t="s">
        <v>2633</v>
      </c>
      <c r="F278" s="839" t="s">
        <v>2634</v>
      </c>
      <c r="G278" s="825" t="s">
        <v>2641</v>
      </c>
      <c r="H278" s="825" t="s">
        <v>2642</v>
      </c>
      <c r="I278" s="831">
        <v>17.979999542236328</v>
      </c>
      <c r="J278" s="831">
        <v>50</v>
      </c>
      <c r="K278" s="832">
        <v>899</v>
      </c>
    </row>
    <row r="279" spans="1:11" ht="14.45" customHeight="1" x14ac:dyDescent="0.2">
      <c r="A279" s="821" t="s">
        <v>599</v>
      </c>
      <c r="B279" s="822" t="s">
        <v>600</v>
      </c>
      <c r="C279" s="825" t="s">
        <v>625</v>
      </c>
      <c r="D279" s="839" t="s">
        <v>626</v>
      </c>
      <c r="E279" s="825" t="s">
        <v>2633</v>
      </c>
      <c r="F279" s="839" t="s">
        <v>2634</v>
      </c>
      <c r="G279" s="825" t="s">
        <v>2918</v>
      </c>
      <c r="H279" s="825" t="s">
        <v>2919</v>
      </c>
      <c r="I279" s="831">
        <v>4.0300002098083496</v>
      </c>
      <c r="J279" s="831">
        <v>400</v>
      </c>
      <c r="K279" s="832">
        <v>1612</v>
      </c>
    </row>
    <row r="280" spans="1:11" ht="14.45" customHeight="1" x14ac:dyDescent="0.2">
      <c r="A280" s="821" t="s">
        <v>599</v>
      </c>
      <c r="B280" s="822" t="s">
        <v>600</v>
      </c>
      <c r="C280" s="825" t="s">
        <v>625</v>
      </c>
      <c r="D280" s="839" t="s">
        <v>626</v>
      </c>
      <c r="E280" s="825" t="s">
        <v>2633</v>
      </c>
      <c r="F280" s="839" t="s">
        <v>2634</v>
      </c>
      <c r="G280" s="825" t="s">
        <v>2651</v>
      </c>
      <c r="H280" s="825" t="s">
        <v>2652</v>
      </c>
      <c r="I280" s="831">
        <v>7.869999885559082</v>
      </c>
      <c r="J280" s="831">
        <v>200</v>
      </c>
      <c r="K280" s="832">
        <v>1574</v>
      </c>
    </row>
    <row r="281" spans="1:11" ht="14.45" customHeight="1" x14ac:dyDescent="0.2">
      <c r="A281" s="821" t="s">
        <v>599</v>
      </c>
      <c r="B281" s="822" t="s">
        <v>600</v>
      </c>
      <c r="C281" s="825" t="s">
        <v>625</v>
      </c>
      <c r="D281" s="839" t="s">
        <v>626</v>
      </c>
      <c r="E281" s="825" t="s">
        <v>2633</v>
      </c>
      <c r="F281" s="839" t="s">
        <v>2634</v>
      </c>
      <c r="G281" s="825" t="s">
        <v>2655</v>
      </c>
      <c r="H281" s="825" t="s">
        <v>2656</v>
      </c>
      <c r="I281" s="831">
        <v>32.299999237060547</v>
      </c>
      <c r="J281" s="831">
        <v>50</v>
      </c>
      <c r="K281" s="832">
        <v>1615</v>
      </c>
    </row>
    <row r="282" spans="1:11" ht="14.45" customHeight="1" x14ac:dyDescent="0.2">
      <c r="A282" s="821" t="s">
        <v>599</v>
      </c>
      <c r="B282" s="822" t="s">
        <v>600</v>
      </c>
      <c r="C282" s="825" t="s">
        <v>625</v>
      </c>
      <c r="D282" s="839" t="s">
        <v>626</v>
      </c>
      <c r="E282" s="825" t="s">
        <v>2633</v>
      </c>
      <c r="F282" s="839" t="s">
        <v>2634</v>
      </c>
      <c r="G282" s="825" t="s">
        <v>2920</v>
      </c>
      <c r="H282" s="825" t="s">
        <v>2921</v>
      </c>
      <c r="I282" s="831">
        <v>1.059999942779541</v>
      </c>
      <c r="J282" s="831">
        <v>100</v>
      </c>
      <c r="K282" s="832">
        <v>106</v>
      </c>
    </row>
    <row r="283" spans="1:11" ht="14.45" customHeight="1" x14ac:dyDescent="0.2">
      <c r="A283" s="821" t="s">
        <v>599</v>
      </c>
      <c r="B283" s="822" t="s">
        <v>600</v>
      </c>
      <c r="C283" s="825" t="s">
        <v>625</v>
      </c>
      <c r="D283" s="839" t="s">
        <v>626</v>
      </c>
      <c r="E283" s="825" t="s">
        <v>2633</v>
      </c>
      <c r="F283" s="839" t="s">
        <v>2634</v>
      </c>
      <c r="G283" s="825" t="s">
        <v>2783</v>
      </c>
      <c r="H283" s="825" t="s">
        <v>2784</v>
      </c>
      <c r="I283" s="831">
        <v>1.5</v>
      </c>
      <c r="J283" s="831">
        <v>100</v>
      </c>
      <c r="K283" s="832">
        <v>150</v>
      </c>
    </row>
    <row r="284" spans="1:11" ht="14.45" customHeight="1" x14ac:dyDescent="0.2">
      <c r="A284" s="821" t="s">
        <v>599</v>
      </c>
      <c r="B284" s="822" t="s">
        <v>600</v>
      </c>
      <c r="C284" s="825" t="s">
        <v>625</v>
      </c>
      <c r="D284" s="839" t="s">
        <v>626</v>
      </c>
      <c r="E284" s="825" t="s">
        <v>2633</v>
      </c>
      <c r="F284" s="839" t="s">
        <v>2634</v>
      </c>
      <c r="G284" s="825" t="s">
        <v>2665</v>
      </c>
      <c r="H284" s="825" t="s">
        <v>2666</v>
      </c>
      <c r="I284" s="831">
        <v>9.1999998092651367</v>
      </c>
      <c r="J284" s="831">
        <v>400</v>
      </c>
      <c r="K284" s="832">
        <v>3680</v>
      </c>
    </row>
    <row r="285" spans="1:11" ht="14.45" customHeight="1" x14ac:dyDescent="0.2">
      <c r="A285" s="821" t="s">
        <v>599</v>
      </c>
      <c r="B285" s="822" t="s">
        <v>600</v>
      </c>
      <c r="C285" s="825" t="s">
        <v>625</v>
      </c>
      <c r="D285" s="839" t="s">
        <v>626</v>
      </c>
      <c r="E285" s="825" t="s">
        <v>2633</v>
      </c>
      <c r="F285" s="839" t="s">
        <v>2634</v>
      </c>
      <c r="G285" s="825" t="s">
        <v>2922</v>
      </c>
      <c r="H285" s="825" t="s">
        <v>2923</v>
      </c>
      <c r="I285" s="831">
        <v>143.75</v>
      </c>
      <c r="J285" s="831">
        <v>20</v>
      </c>
      <c r="K285" s="832">
        <v>2875</v>
      </c>
    </row>
    <row r="286" spans="1:11" ht="14.45" customHeight="1" x14ac:dyDescent="0.2">
      <c r="A286" s="821" t="s">
        <v>599</v>
      </c>
      <c r="B286" s="822" t="s">
        <v>600</v>
      </c>
      <c r="C286" s="825" t="s">
        <v>625</v>
      </c>
      <c r="D286" s="839" t="s">
        <v>626</v>
      </c>
      <c r="E286" s="825" t="s">
        <v>2633</v>
      </c>
      <c r="F286" s="839" t="s">
        <v>2634</v>
      </c>
      <c r="G286" s="825" t="s">
        <v>2667</v>
      </c>
      <c r="H286" s="825" t="s">
        <v>2668</v>
      </c>
      <c r="I286" s="831">
        <v>6.7699999809265137</v>
      </c>
      <c r="J286" s="831">
        <v>50</v>
      </c>
      <c r="K286" s="832">
        <v>338.5</v>
      </c>
    </row>
    <row r="287" spans="1:11" ht="14.45" customHeight="1" x14ac:dyDescent="0.2">
      <c r="A287" s="821" t="s">
        <v>599</v>
      </c>
      <c r="B287" s="822" t="s">
        <v>600</v>
      </c>
      <c r="C287" s="825" t="s">
        <v>625</v>
      </c>
      <c r="D287" s="839" t="s">
        <v>626</v>
      </c>
      <c r="E287" s="825" t="s">
        <v>2633</v>
      </c>
      <c r="F287" s="839" t="s">
        <v>2634</v>
      </c>
      <c r="G287" s="825" t="s">
        <v>2924</v>
      </c>
      <c r="H287" s="825" t="s">
        <v>2925</v>
      </c>
      <c r="I287" s="831">
        <v>138.00999450683594</v>
      </c>
      <c r="J287" s="831">
        <v>40</v>
      </c>
      <c r="K287" s="832">
        <v>5520.39990234375</v>
      </c>
    </row>
    <row r="288" spans="1:11" ht="14.45" customHeight="1" x14ac:dyDescent="0.2">
      <c r="A288" s="821" t="s">
        <v>599</v>
      </c>
      <c r="B288" s="822" t="s">
        <v>600</v>
      </c>
      <c r="C288" s="825" t="s">
        <v>625</v>
      </c>
      <c r="D288" s="839" t="s">
        <v>626</v>
      </c>
      <c r="E288" s="825" t="s">
        <v>2633</v>
      </c>
      <c r="F288" s="839" t="s">
        <v>2634</v>
      </c>
      <c r="G288" s="825" t="s">
        <v>2837</v>
      </c>
      <c r="H288" s="825" t="s">
        <v>2838</v>
      </c>
      <c r="I288" s="831">
        <v>1.1399999856948853</v>
      </c>
      <c r="J288" s="831">
        <v>320</v>
      </c>
      <c r="K288" s="832">
        <v>364.79998779296875</v>
      </c>
    </row>
    <row r="289" spans="1:11" ht="14.45" customHeight="1" x14ac:dyDescent="0.2">
      <c r="A289" s="821" t="s">
        <v>599</v>
      </c>
      <c r="B289" s="822" t="s">
        <v>600</v>
      </c>
      <c r="C289" s="825" t="s">
        <v>625</v>
      </c>
      <c r="D289" s="839" t="s">
        <v>626</v>
      </c>
      <c r="E289" s="825" t="s">
        <v>2633</v>
      </c>
      <c r="F289" s="839" t="s">
        <v>2634</v>
      </c>
      <c r="G289" s="825" t="s">
        <v>2926</v>
      </c>
      <c r="H289" s="825" t="s">
        <v>2927</v>
      </c>
      <c r="I289" s="831">
        <v>7.429999828338623</v>
      </c>
      <c r="J289" s="831">
        <v>100</v>
      </c>
      <c r="K289" s="832">
        <v>743</v>
      </c>
    </row>
    <row r="290" spans="1:11" ht="14.45" customHeight="1" x14ac:dyDescent="0.2">
      <c r="A290" s="821" t="s">
        <v>599</v>
      </c>
      <c r="B290" s="822" t="s">
        <v>600</v>
      </c>
      <c r="C290" s="825" t="s">
        <v>625</v>
      </c>
      <c r="D290" s="839" t="s">
        <v>626</v>
      </c>
      <c r="E290" s="825" t="s">
        <v>2633</v>
      </c>
      <c r="F290" s="839" t="s">
        <v>2634</v>
      </c>
      <c r="G290" s="825" t="s">
        <v>2673</v>
      </c>
      <c r="H290" s="825" t="s">
        <v>2674</v>
      </c>
      <c r="I290" s="831">
        <v>6.9449999332427979</v>
      </c>
      <c r="J290" s="831">
        <v>1410</v>
      </c>
      <c r="K290" s="832">
        <v>9792</v>
      </c>
    </row>
    <row r="291" spans="1:11" ht="14.45" customHeight="1" x14ac:dyDescent="0.2">
      <c r="A291" s="821" t="s">
        <v>599</v>
      </c>
      <c r="B291" s="822" t="s">
        <v>600</v>
      </c>
      <c r="C291" s="825" t="s">
        <v>625</v>
      </c>
      <c r="D291" s="839" t="s">
        <v>626</v>
      </c>
      <c r="E291" s="825" t="s">
        <v>2633</v>
      </c>
      <c r="F291" s="839" t="s">
        <v>2634</v>
      </c>
      <c r="G291" s="825" t="s">
        <v>2928</v>
      </c>
      <c r="H291" s="825" t="s">
        <v>2929</v>
      </c>
      <c r="I291" s="831">
        <v>1.5549999475479126</v>
      </c>
      <c r="J291" s="831">
        <v>200</v>
      </c>
      <c r="K291" s="832">
        <v>311</v>
      </c>
    </row>
    <row r="292" spans="1:11" ht="14.45" customHeight="1" x14ac:dyDescent="0.2">
      <c r="A292" s="821" t="s">
        <v>599</v>
      </c>
      <c r="B292" s="822" t="s">
        <v>600</v>
      </c>
      <c r="C292" s="825" t="s">
        <v>625</v>
      </c>
      <c r="D292" s="839" t="s">
        <v>626</v>
      </c>
      <c r="E292" s="825" t="s">
        <v>2633</v>
      </c>
      <c r="F292" s="839" t="s">
        <v>2634</v>
      </c>
      <c r="G292" s="825" t="s">
        <v>2930</v>
      </c>
      <c r="H292" s="825" t="s">
        <v>2931</v>
      </c>
      <c r="I292" s="831">
        <v>1.2100000381469727</v>
      </c>
      <c r="J292" s="831">
        <v>150</v>
      </c>
      <c r="K292" s="832">
        <v>181.5</v>
      </c>
    </row>
    <row r="293" spans="1:11" ht="14.45" customHeight="1" x14ac:dyDescent="0.2">
      <c r="A293" s="821" t="s">
        <v>599</v>
      </c>
      <c r="B293" s="822" t="s">
        <v>600</v>
      </c>
      <c r="C293" s="825" t="s">
        <v>625</v>
      </c>
      <c r="D293" s="839" t="s">
        <v>626</v>
      </c>
      <c r="E293" s="825" t="s">
        <v>2633</v>
      </c>
      <c r="F293" s="839" t="s">
        <v>2634</v>
      </c>
      <c r="G293" s="825" t="s">
        <v>2932</v>
      </c>
      <c r="H293" s="825" t="s">
        <v>2933</v>
      </c>
      <c r="I293" s="831">
        <v>5.809999942779541</v>
      </c>
      <c r="J293" s="831">
        <v>250</v>
      </c>
      <c r="K293" s="832">
        <v>1452.5</v>
      </c>
    </row>
    <row r="294" spans="1:11" ht="14.45" customHeight="1" x14ac:dyDescent="0.2">
      <c r="A294" s="821" t="s">
        <v>599</v>
      </c>
      <c r="B294" s="822" t="s">
        <v>600</v>
      </c>
      <c r="C294" s="825" t="s">
        <v>625</v>
      </c>
      <c r="D294" s="839" t="s">
        <v>626</v>
      </c>
      <c r="E294" s="825" t="s">
        <v>2633</v>
      </c>
      <c r="F294" s="839" t="s">
        <v>2634</v>
      </c>
      <c r="G294" s="825" t="s">
        <v>2795</v>
      </c>
      <c r="H294" s="825" t="s">
        <v>2796</v>
      </c>
      <c r="I294" s="831">
        <v>23.709999084472656</v>
      </c>
      <c r="J294" s="831">
        <v>30</v>
      </c>
      <c r="K294" s="832">
        <v>711.29998779296875</v>
      </c>
    </row>
    <row r="295" spans="1:11" ht="14.45" customHeight="1" x14ac:dyDescent="0.2">
      <c r="A295" s="821" t="s">
        <v>599</v>
      </c>
      <c r="B295" s="822" t="s">
        <v>600</v>
      </c>
      <c r="C295" s="825" t="s">
        <v>625</v>
      </c>
      <c r="D295" s="839" t="s">
        <v>626</v>
      </c>
      <c r="E295" s="825" t="s">
        <v>2633</v>
      </c>
      <c r="F295" s="839" t="s">
        <v>2634</v>
      </c>
      <c r="G295" s="825" t="s">
        <v>2675</v>
      </c>
      <c r="H295" s="825" t="s">
        <v>2676</v>
      </c>
      <c r="I295" s="831">
        <v>2.7699999809265137</v>
      </c>
      <c r="J295" s="831">
        <v>150</v>
      </c>
      <c r="K295" s="832">
        <v>415.5</v>
      </c>
    </row>
    <row r="296" spans="1:11" ht="14.45" customHeight="1" x14ac:dyDescent="0.2">
      <c r="A296" s="821" t="s">
        <v>599</v>
      </c>
      <c r="B296" s="822" t="s">
        <v>600</v>
      </c>
      <c r="C296" s="825" t="s">
        <v>625</v>
      </c>
      <c r="D296" s="839" t="s">
        <v>626</v>
      </c>
      <c r="E296" s="825" t="s">
        <v>2633</v>
      </c>
      <c r="F296" s="839" t="s">
        <v>2634</v>
      </c>
      <c r="G296" s="825" t="s">
        <v>2799</v>
      </c>
      <c r="H296" s="825" t="s">
        <v>2800</v>
      </c>
      <c r="I296" s="831">
        <v>2.380000114440918</v>
      </c>
      <c r="J296" s="831">
        <v>50</v>
      </c>
      <c r="K296" s="832">
        <v>119</v>
      </c>
    </row>
    <row r="297" spans="1:11" ht="14.45" customHeight="1" x14ac:dyDescent="0.2">
      <c r="A297" s="821" t="s">
        <v>599</v>
      </c>
      <c r="B297" s="822" t="s">
        <v>600</v>
      </c>
      <c r="C297" s="825" t="s">
        <v>625</v>
      </c>
      <c r="D297" s="839" t="s">
        <v>626</v>
      </c>
      <c r="E297" s="825" t="s">
        <v>2633</v>
      </c>
      <c r="F297" s="839" t="s">
        <v>2634</v>
      </c>
      <c r="G297" s="825" t="s">
        <v>2677</v>
      </c>
      <c r="H297" s="825" t="s">
        <v>2678</v>
      </c>
      <c r="I297" s="831">
        <v>2.0899999141693115</v>
      </c>
      <c r="J297" s="831">
        <v>150</v>
      </c>
      <c r="K297" s="832">
        <v>313.5</v>
      </c>
    </row>
    <row r="298" spans="1:11" ht="14.45" customHeight="1" x14ac:dyDescent="0.2">
      <c r="A298" s="821" t="s">
        <v>599</v>
      </c>
      <c r="B298" s="822" t="s">
        <v>600</v>
      </c>
      <c r="C298" s="825" t="s">
        <v>625</v>
      </c>
      <c r="D298" s="839" t="s">
        <v>626</v>
      </c>
      <c r="E298" s="825" t="s">
        <v>2633</v>
      </c>
      <c r="F298" s="839" t="s">
        <v>2634</v>
      </c>
      <c r="G298" s="825" t="s">
        <v>2681</v>
      </c>
      <c r="H298" s="825" t="s">
        <v>2682</v>
      </c>
      <c r="I298" s="831">
        <v>2.380000114440918</v>
      </c>
      <c r="J298" s="831">
        <v>100</v>
      </c>
      <c r="K298" s="832">
        <v>238</v>
      </c>
    </row>
    <row r="299" spans="1:11" ht="14.45" customHeight="1" x14ac:dyDescent="0.2">
      <c r="A299" s="821" t="s">
        <v>599</v>
      </c>
      <c r="B299" s="822" t="s">
        <v>600</v>
      </c>
      <c r="C299" s="825" t="s">
        <v>625</v>
      </c>
      <c r="D299" s="839" t="s">
        <v>626</v>
      </c>
      <c r="E299" s="825" t="s">
        <v>2633</v>
      </c>
      <c r="F299" s="839" t="s">
        <v>2634</v>
      </c>
      <c r="G299" s="825" t="s">
        <v>2683</v>
      </c>
      <c r="H299" s="825" t="s">
        <v>2684</v>
      </c>
      <c r="I299" s="831">
        <v>3.1700000762939453</v>
      </c>
      <c r="J299" s="831">
        <v>50</v>
      </c>
      <c r="K299" s="832">
        <v>158.5</v>
      </c>
    </row>
    <row r="300" spans="1:11" ht="14.45" customHeight="1" x14ac:dyDescent="0.2">
      <c r="A300" s="821" t="s">
        <v>599</v>
      </c>
      <c r="B300" s="822" t="s">
        <v>600</v>
      </c>
      <c r="C300" s="825" t="s">
        <v>625</v>
      </c>
      <c r="D300" s="839" t="s">
        <v>626</v>
      </c>
      <c r="E300" s="825" t="s">
        <v>2633</v>
      </c>
      <c r="F300" s="839" t="s">
        <v>2634</v>
      </c>
      <c r="G300" s="825" t="s">
        <v>2685</v>
      </c>
      <c r="H300" s="825" t="s">
        <v>2686</v>
      </c>
      <c r="I300" s="831">
        <v>2.3900001049041748</v>
      </c>
      <c r="J300" s="831">
        <v>100</v>
      </c>
      <c r="K300" s="832">
        <v>239</v>
      </c>
    </row>
    <row r="301" spans="1:11" ht="14.45" customHeight="1" x14ac:dyDescent="0.2">
      <c r="A301" s="821" t="s">
        <v>599</v>
      </c>
      <c r="B301" s="822" t="s">
        <v>600</v>
      </c>
      <c r="C301" s="825" t="s">
        <v>625</v>
      </c>
      <c r="D301" s="839" t="s">
        <v>626</v>
      </c>
      <c r="E301" s="825" t="s">
        <v>2633</v>
      </c>
      <c r="F301" s="839" t="s">
        <v>2634</v>
      </c>
      <c r="G301" s="825" t="s">
        <v>2689</v>
      </c>
      <c r="H301" s="825" t="s">
        <v>2690</v>
      </c>
      <c r="I301" s="831">
        <v>23.709999084472656</v>
      </c>
      <c r="J301" s="831">
        <v>30</v>
      </c>
      <c r="K301" s="832">
        <v>711.29998779296875</v>
      </c>
    </row>
    <row r="302" spans="1:11" ht="14.45" customHeight="1" x14ac:dyDescent="0.2">
      <c r="A302" s="821" t="s">
        <v>599</v>
      </c>
      <c r="B302" s="822" t="s">
        <v>600</v>
      </c>
      <c r="C302" s="825" t="s">
        <v>625</v>
      </c>
      <c r="D302" s="839" t="s">
        <v>626</v>
      </c>
      <c r="E302" s="825" t="s">
        <v>2693</v>
      </c>
      <c r="F302" s="839" t="s">
        <v>2694</v>
      </c>
      <c r="G302" s="825" t="s">
        <v>2697</v>
      </c>
      <c r="H302" s="825" t="s">
        <v>2698</v>
      </c>
      <c r="I302" s="831">
        <v>62.650001525878906</v>
      </c>
      <c r="J302" s="831">
        <v>20</v>
      </c>
      <c r="K302" s="832">
        <v>1253</v>
      </c>
    </row>
    <row r="303" spans="1:11" ht="14.45" customHeight="1" x14ac:dyDescent="0.2">
      <c r="A303" s="821" t="s">
        <v>599</v>
      </c>
      <c r="B303" s="822" t="s">
        <v>600</v>
      </c>
      <c r="C303" s="825" t="s">
        <v>625</v>
      </c>
      <c r="D303" s="839" t="s">
        <v>626</v>
      </c>
      <c r="E303" s="825" t="s">
        <v>2699</v>
      </c>
      <c r="F303" s="839" t="s">
        <v>2700</v>
      </c>
      <c r="G303" s="825" t="s">
        <v>2805</v>
      </c>
      <c r="H303" s="825" t="s">
        <v>2806</v>
      </c>
      <c r="I303" s="831">
        <v>0.30000001192092896</v>
      </c>
      <c r="J303" s="831">
        <v>200</v>
      </c>
      <c r="K303" s="832">
        <v>60</v>
      </c>
    </row>
    <row r="304" spans="1:11" ht="14.45" customHeight="1" x14ac:dyDescent="0.2">
      <c r="A304" s="821" t="s">
        <v>599</v>
      </c>
      <c r="B304" s="822" t="s">
        <v>600</v>
      </c>
      <c r="C304" s="825" t="s">
        <v>625</v>
      </c>
      <c r="D304" s="839" t="s">
        <v>626</v>
      </c>
      <c r="E304" s="825" t="s">
        <v>2699</v>
      </c>
      <c r="F304" s="839" t="s">
        <v>2700</v>
      </c>
      <c r="G304" s="825" t="s">
        <v>2701</v>
      </c>
      <c r="H304" s="825" t="s">
        <v>2702</v>
      </c>
      <c r="I304" s="831">
        <v>0.54500001668930054</v>
      </c>
      <c r="J304" s="831">
        <v>1100</v>
      </c>
      <c r="K304" s="832">
        <v>599</v>
      </c>
    </row>
    <row r="305" spans="1:11" ht="14.45" customHeight="1" x14ac:dyDescent="0.2">
      <c r="A305" s="821" t="s">
        <v>599</v>
      </c>
      <c r="B305" s="822" t="s">
        <v>600</v>
      </c>
      <c r="C305" s="825" t="s">
        <v>625</v>
      </c>
      <c r="D305" s="839" t="s">
        <v>626</v>
      </c>
      <c r="E305" s="825" t="s">
        <v>2699</v>
      </c>
      <c r="F305" s="839" t="s">
        <v>2700</v>
      </c>
      <c r="G305" s="825" t="s">
        <v>2703</v>
      </c>
      <c r="H305" s="825" t="s">
        <v>2704</v>
      </c>
      <c r="I305" s="831">
        <v>1.7999999523162842</v>
      </c>
      <c r="J305" s="831">
        <v>300</v>
      </c>
      <c r="K305" s="832">
        <v>540</v>
      </c>
    </row>
    <row r="306" spans="1:11" ht="14.45" customHeight="1" x14ac:dyDescent="0.2">
      <c r="A306" s="821" t="s">
        <v>599</v>
      </c>
      <c r="B306" s="822" t="s">
        <v>600</v>
      </c>
      <c r="C306" s="825" t="s">
        <v>625</v>
      </c>
      <c r="D306" s="839" t="s">
        <v>626</v>
      </c>
      <c r="E306" s="825" t="s">
        <v>2705</v>
      </c>
      <c r="F306" s="839" t="s">
        <v>2706</v>
      </c>
      <c r="G306" s="825" t="s">
        <v>2709</v>
      </c>
      <c r="H306" s="825" t="s">
        <v>2710</v>
      </c>
      <c r="I306" s="831">
        <v>2.880000114440918</v>
      </c>
      <c r="J306" s="831">
        <v>2000</v>
      </c>
      <c r="K306" s="832">
        <v>5760</v>
      </c>
    </row>
    <row r="307" spans="1:11" ht="14.45" customHeight="1" x14ac:dyDescent="0.2">
      <c r="A307" s="821" t="s">
        <v>599</v>
      </c>
      <c r="B307" s="822" t="s">
        <v>600</v>
      </c>
      <c r="C307" s="825" t="s">
        <v>625</v>
      </c>
      <c r="D307" s="839" t="s">
        <v>626</v>
      </c>
      <c r="E307" s="825" t="s">
        <v>2705</v>
      </c>
      <c r="F307" s="839" t="s">
        <v>2706</v>
      </c>
      <c r="G307" s="825" t="s">
        <v>2934</v>
      </c>
      <c r="H307" s="825" t="s">
        <v>2935</v>
      </c>
      <c r="I307" s="831">
        <v>3.869999885559082</v>
      </c>
      <c r="J307" s="831">
        <v>2000</v>
      </c>
      <c r="K307" s="832">
        <v>7740</v>
      </c>
    </row>
    <row r="308" spans="1:11" ht="14.45" customHeight="1" x14ac:dyDescent="0.2">
      <c r="A308" s="821" t="s">
        <v>599</v>
      </c>
      <c r="B308" s="822" t="s">
        <v>600</v>
      </c>
      <c r="C308" s="825" t="s">
        <v>625</v>
      </c>
      <c r="D308" s="839" t="s">
        <v>626</v>
      </c>
      <c r="E308" s="825" t="s">
        <v>2936</v>
      </c>
      <c r="F308" s="839" t="s">
        <v>2937</v>
      </c>
      <c r="G308" s="825" t="s">
        <v>2938</v>
      </c>
      <c r="H308" s="825" t="s">
        <v>2939</v>
      </c>
      <c r="I308" s="831">
        <v>560.84002685546875</v>
      </c>
      <c r="J308" s="831">
        <v>10</v>
      </c>
      <c r="K308" s="832">
        <v>5608.35009765625</v>
      </c>
    </row>
    <row r="309" spans="1:11" ht="14.45" customHeight="1" x14ac:dyDescent="0.2">
      <c r="A309" s="821" t="s">
        <v>599</v>
      </c>
      <c r="B309" s="822" t="s">
        <v>600</v>
      </c>
      <c r="C309" s="825" t="s">
        <v>625</v>
      </c>
      <c r="D309" s="839" t="s">
        <v>626</v>
      </c>
      <c r="E309" s="825" t="s">
        <v>2940</v>
      </c>
      <c r="F309" s="839" t="s">
        <v>2941</v>
      </c>
      <c r="G309" s="825" t="s">
        <v>2942</v>
      </c>
      <c r="H309" s="825" t="s">
        <v>2943</v>
      </c>
      <c r="I309" s="831">
        <v>35.090000152587891</v>
      </c>
      <c r="J309" s="831">
        <v>30</v>
      </c>
      <c r="K309" s="832">
        <v>1052.699951171875</v>
      </c>
    </row>
    <row r="310" spans="1:11" ht="14.45" customHeight="1" x14ac:dyDescent="0.2">
      <c r="A310" s="821" t="s">
        <v>599</v>
      </c>
      <c r="B310" s="822" t="s">
        <v>600</v>
      </c>
      <c r="C310" s="825" t="s">
        <v>625</v>
      </c>
      <c r="D310" s="839" t="s">
        <v>626</v>
      </c>
      <c r="E310" s="825" t="s">
        <v>2940</v>
      </c>
      <c r="F310" s="839" t="s">
        <v>2941</v>
      </c>
      <c r="G310" s="825" t="s">
        <v>2944</v>
      </c>
      <c r="H310" s="825" t="s">
        <v>2945</v>
      </c>
      <c r="I310" s="831">
        <v>16.399999618530273</v>
      </c>
      <c r="J310" s="831">
        <v>60</v>
      </c>
      <c r="K310" s="832">
        <v>984</v>
      </c>
    </row>
    <row r="311" spans="1:11" ht="14.45" customHeight="1" x14ac:dyDescent="0.2">
      <c r="A311" s="821" t="s">
        <v>599</v>
      </c>
      <c r="B311" s="822" t="s">
        <v>600</v>
      </c>
      <c r="C311" s="825" t="s">
        <v>625</v>
      </c>
      <c r="D311" s="839" t="s">
        <v>626</v>
      </c>
      <c r="E311" s="825" t="s">
        <v>2940</v>
      </c>
      <c r="F311" s="839" t="s">
        <v>2941</v>
      </c>
      <c r="G311" s="825" t="s">
        <v>2946</v>
      </c>
      <c r="H311" s="825" t="s">
        <v>2947</v>
      </c>
      <c r="I311" s="831">
        <v>302.5</v>
      </c>
      <c r="J311" s="831">
        <v>20</v>
      </c>
      <c r="K311" s="832">
        <v>6050</v>
      </c>
    </row>
    <row r="312" spans="1:11" ht="14.45" customHeight="1" x14ac:dyDescent="0.2">
      <c r="A312" s="821" t="s">
        <v>599</v>
      </c>
      <c r="B312" s="822" t="s">
        <v>600</v>
      </c>
      <c r="C312" s="825" t="s">
        <v>628</v>
      </c>
      <c r="D312" s="839" t="s">
        <v>629</v>
      </c>
      <c r="E312" s="825" t="s">
        <v>2948</v>
      </c>
      <c r="F312" s="839" t="s">
        <v>2949</v>
      </c>
      <c r="G312" s="825" t="s">
        <v>2950</v>
      </c>
      <c r="H312" s="825" t="s">
        <v>2951</v>
      </c>
      <c r="I312" s="831">
        <v>9774.990234375</v>
      </c>
      <c r="J312" s="831">
        <v>1</v>
      </c>
      <c r="K312" s="832">
        <v>9774.990234375</v>
      </c>
    </row>
    <row r="313" spans="1:11" ht="14.45" customHeight="1" x14ac:dyDescent="0.2">
      <c r="A313" s="821" t="s">
        <v>599</v>
      </c>
      <c r="B313" s="822" t="s">
        <v>600</v>
      </c>
      <c r="C313" s="825" t="s">
        <v>628</v>
      </c>
      <c r="D313" s="839" t="s">
        <v>629</v>
      </c>
      <c r="E313" s="825" t="s">
        <v>2948</v>
      </c>
      <c r="F313" s="839" t="s">
        <v>2949</v>
      </c>
      <c r="G313" s="825" t="s">
        <v>2952</v>
      </c>
      <c r="H313" s="825" t="s">
        <v>2953</v>
      </c>
      <c r="I313" s="831">
        <v>7024.60009765625</v>
      </c>
      <c r="J313" s="831">
        <v>2</v>
      </c>
      <c r="K313" s="832">
        <v>14049.2001953125</v>
      </c>
    </row>
    <row r="314" spans="1:11" ht="14.45" customHeight="1" x14ac:dyDescent="0.2">
      <c r="A314" s="821" t="s">
        <v>599</v>
      </c>
      <c r="B314" s="822" t="s">
        <v>600</v>
      </c>
      <c r="C314" s="825" t="s">
        <v>628</v>
      </c>
      <c r="D314" s="839" t="s">
        <v>629</v>
      </c>
      <c r="E314" s="825" t="s">
        <v>2948</v>
      </c>
      <c r="F314" s="839" t="s">
        <v>2949</v>
      </c>
      <c r="G314" s="825" t="s">
        <v>2954</v>
      </c>
      <c r="H314" s="825" t="s">
        <v>2955</v>
      </c>
      <c r="I314" s="831">
        <v>7045.300048828125</v>
      </c>
      <c r="J314" s="831">
        <v>4</v>
      </c>
      <c r="K314" s="832">
        <v>28181.2001953125</v>
      </c>
    </row>
    <row r="315" spans="1:11" ht="14.45" customHeight="1" x14ac:dyDescent="0.2">
      <c r="A315" s="821" t="s">
        <v>599</v>
      </c>
      <c r="B315" s="822" t="s">
        <v>600</v>
      </c>
      <c r="C315" s="825" t="s">
        <v>628</v>
      </c>
      <c r="D315" s="839" t="s">
        <v>629</v>
      </c>
      <c r="E315" s="825" t="s">
        <v>2948</v>
      </c>
      <c r="F315" s="839" t="s">
        <v>2949</v>
      </c>
      <c r="G315" s="825" t="s">
        <v>2956</v>
      </c>
      <c r="H315" s="825" t="s">
        <v>2957</v>
      </c>
      <c r="I315" s="831">
        <v>7024.60009765625</v>
      </c>
      <c r="J315" s="831">
        <v>4</v>
      </c>
      <c r="K315" s="832">
        <v>28098.400390625</v>
      </c>
    </row>
    <row r="316" spans="1:11" ht="14.45" customHeight="1" x14ac:dyDescent="0.2">
      <c r="A316" s="821" t="s">
        <v>599</v>
      </c>
      <c r="B316" s="822" t="s">
        <v>600</v>
      </c>
      <c r="C316" s="825" t="s">
        <v>628</v>
      </c>
      <c r="D316" s="839" t="s">
        <v>629</v>
      </c>
      <c r="E316" s="825" t="s">
        <v>2948</v>
      </c>
      <c r="F316" s="839" t="s">
        <v>2949</v>
      </c>
      <c r="G316" s="825" t="s">
        <v>2958</v>
      </c>
      <c r="H316" s="825" t="s">
        <v>2959</v>
      </c>
      <c r="I316" s="831">
        <v>7024.60009765625</v>
      </c>
      <c r="J316" s="831">
        <v>2</v>
      </c>
      <c r="K316" s="832">
        <v>14049.2001953125</v>
      </c>
    </row>
    <row r="317" spans="1:11" ht="14.45" customHeight="1" x14ac:dyDescent="0.2">
      <c r="A317" s="821" t="s">
        <v>599</v>
      </c>
      <c r="B317" s="822" t="s">
        <v>600</v>
      </c>
      <c r="C317" s="825" t="s">
        <v>628</v>
      </c>
      <c r="D317" s="839" t="s">
        <v>629</v>
      </c>
      <c r="E317" s="825" t="s">
        <v>2948</v>
      </c>
      <c r="F317" s="839" t="s">
        <v>2949</v>
      </c>
      <c r="G317" s="825" t="s">
        <v>2960</v>
      </c>
      <c r="H317" s="825" t="s">
        <v>2961</v>
      </c>
      <c r="I317" s="831">
        <v>7024.77978515625</v>
      </c>
      <c r="J317" s="831">
        <v>1</v>
      </c>
      <c r="K317" s="832">
        <v>7024.77978515625</v>
      </c>
    </row>
    <row r="318" spans="1:11" ht="14.45" customHeight="1" x14ac:dyDescent="0.2">
      <c r="A318" s="821" t="s">
        <v>599</v>
      </c>
      <c r="B318" s="822" t="s">
        <v>600</v>
      </c>
      <c r="C318" s="825" t="s">
        <v>628</v>
      </c>
      <c r="D318" s="839" t="s">
        <v>629</v>
      </c>
      <c r="E318" s="825" t="s">
        <v>2948</v>
      </c>
      <c r="F318" s="839" t="s">
        <v>2949</v>
      </c>
      <c r="G318" s="825" t="s">
        <v>2962</v>
      </c>
      <c r="H318" s="825" t="s">
        <v>2963</v>
      </c>
      <c r="I318" s="831">
        <v>7024.60009765625</v>
      </c>
      <c r="J318" s="831">
        <v>1</v>
      </c>
      <c r="K318" s="832">
        <v>7024.60009765625</v>
      </c>
    </row>
    <row r="319" spans="1:11" ht="14.45" customHeight="1" x14ac:dyDescent="0.2">
      <c r="A319" s="821" t="s">
        <v>599</v>
      </c>
      <c r="B319" s="822" t="s">
        <v>600</v>
      </c>
      <c r="C319" s="825" t="s">
        <v>628</v>
      </c>
      <c r="D319" s="839" t="s">
        <v>629</v>
      </c>
      <c r="E319" s="825" t="s">
        <v>2948</v>
      </c>
      <c r="F319" s="839" t="s">
        <v>2949</v>
      </c>
      <c r="G319" s="825" t="s">
        <v>2964</v>
      </c>
      <c r="H319" s="825" t="s">
        <v>2965</v>
      </c>
      <c r="I319" s="831">
        <v>39560</v>
      </c>
      <c r="J319" s="831">
        <v>2</v>
      </c>
      <c r="K319" s="832">
        <v>79120</v>
      </c>
    </row>
    <row r="320" spans="1:11" ht="14.45" customHeight="1" x14ac:dyDescent="0.2">
      <c r="A320" s="821" t="s">
        <v>599</v>
      </c>
      <c r="B320" s="822" t="s">
        <v>600</v>
      </c>
      <c r="C320" s="825" t="s">
        <v>628</v>
      </c>
      <c r="D320" s="839" t="s">
        <v>629</v>
      </c>
      <c r="E320" s="825" t="s">
        <v>2948</v>
      </c>
      <c r="F320" s="839" t="s">
        <v>2949</v>
      </c>
      <c r="G320" s="825" t="s">
        <v>2966</v>
      </c>
      <c r="H320" s="825" t="s">
        <v>2967</v>
      </c>
      <c r="I320" s="831">
        <v>9660</v>
      </c>
      <c r="J320" s="831">
        <v>1</v>
      </c>
      <c r="K320" s="832">
        <v>9660</v>
      </c>
    </row>
    <row r="321" spans="1:11" ht="14.45" customHeight="1" x14ac:dyDescent="0.2">
      <c r="A321" s="821" t="s">
        <v>599</v>
      </c>
      <c r="B321" s="822" t="s">
        <v>600</v>
      </c>
      <c r="C321" s="825" t="s">
        <v>628</v>
      </c>
      <c r="D321" s="839" t="s">
        <v>629</v>
      </c>
      <c r="E321" s="825" t="s">
        <v>2948</v>
      </c>
      <c r="F321" s="839" t="s">
        <v>2949</v>
      </c>
      <c r="G321" s="825" t="s">
        <v>2968</v>
      </c>
      <c r="H321" s="825" t="s">
        <v>2969</v>
      </c>
      <c r="I321" s="831">
        <v>4321.7001953125</v>
      </c>
      <c r="J321" s="831">
        <v>1</v>
      </c>
      <c r="K321" s="832">
        <v>4321.7001953125</v>
      </c>
    </row>
    <row r="322" spans="1:11" ht="14.45" customHeight="1" x14ac:dyDescent="0.2">
      <c r="A322" s="821" t="s">
        <v>599</v>
      </c>
      <c r="B322" s="822" t="s">
        <v>600</v>
      </c>
      <c r="C322" s="825" t="s">
        <v>628</v>
      </c>
      <c r="D322" s="839" t="s">
        <v>629</v>
      </c>
      <c r="E322" s="825" t="s">
        <v>2948</v>
      </c>
      <c r="F322" s="839" t="s">
        <v>2949</v>
      </c>
      <c r="G322" s="825" t="s">
        <v>2970</v>
      </c>
      <c r="H322" s="825" t="s">
        <v>2971</v>
      </c>
      <c r="I322" s="831">
        <v>6066.25</v>
      </c>
      <c r="J322" s="831">
        <v>3</v>
      </c>
      <c r="K322" s="832">
        <v>18198.75</v>
      </c>
    </row>
    <row r="323" spans="1:11" ht="14.45" customHeight="1" x14ac:dyDescent="0.2">
      <c r="A323" s="821" t="s">
        <v>599</v>
      </c>
      <c r="B323" s="822" t="s">
        <v>600</v>
      </c>
      <c r="C323" s="825" t="s">
        <v>628</v>
      </c>
      <c r="D323" s="839" t="s">
        <v>629</v>
      </c>
      <c r="E323" s="825" t="s">
        <v>2948</v>
      </c>
      <c r="F323" s="839" t="s">
        <v>2949</v>
      </c>
      <c r="G323" s="825" t="s">
        <v>2972</v>
      </c>
      <c r="H323" s="825" t="s">
        <v>2973</v>
      </c>
      <c r="I323" s="831">
        <v>6066.25</v>
      </c>
      <c r="J323" s="831">
        <v>1</v>
      </c>
      <c r="K323" s="832">
        <v>6066.25</v>
      </c>
    </row>
    <row r="324" spans="1:11" ht="14.45" customHeight="1" x14ac:dyDescent="0.2">
      <c r="A324" s="821" t="s">
        <v>599</v>
      </c>
      <c r="B324" s="822" t="s">
        <v>600</v>
      </c>
      <c r="C324" s="825" t="s">
        <v>628</v>
      </c>
      <c r="D324" s="839" t="s">
        <v>629</v>
      </c>
      <c r="E324" s="825" t="s">
        <v>2948</v>
      </c>
      <c r="F324" s="839" t="s">
        <v>2949</v>
      </c>
      <c r="G324" s="825" t="s">
        <v>2974</v>
      </c>
      <c r="H324" s="825" t="s">
        <v>2975</v>
      </c>
      <c r="I324" s="831">
        <v>8698.599609375</v>
      </c>
      <c r="J324" s="831">
        <v>5</v>
      </c>
      <c r="K324" s="832">
        <v>43492.998046875</v>
      </c>
    </row>
    <row r="325" spans="1:11" ht="14.45" customHeight="1" x14ac:dyDescent="0.2">
      <c r="A325" s="821" t="s">
        <v>599</v>
      </c>
      <c r="B325" s="822" t="s">
        <v>600</v>
      </c>
      <c r="C325" s="825" t="s">
        <v>628</v>
      </c>
      <c r="D325" s="839" t="s">
        <v>629</v>
      </c>
      <c r="E325" s="825" t="s">
        <v>2948</v>
      </c>
      <c r="F325" s="839" t="s">
        <v>2949</v>
      </c>
      <c r="G325" s="825" t="s">
        <v>2976</v>
      </c>
      <c r="H325" s="825" t="s">
        <v>2977</v>
      </c>
      <c r="I325" s="831">
        <v>1498.449951171875</v>
      </c>
      <c r="J325" s="831">
        <v>5</v>
      </c>
      <c r="K325" s="832">
        <v>7492.249755859375</v>
      </c>
    </row>
    <row r="326" spans="1:11" ht="14.45" customHeight="1" x14ac:dyDescent="0.2">
      <c r="A326" s="821" t="s">
        <v>599</v>
      </c>
      <c r="B326" s="822" t="s">
        <v>600</v>
      </c>
      <c r="C326" s="825" t="s">
        <v>628</v>
      </c>
      <c r="D326" s="839" t="s">
        <v>629</v>
      </c>
      <c r="E326" s="825" t="s">
        <v>2948</v>
      </c>
      <c r="F326" s="839" t="s">
        <v>2949</v>
      </c>
      <c r="G326" s="825" t="s">
        <v>2978</v>
      </c>
      <c r="H326" s="825" t="s">
        <v>2979</v>
      </c>
      <c r="I326" s="831">
        <v>10190.150390625</v>
      </c>
      <c r="J326" s="831">
        <v>4</v>
      </c>
      <c r="K326" s="832">
        <v>40760.6015625</v>
      </c>
    </row>
    <row r="327" spans="1:11" ht="14.45" customHeight="1" x14ac:dyDescent="0.2">
      <c r="A327" s="821" t="s">
        <v>599</v>
      </c>
      <c r="B327" s="822" t="s">
        <v>600</v>
      </c>
      <c r="C327" s="825" t="s">
        <v>628</v>
      </c>
      <c r="D327" s="839" t="s">
        <v>629</v>
      </c>
      <c r="E327" s="825" t="s">
        <v>2948</v>
      </c>
      <c r="F327" s="839" t="s">
        <v>2949</v>
      </c>
      <c r="G327" s="825" t="s">
        <v>2980</v>
      </c>
      <c r="H327" s="825" t="s">
        <v>2981</v>
      </c>
      <c r="I327" s="831">
        <v>14499.2001953125</v>
      </c>
      <c r="J327" s="831">
        <v>1</v>
      </c>
      <c r="K327" s="832">
        <v>14499.2001953125</v>
      </c>
    </row>
    <row r="328" spans="1:11" ht="14.45" customHeight="1" x14ac:dyDescent="0.2">
      <c r="A328" s="821" t="s">
        <v>599</v>
      </c>
      <c r="B328" s="822" t="s">
        <v>600</v>
      </c>
      <c r="C328" s="825" t="s">
        <v>628</v>
      </c>
      <c r="D328" s="839" t="s">
        <v>629</v>
      </c>
      <c r="E328" s="825" t="s">
        <v>2948</v>
      </c>
      <c r="F328" s="839" t="s">
        <v>2949</v>
      </c>
      <c r="G328" s="825" t="s">
        <v>2982</v>
      </c>
      <c r="H328" s="825" t="s">
        <v>2983</v>
      </c>
      <c r="I328" s="831">
        <v>39560</v>
      </c>
      <c r="J328" s="831">
        <v>1</v>
      </c>
      <c r="K328" s="832">
        <v>39560</v>
      </c>
    </row>
    <row r="329" spans="1:11" ht="14.45" customHeight="1" x14ac:dyDescent="0.2">
      <c r="A329" s="821" t="s">
        <v>599</v>
      </c>
      <c r="B329" s="822" t="s">
        <v>600</v>
      </c>
      <c r="C329" s="825" t="s">
        <v>628</v>
      </c>
      <c r="D329" s="839" t="s">
        <v>629</v>
      </c>
      <c r="E329" s="825" t="s">
        <v>2948</v>
      </c>
      <c r="F329" s="839" t="s">
        <v>2949</v>
      </c>
      <c r="G329" s="825" t="s">
        <v>2984</v>
      </c>
      <c r="H329" s="825" t="s">
        <v>2985</v>
      </c>
      <c r="I329" s="831">
        <v>4600</v>
      </c>
      <c r="J329" s="831">
        <v>1</v>
      </c>
      <c r="K329" s="832">
        <v>4600</v>
      </c>
    </row>
    <row r="330" spans="1:11" ht="14.45" customHeight="1" x14ac:dyDescent="0.2">
      <c r="A330" s="821" t="s">
        <v>599</v>
      </c>
      <c r="B330" s="822" t="s">
        <v>600</v>
      </c>
      <c r="C330" s="825" t="s">
        <v>628</v>
      </c>
      <c r="D330" s="839" t="s">
        <v>629</v>
      </c>
      <c r="E330" s="825" t="s">
        <v>2948</v>
      </c>
      <c r="F330" s="839" t="s">
        <v>2949</v>
      </c>
      <c r="G330" s="825" t="s">
        <v>2986</v>
      </c>
      <c r="H330" s="825" t="s">
        <v>2987</v>
      </c>
      <c r="I330" s="831">
        <v>12650</v>
      </c>
      <c r="J330" s="831">
        <v>1</v>
      </c>
      <c r="K330" s="832">
        <v>12650</v>
      </c>
    </row>
    <row r="331" spans="1:11" ht="14.45" customHeight="1" x14ac:dyDescent="0.2">
      <c r="A331" s="821" t="s">
        <v>599</v>
      </c>
      <c r="B331" s="822" t="s">
        <v>600</v>
      </c>
      <c r="C331" s="825" t="s">
        <v>628</v>
      </c>
      <c r="D331" s="839" t="s">
        <v>629</v>
      </c>
      <c r="E331" s="825" t="s">
        <v>2948</v>
      </c>
      <c r="F331" s="839" t="s">
        <v>2949</v>
      </c>
      <c r="G331" s="825" t="s">
        <v>2988</v>
      </c>
      <c r="H331" s="825" t="s">
        <v>2989</v>
      </c>
      <c r="I331" s="831">
        <v>12650</v>
      </c>
      <c r="J331" s="831">
        <v>3</v>
      </c>
      <c r="K331" s="832">
        <v>37950</v>
      </c>
    </row>
    <row r="332" spans="1:11" ht="14.45" customHeight="1" x14ac:dyDescent="0.2">
      <c r="A332" s="821" t="s">
        <v>599</v>
      </c>
      <c r="B332" s="822" t="s">
        <v>600</v>
      </c>
      <c r="C332" s="825" t="s">
        <v>628</v>
      </c>
      <c r="D332" s="839" t="s">
        <v>629</v>
      </c>
      <c r="E332" s="825" t="s">
        <v>2948</v>
      </c>
      <c r="F332" s="839" t="s">
        <v>2949</v>
      </c>
      <c r="G332" s="825" t="s">
        <v>2990</v>
      </c>
      <c r="H332" s="825" t="s">
        <v>2991</v>
      </c>
      <c r="I332" s="831">
        <v>12650</v>
      </c>
      <c r="J332" s="831">
        <v>2</v>
      </c>
      <c r="K332" s="832">
        <v>25300</v>
      </c>
    </row>
    <row r="333" spans="1:11" ht="14.45" customHeight="1" x14ac:dyDescent="0.2">
      <c r="A333" s="821" t="s">
        <v>599</v>
      </c>
      <c r="B333" s="822" t="s">
        <v>600</v>
      </c>
      <c r="C333" s="825" t="s">
        <v>628</v>
      </c>
      <c r="D333" s="839" t="s">
        <v>629</v>
      </c>
      <c r="E333" s="825" t="s">
        <v>2948</v>
      </c>
      <c r="F333" s="839" t="s">
        <v>2949</v>
      </c>
      <c r="G333" s="825" t="s">
        <v>2992</v>
      </c>
      <c r="H333" s="825" t="s">
        <v>2993</v>
      </c>
      <c r="I333" s="831">
        <v>7475</v>
      </c>
      <c r="J333" s="831">
        <v>1</v>
      </c>
      <c r="K333" s="832">
        <v>7475</v>
      </c>
    </row>
    <row r="334" spans="1:11" ht="14.45" customHeight="1" x14ac:dyDescent="0.2">
      <c r="A334" s="821" t="s">
        <v>599</v>
      </c>
      <c r="B334" s="822" t="s">
        <v>600</v>
      </c>
      <c r="C334" s="825" t="s">
        <v>628</v>
      </c>
      <c r="D334" s="839" t="s">
        <v>629</v>
      </c>
      <c r="E334" s="825" t="s">
        <v>2948</v>
      </c>
      <c r="F334" s="839" t="s">
        <v>2949</v>
      </c>
      <c r="G334" s="825" t="s">
        <v>2994</v>
      </c>
      <c r="H334" s="825" t="s">
        <v>2995</v>
      </c>
      <c r="I334" s="831">
        <v>7475</v>
      </c>
      <c r="J334" s="831">
        <v>1</v>
      </c>
      <c r="K334" s="832">
        <v>7475</v>
      </c>
    </row>
    <row r="335" spans="1:11" ht="14.45" customHeight="1" x14ac:dyDescent="0.2">
      <c r="A335" s="821" t="s">
        <v>599</v>
      </c>
      <c r="B335" s="822" t="s">
        <v>600</v>
      </c>
      <c r="C335" s="825" t="s">
        <v>628</v>
      </c>
      <c r="D335" s="839" t="s">
        <v>629</v>
      </c>
      <c r="E335" s="825" t="s">
        <v>2948</v>
      </c>
      <c r="F335" s="839" t="s">
        <v>2949</v>
      </c>
      <c r="G335" s="825" t="s">
        <v>2996</v>
      </c>
      <c r="H335" s="825" t="s">
        <v>2997</v>
      </c>
      <c r="I335" s="831">
        <v>7475</v>
      </c>
      <c r="J335" s="831">
        <v>1</v>
      </c>
      <c r="K335" s="832">
        <v>7475</v>
      </c>
    </row>
    <row r="336" spans="1:11" ht="14.45" customHeight="1" x14ac:dyDescent="0.2">
      <c r="A336" s="821" t="s">
        <v>599</v>
      </c>
      <c r="B336" s="822" t="s">
        <v>600</v>
      </c>
      <c r="C336" s="825" t="s">
        <v>628</v>
      </c>
      <c r="D336" s="839" t="s">
        <v>629</v>
      </c>
      <c r="E336" s="825" t="s">
        <v>2948</v>
      </c>
      <c r="F336" s="839" t="s">
        <v>2949</v>
      </c>
      <c r="G336" s="825" t="s">
        <v>2998</v>
      </c>
      <c r="H336" s="825" t="s">
        <v>2999</v>
      </c>
      <c r="I336" s="831">
        <v>7475</v>
      </c>
      <c r="J336" s="831">
        <v>1</v>
      </c>
      <c r="K336" s="832">
        <v>7475</v>
      </c>
    </row>
    <row r="337" spans="1:11" ht="14.45" customHeight="1" x14ac:dyDescent="0.2">
      <c r="A337" s="821" t="s">
        <v>599</v>
      </c>
      <c r="B337" s="822" t="s">
        <v>600</v>
      </c>
      <c r="C337" s="825" t="s">
        <v>628</v>
      </c>
      <c r="D337" s="839" t="s">
        <v>629</v>
      </c>
      <c r="E337" s="825" t="s">
        <v>2948</v>
      </c>
      <c r="F337" s="839" t="s">
        <v>2949</v>
      </c>
      <c r="G337" s="825" t="s">
        <v>3000</v>
      </c>
      <c r="H337" s="825" t="s">
        <v>3001</v>
      </c>
      <c r="I337" s="831">
        <v>7475</v>
      </c>
      <c r="J337" s="831">
        <v>1</v>
      </c>
      <c r="K337" s="832">
        <v>7475</v>
      </c>
    </row>
    <row r="338" spans="1:11" ht="14.45" customHeight="1" x14ac:dyDescent="0.2">
      <c r="A338" s="821" t="s">
        <v>599</v>
      </c>
      <c r="B338" s="822" t="s">
        <v>600</v>
      </c>
      <c r="C338" s="825" t="s">
        <v>628</v>
      </c>
      <c r="D338" s="839" t="s">
        <v>629</v>
      </c>
      <c r="E338" s="825" t="s">
        <v>2948</v>
      </c>
      <c r="F338" s="839" t="s">
        <v>2949</v>
      </c>
      <c r="G338" s="825" t="s">
        <v>3002</v>
      </c>
      <c r="H338" s="825" t="s">
        <v>3003</v>
      </c>
      <c r="I338" s="831">
        <v>12650</v>
      </c>
      <c r="J338" s="831">
        <v>1</v>
      </c>
      <c r="K338" s="832">
        <v>12650</v>
      </c>
    </row>
    <row r="339" spans="1:11" ht="14.45" customHeight="1" x14ac:dyDescent="0.2">
      <c r="A339" s="821" t="s">
        <v>599</v>
      </c>
      <c r="B339" s="822" t="s">
        <v>600</v>
      </c>
      <c r="C339" s="825" t="s">
        <v>628</v>
      </c>
      <c r="D339" s="839" t="s">
        <v>629</v>
      </c>
      <c r="E339" s="825" t="s">
        <v>2948</v>
      </c>
      <c r="F339" s="839" t="s">
        <v>2949</v>
      </c>
      <c r="G339" s="825" t="s">
        <v>3004</v>
      </c>
      <c r="H339" s="825" t="s">
        <v>3005</v>
      </c>
      <c r="I339" s="831">
        <v>10062.5</v>
      </c>
      <c r="J339" s="831">
        <v>2</v>
      </c>
      <c r="K339" s="832">
        <v>20125</v>
      </c>
    </row>
    <row r="340" spans="1:11" ht="14.45" customHeight="1" x14ac:dyDescent="0.2">
      <c r="A340" s="821" t="s">
        <v>599</v>
      </c>
      <c r="B340" s="822" t="s">
        <v>600</v>
      </c>
      <c r="C340" s="825" t="s">
        <v>628</v>
      </c>
      <c r="D340" s="839" t="s">
        <v>629</v>
      </c>
      <c r="E340" s="825" t="s">
        <v>2948</v>
      </c>
      <c r="F340" s="839" t="s">
        <v>2949</v>
      </c>
      <c r="G340" s="825" t="s">
        <v>3006</v>
      </c>
      <c r="H340" s="825" t="s">
        <v>3007</v>
      </c>
      <c r="I340" s="831">
        <v>11615</v>
      </c>
      <c r="J340" s="831">
        <v>5</v>
      </c>
      <c r="K340" s="832">
        <v>58075</v>
      </c>
    </row>
    <row r="341" spans="1:11" ht="14.45" customHeight="1" x14ac:dyDescent="0.2">
      <c r="A341" s="821" t="s">
        <v>599</v>
      </c>
      <c r="B341" s="822" t="s">
        <v>600</v>
      </c>
      <c r="C341" s="825" t="s">
        <v>628</v>
      </c>
      <c r="D341" s="839" t="s">
        <v>629</v>
      </c>
      <c r="E341" s="825" t="s">
        <v>2948</v>
      </c>
      <c r="F341" s="839" t="s">
        <v>2949</v>
      </c>
      <c r="G341" s="825" t="s">
        <v>3008</v>
      </c>
      <c r="H341" s="825" t="s">
        <v>3009</v>
      </c>
      <c r="I341" s="831">
        <v>12650</v>
      </c>
      <c r="J341" s="831">
        <v>1</v>
      </c>
      <c r="K341" s="832">
        <v>12650</v>
      </c>
    </row>
    <row r="342" spans="1:11" ht="14.45" customHeight="1" x14ac:dyDescent="0.2">
      <c r="A342" s="821" t="s">
        <v>599</v>
      </c>
      <c r="B342" s="822" t="s">
        <v>600</v>
      </c>
      <c r="C342" s="825" t="s">
        <v>628</v>
      </c>
      <c r="D342" s="839" t="s">
        <v>629</v>
      </c>
      <c r="E342" s="825" t="s">
        <v>2948</v>
      </c>
      <c r="F342" s="839" t="s">
        <v>2949</v>
      </c>
      <c r="G342" s="825" t="s">
        <v>3010</v>
      </c>
      <c r="H342" s="825" t="s">
        <v>3011</v>
      </c>
      <c r="I342" s="831">
        <v>7475</v>
      </c>
      <c r="J342" s="831">
        <v>5</v>
      </c>
      <c r="K342" s="832">
        <v>37375</v>
      </c>
    </row>
    <row r="343" spans="1:11" ht="14.45" customHeight="1" x14ac:dyDescent="0.2">
      <c r="A343" s="821" t="s">
        <v>599</v>
      </c>
      <c r="B343" s="822" t="s">
        <v>600</v>
      </c>
      <c r="C343" s="825" t="s">
        <v>628</v>
      </c>
      <c r="D343" s="839" t="s">
        <v>629</v>
      </c>
      <c r="E343" s="825" t="s">
        <v>2948</v>
      </c>
      <c r="F343" s="839" t="s">
        <v>2949</v>
      </c>
      <c r="G343" s="825" t="s">
        <v>3012</v>
      </c>
      <c r="H343" s="825" t="s">
        <v>3013</v>
      </c>
      <c r="I343" s="831">
        <v>7475</v>
      </c>
      <c r="J343" s="831">
        <v>2</v>
      </c>
      <c r="K343" s="832">
        <v>14950</v>
      </c>
    </row>
    <row r="344" spans="1:11" ht="14.45" customHeight="1" x14ac:dyDescent="0.2">
      <c r="A344" s="821" t="s">
        <v>599</v>
      </c>
      <c r="B344" s="822" t="s">
        <v>600</v>
      </c>
      <c r="C344" s="825" t="s">
        <v>628</v>
      </c>
      <c r="D344" s="839" t="s">
        <v>629</v>
      </c>
      <c r="E344" s="825" t="s">
        <v>2948</v>
      </c>
      <c r="F344" s="839" t="s">
        <v>2949</v>
      </c>
      <c r="G344" s="825" t="s">
        <v>3014</v>
      </c>
      <c r="H344" s="825" t="s">
        <v>3015</v>
      </c>
      <c r="I344" s="831">
        <v>7475</v>
      </c>
      <c r="J344" s="831">
        <v>5</v>
      </c>
      <c r="K344" s="832">
        <v>37375</v>
      </c>
    </row>
    <row r="345" spans="1:11" ht="14.45" customHeight="1" x14ac:dyDescent="0.2">
      <c r="A345" s="821" t="s">
        <v>599</v>
      </c>
      <c r="B345" s="822" t="s">
        <v>600</v>
      </c>
      <c r="C345" s="825" t="s">
        <v>628</v>
      </c>
      <c r="D345" s="839" t="s">
        <v>629</v>
      </c>
      <c r="E345" s="825" t="s">
        <v>2948</v>
      </c>
      <c r="F345" s="839" t="s">
        <v>2949</v>
      </c>
      <c r="G345" s="825" t="s">
        <v>3016</v>
      </c>
      <c r="H345" s="825" t="s">
        <v>3017</v>
      </c>
      <c r="I345" s="831">
        <v>7475</v>
      </c>
      <c r="J345" s="831">
        <v>4</v>
      </c>
      <c r="K345" s="832">
        <v>29900</v>
      </c>
    </row>
    <row r="346" spans="1:11" ht="14.45" customHeight="1" x14ac:dyDescent="0.2">
      <c r="A346" s="821" t="s">
        <v>599</v>
      </c>
      <c r="B346" s="822" t="s">
        <v>600</v>
      </c>
      <c r="C346" s="825" t="s">
        <v>628</v>
      </c>
      <c r="D346" s="839" t="s">
        <v>629</v>
      </c>
      <c r="E346" s="825" t="s">
        <v>2948</v>
      </c>
      <c r="F346" s="839" t="s">
        <v>2949</v>
      </c>
      <c r="G346" s="825" t="s">
        <v>3018</v>
      </c>
      <c r="H346" s="825" t="s">
        <v>3019</v>
      </c>
      <c r="I346" s="831">
        <v>7475</v>
      </c>
      <c r="J346" s="831">
        <v>1</v>
      </c>
      <c r="K346" s="832">
        <v>7475</v>
      </c>
    </row>
    <row r="347" spans="1:11" ht="14.45" customHeight="1" x14ac:dyDescent="0.2">
      <c r="A347" s="821" t="s">
        <v>599</v>
      </c>
      <c r="B347" s="822" t="s">
        <v>600</v>
      </c>
      <c r="C347" s="825" t="s">
        <v>628</v>
      </c>
      <c r="D347" s="839" t="s">
        <v>629</v>
      </c>
      <c r="E347" s="825" t="s">
        <v>2948</v>
      </c>
      <c r="F347" s="839" t="s">
        <v>2949</v>
      </c>
      <c r="G347" s="825" t="s">
        <v>3020</v>
      </c>
      <c r="H347" s="825" t="s">
        <v>3021</v>
      </c>
      <c r="I347" s="831">
        <v>7475</v>
      </c>
      <c r="J347" s="831">
        <v>4</v>
      </c>
      <c r="K347" s="832">
        <v>29900</v>
      </c>
    </row>
    <row r="348" spans="1:11" ht="14.45" customHeight="1" x14ac:dyDescent="0.2">
      <c r="A348" s="821" t="s">
        <v>599</v>
      </c>
      <c r="B348" s="822" t="s">
        <v>600</v>
      </c>
      <c r="C348" s="825" t="s">
        <v>628</v>
      </c>
      <c r="D348" s="839" t="s">
        <v>629</v>
      </c>
      <c r="E348" s="825" t="s">
        <v>2948</v>
      </c>
      <c r="F348" s="839" t="s">
        <v>2949</v>
      </c>
      <c r="G348" s="825" t="s">
        <v>3022</v>
      </c>
      <c r="H348" s="825" t="s">
        <v>3023</v>
      </c>
      <c r="I348" s="831">
        <v>6900</v>
      </c>
      <c r="J348" s="831">
        <v>1</v>
      </c>
      <c r="K348" s="832">
        <v>6900</v>
      </c>
    </row>
    <row r="349" spans="1:11" ht="14.45" customHeight="1" x14ac:dyDescent="0.2">
      <c r="A349" s="821" t="s">
        <v>599</v>
      </c>
      <c r="B349" s="822" t="s">
        <v>600</v>
      </c>
      <c r="C349" s="825" t="s">
        <v>628</v>
      </c>
      <c r="D349" s="839" t="s">
        <v>629</v>
      </c>
      <c r="E349" s="825" t="s">
        <v>2948</v>
      </c>
      <c r="F349" s="839" t="s">
        <v>2949</v>
      </c>
      <c r="G349" s="825" t="s">
        <v>3024</v>
      </c>
      <c r="H349" s="825" t="s">
        <v>3025</v>
      </c>
      <c r="I349" s="831">
        <v>6900</v>
      </c>
      <c r="J349" s="831">
        <v>1</v>
      </c>
      <c r="K349" s="832">
        <v>6900</v>
      </c>
    </row>
    <row r="350" spans="1:11" ht="14.45" customHeight="1" x14ac:dyDescent="0.2">
      <c r="A350" s="821" t="s">
        <v>599</v>
      </c>
      <c r="B350" s="822" t="s">
        <v>600</v>
      </c>
      <c r="C350" s="825" t="s">
        <v>628</v>
      </c>
      <c r="D350" s="839" t="s">
        <v>629</v>
      </c>
      <c r="E350" s="825" t="s">
        <v>2948</v>
      </c>
      <c r="F350" s="839" t="s">
        <v>2949</v>
      </c>
      <c r="G350" s="825" t="s">
        <v>3026</v>
      </c>
      <c r="H350" s="825" t="s">
        <v>3027</v>
      </c>
      <c r="I350" s="831">
        <v>7475</v>
      </c>
      <c r="J350" s="831">
        <v>1</v>
      </c>
      <c r="K350" s="832">
        <v>7475</v>
      </c>
    </row>
    <row r="351" spans="1:11" ht="14.45" customHeight="1" x14ac:dyDescent="0.2">
      <c r="A351" s="821" t="s">
        <v>599</v>
      </c>
      <c r="B351" s="822" t="s">
        <v>600</v>
      </c>
      <c r="C351" s="825" t="s">
        <v>628</v>
      </c>
      <c r="D351" s="839" t="s">
        <v>629</v>
      </c>
      <c r="E351" s="825" t="s">
        <v>2948</v>
      </c>
      <c r="F351" s="839" t="s">
        <v>2949</v>
      </c>
      <c r="G351" s="825" t="s">
        <v>3028</v>
      </c>
      <c r="H351" s="825" t="s">
        <v>3029</v>
      </c>
      <c r="I351" s="831">
        <v>7475</v>
      </c>
      <c r="J351" s="831">
        <v>1</v>
      </c>
      <c r="K351" s="832">
        <v>7475</v>
      </c>
    </row>
    <row r="352" spans="1:11" ht="14.45" customHeight="1" x14ac:dyDescent="0.2">
      <c r="A352" s="821" t="s">
        <v>599</v>
      </c>
      <c r="B352" s="822" t="s">
        <v>600</v>
      </c>
      <c r="C352" s="825" t="s">
        <v>628</v>
      </c>
      <c r="D352" s="839" t="s">
        <v>629</v>
      </c>
      <c r="E352" s="825" t="s">
        <v>2948</v>
      </c>
      <c r="F352" s="839" t="s">
        <v>2949</v>
      </c>
      <c r="G352" s="825" t="s">
        <v>3030</v>
      </c>
      <c r="H352" s="825" t="s">
        <v>3031</v>
      </c>
      <c r="I352" s="831">
        <v>20700</v>
      </c>
      <c r="J352" s="831">
        <v>1</v>
      </c>
      <c r="K352" s="832">
        <v>20700</v>
      </c>
    </row>
    <row r="353" spans="1:11" ht="14.45" customHeight="1" x14ac:dyDescent="0.2">
      <c r="A353" s="821" t="s">
        <v>599</v>
      </c>
      <c r="B353" s="822" t="s">
        <v>600</v>
      </c>
      <c r="C353" s="825" t="s">
        <v>628</v>
      </c>
      <c r="D353" s="839" t="s">
        <v>629</v>
      </c>
      <c r="E353" s="825" t="s">
        <v>2948</v>
      </c>
      <c r="F353" s="839" t="s">
        <v>2949</v>
      </c>
      <c r="G353" s="825" t="s">
        <v>3032</v>
      </c>
      <c r="H353" s="825" t="s">
        <v>3033</v>
      </c>
      <c r="I353" s="831">
        <v>3450</v>
      </c>
      <c r="J353" s="831">
        <v>2</v>
      </c>
      <c r="K353" s="832">
        <v>6900</v>
      </c>
    </row>
    <row r="354" spans="1:11" ht="14.45" customHeight="1" x14ac:dyDescent="0.2">
      <c r="A354" s="821" t="s">
        <v>599</v>
      </c>
      <c r="B354" s="822" t="s">
        <v>600</v>
      </c>
      <c r="C354" s="825" t="s">
        <v>628</v>
      </c>
      <c r="D354" s="839" t="s">
        <v>629</v>
      </c>
      <c r="E354" s="825" t="s">
        <v>2948</v>
      </c>
      <c r="F354" s="839" t="s">
        <v>2949</v>
      </c>
      <c r="G354" s="825" t="s">
        <v>3034</v>
      </c>
      <c r="H354" s="825" t="s">
        <v>3035</v>
      </c>
      <c r="I354" s="831">
        <v>3450</v>
      </c>
      <c r="J354" s="831">
        <v>1</v>
      </c>
      <c r="K354" s="832">
        <v>3450</v>
      </c>
    </row>
    <row r="355" spans="1:11" ht="14.45" customHeight="1" x14ac:dyDescent="0.2">
      <c r="A355" s="821" t="s">
        <v>599</v>
      </c>
      <c r="B355" s="822" t="s">
        <v>600</v>
      </c>
      <c r="C355" s="825" t="s">
        <v>628</v>
      </c>
      <c r="D355" s="839" t="s">
        <v>629</v>
      </c>
      <c r="E355" s="825" t="s">
        <v>2948</v>
      </c>
      <c r="F355" s="839" t="s">
        <v>2949</v>
      </c>
      <c r="G355" s="825" t="s">
        <v>3036</v>
      </c>
      <c r="H355" s="825" t="s">
        <v>3037</v>
      </c>
      <c r="I355" s="831">
        <v>3450</v>
      </c>
      <c r="J355" s="831">
        <v>1</v>
      </c>
      <c r="K355" s="832">
        <v>3450</v>
      </c>
    </row>
    <row r="356" spans="1:11" ht="14.45" customHeight="1" x14ac:dyDescent="0.2">
      <c r="A356" s="821" t="s">
        <v>599</v>
      </c>
      <c r="B356" s="822" t="s">
        <v>600</v>
      </c>
      <c r="C356" s="825" t="s">
        <v>628</v>
      </c>
      <c r="D356" s="839" t="s">
        <v>629</v>
      </c>
      <c r="E356" s="825" t="s">
        <v>2948</v>
      </c>
      <c r="F356" s="839" t="s">
        <v>2949</v>
      </c>
      <c r="G356" s="825" t="s">
        <v>3038</v>
      </c>
      <c r="H356" s="825" t="s">
        <v>3039</v>
      </c>
      <c r="I356" s="831">
        <v>3450</v>
      </c>
      <c r="J356" s="831">
        <v>2</v>
      </c>
      <c r="K356" s="832">
        <v>6900</v>
      </c>
    </row>
    <row r="357" spans="1:11" ht="14.45" customHeight="1" x14ac:dyDescent="0.2">
      <c r="A357" s="821" t="s">
        <v>599</v>
      </c>
      <c r="B357" s="822" t="s">
        <v>600</v>
      </c>
      <c r="C357" s="825" t="s">
        <v>628</v>
      </c>
      <c r="D357" s="839" t="s">
        <v>629</v>
      </c>
      <c r="E357" s="825" t="s">
        <v>2948</v>
      </c>
      <c r="F357" s="839" t="s">
        <v>2949</v>
      </c>
      <c r="G357" s="825" t="s">
        <v>3040</v>
      </c>
      <c r="H357" s="825" t="s">
        <v>3041</v>
      </c>
      <c r="I357" s="831">
        <v>3450</v>
      </c>
      <c r="J357" s="831">
        <v>2</v>
      </c>
      <c r="K357" s="832">
        <v>6900</v>
      </c>
    </row>
    <row r="358" spans="1:11" ht="14.45" customHeight="1" x14ac:dyDescent="0.2">
      <c r="A358" s="821" t="s">
        <v>599</v>
      </c>
      <c r="B358" s="822" t="s">
        <v>600</v>
      </c>
      <c r="C358" s="825" t="s">
        <v>628</v>
      </c>
      <c r="D358" s="839" t="s">
        <v>629</v>
      </c>
      <c r="E358" s="825" t="s">
        <v>2948</v>
      </c>
      <c r="F358" s="839" t="s">
        <v>2949</v>
      </c>
      <c r="G358" s="825" t="s">
        <v>3042</v>
      </c>
      <c r="H358" s="825" t="s">
        <v>3043</v>
      </c>
      <c r="I358" s="831">
        <v>8050</v>
      </c>
      <c r="J358" s="831">
        <v>1</v>
      </c>
      <c r="K358" s="832">
        <v>8050</v>
      </c>
    </row>
    <row r="359" spans="1:11" ht="14.45" customHeight="1" x14ac:dyDescent="0.2">
      <c r="A359" s="821" t="s">
        <v>599</v>
      </c>
      <c r="B359" s="822" t="s">
        <v>600</v>
      </c>
      <c r="C359" s="825" t="s">
        <v>628</v>
      </c>
      <c r="D359" s="839" t="s">
        <v>629</v>
      </c>
      <c r="E359" s="825" t="s">
        <v>2948</v>
      </c>
      <c r="F359" s="839" t="s">
        <v>2949</v>
      </c>
      <c r="G359" s="825" t="s">
        <v>3044</v>
      </c>
      <c r="H359" s="825" t="s">
        <v>3045</v>
      </c>
      <c r="I359" s="831">
        <v>3450</v>
      </c>
      <c r="J359" s="831">
        <v>1</v>
      </c>
      <c r="K359" s="832">
        <v>3450</v>
      </c>
    </row>
    <row r="360" spans="1:11" ht="14.45" customHeight="1" x14ac:dyDescent="0.2">
      <c r="A360" s="821" t="s">
        <v>599</v>
      </c>
      <c r="B360" s="822" t="s">
        <v>600</v>
      </c>
      <c r="C360" s="825" t="s">
        <v>628</v>
      </c>
      <c r="D360" s="839" t="s">
        <v>629</v>
      </c>
      <c r="E360" s="825" t="s">
        <v>2948</v>
      </c>
      <c r="F360" s="839" t="s">
        <v>2949</v>
      </c>
      <c r="G360" s="825" t="s">
        <v>3046</v>
      </c>
      <c r="H360" s="825" t="s">
        <v>3047</v>
      </c>
      <c r="I360" s="831">
        <v>3450</v>
      </c>
      <c r="J360" s="831">
        <v>1</v>
      </c>
      <c r="K360" s="832">
        <v>3450</v>
      </c>
    </row>
    <row r="361" spans="1:11" ht="14.45" customHeight="1" x14ac:dyDescent="0.2">
      <c r="A361" s="821" t="s">
        <v>599</v>
      </c>
      <c r="B361" s="822" t="s">
        <v>600</v>
      </c>
      <c r="C361" s="825" t="s">
        <v>628</v>
      </c>
      <c r="D361" s="839" t="s">
        <v>629</v>
      </c>
      <c r="E361" s="825" t="s">
        <v>2948</v>
      </c>
      <c r="F361" s="839" t="s">
        <v>2949</v>
      </c>
      <c r="G361" s="825" t="s">
        <v>3048</v>
      </c>
      <c r="H361" s="825" t="s">
        <v>3049</v>
      </c>
      <c r="I361" s="831">
        <v>3450</v>
      </c>
      <c r="J361" s="831">
        <v>1</v>
      </c>
      <c r="K361" s="832">
        <v>3450</v>
      </c>
    </row>
    <row r="362" spans="1:11" ht="14.45" customHeight="1" x14ac:dyDescent="0.2">
      <c r="A362" s="821" t="s">
        <v>599</v>
      </c>
      <c r="B362" s="822" t="s">
        <v>600</v>
      </c>
      <c r="C362" s="825" t="s">
        <v>628</v>
      </c>
      <c r="D362" s="839" t="s">
        <v>629</v>
      </c>
      <c r="E362" s="825" t="s">
        <v>2948</v>
      </c>
      <c r="F362" s="839" t="s">
        <v>2949</v>
      </c>
      <c r="G362" s="825" t="s">
        <v>3050</v>
      </c>
      <c r="H362" s="825" t="s">
        <v>3051</v>
      </c>
      <c r="I362" s="831">
        <v>3450</v>
      </c>
      <c r="J362" s="831">
        <v>1</v>
      </c>
      <c r="K362" s="832">
        <v>3450</v>
      </c>
    </row>
    <row r="363" spans="1:11" ht="14.45" customHeight="1" x14ac:dyDescent="0.2">
      <c r="A363" s="821" t="s">
        <v>599</v>
      </c>
      <c r="B363" s="822" t="s">
        <v>600</v>
      </c>
      <c r="C363" s="825" t="s">
        <v>628</v>
      </c>
      <c r="D363" s="839" t="s">
        <v>629</v>
      </c>
      <c r="E363" s="825" t="s">
        <v>2948</v>
      </c>
      <c r="F363" s="839" t="s">
        <v>2949</v>
      </c>
      <c r="G363" s="825" t="s">
        <v>3052</v>
      </c>
      <c r="H363" s="825" t="s">
        <v>3053</v>
      </c>
      <c r="I363" s="831">
        <v>3450</v>
      </c>
      <c r="J363" s="831">
        <v>2</v>
      </c>
      <c r="K363" s="832">
        <v>6900</v>
      </c>
    </row>
    <row r="364" spans="1:11" ht="14.45" customHeight="1" x14ac:dyDescent="0.2">
      <c r="A364" s="821" t="s">
        <v>599</v>
      </c>
      <c r="B364" s="822" t="s">
        <v>600</v>
      </c>
      <c r="C364" s="825" t="s">
        <v>628</v>
      </c>
      <c r="D364" s="839" t="s">
        <v>629</v>
      </c>
      <c r="E364" s="825" t="s">
        <v>2948</v>
      </c>
      <c r="F364" s="839" t="s">
        <v>2949</v>
      </c>
      <c r="G364" s="825" t="s">
        <v>3054</v>
      </c>
      <c r="H364" s="825" t="s">
        <v>3055</v>
      </c>
      <c r="I364" s="831">
        <v>3450</v>
      </c>
      <c r="J364" s="831">
        <v>1</v>
      </c>
      <c r="K364" s="832">
        <v>3450</v>
      </c>
    </row>
    <row r="365" spans="1:11" ht="14.45" customHeight="1" x14ac:dyDescent="0.2">
      <c r="A365" s="821" t="s">
        <v>599</v>
      </c>
      <c r="B365" s="822" t="s">
        <v>600</v>
      </c>
      <c r="C365" s="825" t="s">
        <v>628</v>
      </c>
      <c r="D365" s="839" t="s">
        <v>629</v>
      </c>
      <c r="E365" s="825" t="s">
        <v>2948</v>
      </c>
      <c r="F365" s="839" t="s">
        <v>2949</v>
      </c>
      <c r="G365" s="825" t="s">
        <v>3056</v>
      </c>
      <c r="H365" s="825" t="s">
        <v>3057</v>
      </c>
      <c r="I365" s="831">
        <v>3450</v>
      </c>
      <c r="J365" s="831">
        <v>2</v>
      </c>
      <c r="K365" s="832">
        <v>6900</v>
      </c>
    </row>
    <row r="366" spans="1:11" ht="14.45" customHeight="1" x14ac:dyDescent="0.2">
      <c r="A366" s="821" t="s">
        <v>599</v>
      </c>
      <c r="B366" s="822" t="s">
        <v>600</v>
      </c>
      <c r="C366" s="825" t="s">
        <v>628</v>
      </c>
      <c r="D366" s="839" t="s">
        <v>629</v>
      </c>
      <c r="E366" s="825" t="s">
        <v>2948</v>
      </c>
      <c r="F366" s="839" t="s">
        <v>2949</v>
      </c>
      <c r="G366" s="825" t="s">
        <v>3058</v>
      </c>
      <c r="H366" s="825" t="s">
        <v>3059</v>
      </c>
      <c r="I366" s="831">
        <v>3450</v>
      </c>
      <c r="J366" s="831">
        <v>2</v>
      </c>
      <c r="K366" s="832">
        <v>6900</v>
      </c>
    </row>
    <row r="367" spans="1:11" ht="14.45" customHeight="1" x14ac:dyDescent="0.2">
      <c r="A367" s="821" t="s">
        <v>599</v>
      </c>
      <c r="B367" s="822" t="s">
        <v>600</v>
      </c>
      <c r="C367" s="825" t="s">
        <v>628</v>
      </c>
      <c r="D367" s="839" t="s">
        <v>629</v>
      </c>
      <c r="E367" s="825" t="s">
        <v>2948</v>
      </c>
      <c r="F367" s="839" t="s">
        <v>2949</v>
      </c>
      <c r="G367" s="825" t="s">
        <v>3060</v>
      </c>
      <c r="H367" s="825" t="s">
        <v>3061</v>
      </c>
      <c r="I367" s="831">
        <v>3450</v>
      </c>
      <c r="J367" s="831">
        <v>1</v>
      </c>
      <c r="K367" s="832">
        <v>3450</v>
      </c>
    </row>
    <row r="368" spans="1:11" ht="14.45" customHeight="1" x14ac:dyDescent="0.2">
      <c r="A368" s="821" t="s">
        <v>599</v>
      </c>
      <c r="B368" s="822" t="s">
        <v>600</v>
      </c>
      <c r="C368" s="825" t="s">
        <v>628</v>
      </c>
      <c r="D368" s="839" t="s">
        <v>629</v>
      </c>
      <c r="E368" s="825" t="s">
        <v>2948</v>
      </c>
      <c r="F368" s="839" t="s">
        <v>2949</v>
      </c>
      <c r="G368" s="825" t="s">
        <v>3062</v>
      </c>
      <c r="H368" s="825" t="s">
        <v>3063</v>
      </c>
      <c r="I368" s="831">
        <v>17250</v>
      </c>
      <c r="J368" s="831">
        <v>1</v>
      </c>
      <c r="K368" s="832">
        <v>17250</v>
      </c>
    </row>
    <row r="369" spans="1:11" ht="14.45" customHeight="1" x14ac:dyDescent="0.2">
      <c r="A369" s="821" t="s">
        <v>599</v>
      </c>
      <c r="B369" s="822" t="s">
        <v>600</v>
      </c>
      <c r="C369" s="825" t="s">
        <v>628</v>
      </c>
      <c r="D369" s="839" t="s">
        <v>629</v>
      </c>
      <c r="E369" s="825" t="s">
        <v>2948</v>
      </c>
      <c r="F369" s="839" t="s">
        <v>2949</v>
      </c>
      <c r="G369" s="825" t="s">
        <v>3064</v>
      </c>
      <c r="H369" s="825" t="s">
        <v>3065</v>
      </c>
      <c r="I369" s="831">
        <v>11500</v>
      </c>
      <c r="J369" s="831">
        <v>1</v>
      </c>
      <c r="K369" s="832">
        <v>11500</v>
      </c>
    </row>
    <row r="370" spans="1:11" ht="14.45" customHeight="1" x14ac:dyDescent="0.2">
      <c r="A370" s="821" t="s">
        <v>599</v>
      </c>
      <c r="B370" s="822" t="s">
        <v>600</v>
      </c>
      <c r="C370" s="825" t="s">
        <v>628</v>
      </c>
      <c r="D370" s="839" t="s">
        <v>629</v>
      </c>
      <c r="E370" s="825" t="s">
        <v>2948</v>
      </c>
      <c r="F370" s="839" t="s">
        <v>2949</v>
      </c>
      <c r="G370" s="825" t="s">
        <v>3066</v>
      </c>
      <c r="H370" s="825" t="s">
        <v>3067</v>
      </c>
      <c r="I370" s="831">
        <v>5750</v>
      </c>
      <c r="J370" s="831">
        <v>1</v>
      </c>
      <c r="K370" s="832">
        <v>5750</v>
      </c>
    </row>
    <row r="371" spans="1:11" ht="14.45" customHeight="1" x14ac:dyDescent="0.2">
      <c r="A371" s="821" t="s">
        <v>599</v>
      </c>
      <c r="B371" s="822" t="s">
        <v>600</v>
      </c>
      <c r="C371" s="825" t="s">
        <v>628</v>
      </c>
      <c r="D371" s="839" t="s">
        <v>629</v>
      </c>
      <c r="E371" s="825" t="s">
        <v>2948</v>
      </c>
      <c r="F371" s="839" t="s">
        <v>2949</v>
      </c>
      <c r="G371" s="825" t="s">
        <v>3068</v>
      </c>
      <c r="H371" s="825" t="s">
        <v>3069</v>
      </c>
      <c r="I371" s="831">
        <v>3450</v>
      </c>
      <c r="J371" s="831">
        <v>1</v>
      </c>
      <c r="K371" s="832">
        <v>3450</v>
      </c>
    </row>
    <row r="372" spans="1:11" ht="14.45" customHeight="1" x14ac:dyDescent="0.2">
      <c r="A372" s="821" t="s">
        <v>599</v>
      </c>
      <c r="B372" s="822" t="s">
        <v>600</v>
      </c>
      <c r="C372" s="825" t="s">
        <v>628</v>
      </c>
      <c r="D372" s="839" t="s">
        <v>629</v>
      </c>
      <c r="E372" s="825" t="s">
        <v>2948</v>
      </c>
      <c r="F372" s="839" t="s">
        <v>2949</v>
      </c>
      <c r="G372" s="825" t="s">
        <v>3070</v>
      </c>
      <c r="H372" s="825" t="s">
        <v>3071</v>
      </c>
      <c r="I372" s="831">
        <v>4600</v>
      </c>
      <c r="J372" s="831">
        <v>2</v>
      </c>
      <c r="K372" s="832">
        <v>9200</v>
      </c>
    </row>
    <row r="373" spans="1:11" ht="14.45" customHeight="1" x14ac:dyDescent="0.2">
      <c r="A373" s="821" t="s">
        <v>599</v>
      </c>
      <c r="B373" s="822" t="s">
        <v>600</v>
      </c>
      <c r="C373" s="825" t="s">
        <v>628</v>
      </c>
      <c r="D373" s="839" t="s">
        <v>629</v>
      </c>
      <c r="E373" s="825" t="s">
        <v>2948</v>
      </c>
      <c r="F373" s="839" t="s">
        <v>2949</v>
      </c>
      <c r="G373" s="825" t="s">
        <v>3072</v>
      </c>
      <c r="H373" s="825" t="s">
        <v>3073</v>
      </c>
      <c r="I373" s="831">
        <v>3450</v>
      </c>
      <c r="J373" s="831">
        <v>1</v>
      </c>
      <c r="K373" s="832">
        <v>3450</v>
      </c>
    </row>
    <row r="374" spans="1:11" ht="14.45" customHeight="1" x14ac:dyDescent="0.2">
      <c r="A374" s="821" t="s">
        <v>599</v>
      </c>
      <c r="B374" s="822" t="s">
        <v>600</v>
      </c>
      <c r="C374" s="825" t="s">
        <v>628</v>
      </c>
      <c r="D374" s="839" t="s">
        <v>629</v>
      </c>
      <c r="E374" s="825" t="s">
        <v>2948</v>
      </c>
      <c r="F374" s="839" t="s">
        <v>2949</v>
      </c>
      <c r="G374" s="825" t="s">
        <v>3074</v>
      </c>
      <c r="H374" s="825" t="s">
        <v>3075</v>
      </c>
      <c r="I374" s="831">
        <v>3450</v>
      </c>
      <c r="J374" s="831">
        <v>2</v>
      </c>
      <c r="K374" s="832">
        <v>6900</v>
      </c>
    </row>
    <row r="375" spans="1:11" ht="14.45" customHeight="1" x14ac:dyDescent="0.2">
      <c r="A375" s="821" t="s">
        <v>599</v>
      </c>
      <c r="B375" s="822" t="s">
        <v>600</v>
      </c>
      <c r="C375" s="825" t="s">
        <v>628</v>
      </c>
      <c r="D375" s="839" t="s">
        <v>629</v>
      </c>
      <c r="E375" s="825" t="s">
        <v>2948</v>
      </c>
      <c r="F375" s="839" t="s">
        <v>2949</v>
      </c>
      <c r="G375" s="825" t="s">
        <v>3076</v>
      </c>
      <c r="H375" s="825" t="s">
        <v>3077</v>
      </c>
      <c r="I375" s="831">
        <v>3450</v>
      </c>
      <c r="J375" s="831">
        <v>2</v>
      </c>
      <c r="K375" s="832">
        <v>6900</v>
      </c>
    </row>
    <row r="376" spans="1:11" ht="14.45" customHeight="1" x14ac:dyDescent="0.2">
      <c r="A376" s="821" t="s">
        <v>599</v>
      </c>
      <c r="B376" s="822" t="s">
        <v>600</v>
      </c>
      <c r="C376" s="825" t="s">
        <v>628</v>
      </c>
      <c r="D376" s="839" t="s">
        <v>629</v>
      </c>
      <c r="E376" s="825" t="s">
        <v>2948</v>
      </c>
      <c r="F376" s="839" t="s">
        <v>2949</v>
      </c>
      <c r="G376" s="825" t="s">
        <v>3078</v>
      </c>
      <c r="H376" s="825" t="s">
        <v>3079</v>
      </c>
      <c r="I376" s="831">
        <v>4600</v>
      </c>
      <c r="J376" s="831">
        <v>1</v>
      </c>
      <c r="K376" s="832">
        <v>4600</v>
      </c>
    </row>
    <row r="377" spans="1:11" ht="14.45" customHeight="1" x14ac:dyDescent="0.2">
      <c r="A377" s="821" t="s">
        <v>599</v>
      </c>
      <c r="B377" s="822" t="s">
        <v>600</v>
      </c>
      <c r="C377" s="825" t="s">
        <v>628</v>
      </c>
      <c r="D377" s="839" t="s">
        <v>629</v>
      </c>
      <c r="E377" s="825" t="s">
        <v>2948</v>
      </c>
      <c r="F377" s="839" t="s">
        <v>2949</v>
      </c>
      <c r="G377" s="825" t="s">
        <v>3080</v>
      </c>
      <c r="H377" s="825" t="s">
        <v>3081</v>
      </c>
      <c r="I377" s="831">
        <v>13915</v>
      </c>
      <c r="J377" s="831">
        <v>1</v>
      </c>
      <c r="K377" s="832">
        <v>13915</v>
      </c>
    </row>
    <row r="378" spans="1:11" ht="14.45" customHeight="1" x14ac:dyDescent="0.2">
      <c r="A378" s="821" t="s">
        <v>599</v>
      </c>
      <c r="B378" s="822" t="s">
        <v>600</v>
      </c>
      <c r="C378" s="825" t="s">
        <v>628</v>
      </c>
      <c r="D378" s="839" t="s">
        <v>629</v>
      </c>
      <c r="E378" s="825" t="s">
        <v>2948</v>
      </c>
      <c r="F378" s="839" t="s">
        <v>2949</v>
      </c>
      <c r="G378" s="825" t="s">
        <v>3082</v>
      </c>
      <c r="H378" s="825" t="s">
        <v>3083</v>
      </c>
      <c r="I378" s="831">
        <v>7630.25</v>
      </c>
      <c r="J378" s="831">
        <v>1</v>
      </c>
      <c r="K378" s="832">
        <v>7630.25</v>
      </c>
    </row>
    <row r="379" spans="1:11" ht="14.45" customHeight="1" x14ac:dyDescent="0.2">
      <c r="A379" s="821" t="s">
        <v>599</v>
      </c>
      <c r="B379" s="822" t="s">
        <v>600</v>
      </c>
      <c r="C379" s="825" t="s">
        <v>628</v>
      </c>
      <c r="D379" s="839" t="s">
        <v>629</v>
      </c>
      <c r="E379" s="825" t="s">
        <v>2948</v>
      </c>
      <c r="F379" s="839" t="s">
        <v>2949</v>
      </c>
      <c r="G379" s="825" t="s">
        <v>3084</v>
      </c>
      <c r="H379" s="825" t="s">
        <v>3085</v>
      </c>
      <c r="I379" s="831">
        <v>16675</v>
      </c>
      <c r="J379" s="831">
        <v>1</v>
      </c>
      <c r="K379" s="832">
        <v>16675</v>
      </c>
    </row>
    <row r="380" spans="1:11" ht="14.45" customHeight="1" x14ac:dyDescent="0.2">
      <c r="A380" s="821" t="s">
        <v>599</v>
      </c>
      <c r="B380" s="822" t="s">
        <v>600</v>
      </c>
      <c r="C380" s="825" t="s">
        <v>628</v>
      </c>
      <c r="D380" s="839" t="s">
        <v>629</v>
      </c>
      <c r="E380" s="825" t="s">
        <v>2948</v>
      </c>
      <c r="F380" s="839" t="s">
        <v>2949</v>
      </c>
      <c r="G380" s="825" t="s">
        <v>3086</v>
      </c>
      <c r="H380" s="825" t="s">
        <v>3087</v>
      </c>
      <c r="I380" s="831">
        <v>16675</v>
      </c>
      <c r="J380" s="831">
        <v>1</v>
      </c>
      <c r="K380" s="832">
        <v>16675</v>
      </c>
    </row>
    <row r="381" spans="1:11" ht="14.45" customHeight="1" x14ac:dyDescent="0.2">
      <c r="A381" s="821" t="s">
        <v>599</v>
      </c>
      <c r="B381" s="822" t="s">
        <v>600</v>
      </c>
      <c r="C381" s="825" t="s">
        <v>628</v>
      </c>
      <c r="D381" s="839" t="s">
        <v>629</v>
      </c>
      <c r="E381" s="825" t="s">
        <v>2948</v>
      </c>
      <c r="F381" s="839" t="s">
        <v>2949</v>
      </c>
      <c r="G381" s="825" t="s">
        <v>3088</v>
      </c>
      <c r="H381" s="825" t="s">
        <v>3089</v>
      </c>
      <c r="I381" s="831">
        <v>16675</v>
      </c>
      <c r="J381" s="831">
        <v>1</v>
      </c>
      <c r="K381" s="832">
        <v>16675</v>
      </c>
    </row>
    <row r="382" spans="1:11" ht="14.45" customHeight="1" x14ac:dyDescent="0.2">
      <c r="A382" s="821" t="s">
        <v>599</v>
      </c>
      <c r="B382" s="822" t="s">
        <v>600</v>
      </c>
      <c r="C382" s="825" t="s">
        <v>628</v>
      </c>
      <c r="D382" s="839" t="s">
        <v>629</v>
      </c>
      <c r="E382" s="825" t="s">
        <v>2948</v>
      </c>
      <c r="F382" s="839" t="s">
        <v>2949</v>
      </c>
      <c r="G382" s="825" t="s">
        <v>3090</v>
      </c>
      <c r="H382" s="825" t="s">
        <v>3091</v>
      </c>
      <c r="I382" s="831">
        <v>4600</v>
      </c>
      <c r="J382" s="831">
        <v>2</v>
      </c>
      <c r="K382" s="832">
        <v>9200</v>
      </c>
    </row>
    <row r="383" spans="1:11" ht="14.45" customHeight="1" x14ac:dyDescent="0.2">
      <c r="A383" s="821" t="s">
        <v>599</v>
      </c>
      <c r="B383" s="822" t="s">
        <v>600</v>
      </c>
      <c r="C383" s="825" t="s">
        <v>628</v>
      </c>
      <c r="D383" s="839" t="s">
        <v>629</v>
      </c>
      <c r="E383" s="825" t="s">
        <v>2948</v>
      </c>
      <c r="F383" s="839" t="s">
        <v>2949</v>
      </c>
      <c r="G383" s="825" t="s">
        <v>3092</v>
      </c>
      <c r="H383" s="825" t="s">
        <v>3093</v>
      </c>
      <c r="I383" s="831">
        <v>6840</v>
      </c>
      <c r="J383" s="831">
        <v>2</v>
      </c>
      <c r="K383" s="832">
        <v>13680</v>
      </c>
    </row>
    <row r="384" spans="1:11" ht="14.45" customHeight="1" x14ac:dyDescent="0.2">
      <c r="A384" s="821" t="s">
        <v>599</v>
      </c>
      <c r="B384" s="822" t="s">
        <v>600</v>
      </c>
      <c r="C384" s="825" t="s">
        <v>628</v>
      </c>
      <c r="D384" s="839" t="s">
        <v>629</v>
      </c>
      <c r="E384" s="825" t="s">
        <v>2948</v>
      </c>
      <c r="F384" s="839" t="s">
        <v>2949</v>
      </c>
      <c r="G384" s="825" t="s">
        <v>3094</v>
      </c>
      <c r="H384" s="825" t="s">
        <v>3095</v>
      </c>
      <c r="I384" s="831">
        <v>6840</v>
      </c>
      <c r="J384" s="831">
        <v>1</v>
      </c>
      <c r="K384" s="832">
        <v>6840</v>
      </c>
    </row>
    <row r="385" spans="1:11" ht="14.45" customHeight="1" x14ac:dyDescent="0.2">
      <c r="A385" s="821" t="s">
        <v>599</v>
      </c>
      <c r="B385" s="822" t="s">
        <v>600</v>
      </c>
      <c r="C385" s="825" t="s">
        <v>628</v>
      </c>
      <c r="D385" s="839" t="s">
        <v>629</v>
      </c>
      <c r="E385" s="825" t="s">
        <v>2948</v>
      </c>
      <c r="F385" s="839" t="s">
        <v>2949</v>
      </c>
      <c r="G385" s="825" t="s">
        <v>3096</v>
      </c>
      <c r="H385" s="825" t="s">
        <v>3097</v>
      </c>
      <c r="I385" s="831">
        <v>6840</v>
      </c>
      <c r="J385" s="831">
        <v>1</v>
      </c>
      <c r="K385" s="832">
        <v>6840</v>
      </c>
    </row>
    <row r="386" spans="1:11" ht="14.45" customHeight="1" x14ac:dyDescent="0.2">
      <c r="A386" s="821" t="s">
        <v>599</v>
      </c>
      <c r="B386" s="822" t="s">
        <v>600</v>
      </c>
      <c r="C386" s="825" t="s">
        <v>628</v>
      </c>
      <c r="D386" s="839" t="s">
        <v>629</v>
      </c>
      <c r="E386" s="825" t="s">
        <v>2948</v>
      </c>
      <c r="F386" s="839" t="s">
        <v>2949</v>
      </c>
      <c r="G386" s="825" t="s">
        <v>3098</v>
      </c>
      <c r="H386" s="825" t="s">
        <v>3099</v>
      </c>
      <c r="I386" s="831">
        <v>6840</v>
      </c>
      <c r="J386" s="831">
        <v>3</v>
      </c>
      <c r="K386" s="832">
        <v>20520</v>
      </c>
    </row>
    <row r="387" spans="1:11" ht="14.45" customHeight="1" x14ac:dyDescent="0.2">
      <c r="A387" s="821" t="s">
        <v>599</v>
      </c>
      <c r="B387" s="822" t="s">
        <v>600</v>
      </c>
      <c r="C387" s="825" t="s">
        <v>628</v>
      </c>
      <c r="D387" s="839" t="s">
        <v>629</v>
      </c>
      <c r="E387" s="825" t="s">
        <v>2948</v>
      </c>
      <c r="F387" s="839" t="s">
        <v>2949</v>
      </c>
      <c r="G387" s="825" t="s">
        <v>3100</v>
      </c>
      <c r="H387" s="825" t="s">
        <v>3101</v>
      </c>
      <c r="I387" s="831">
        <v>4600</v>
      </c>
      <c r="J387" s="831">
        <v>5</v>
      </c>
      <c r="K387" s="832">
        <v>23000</v>
      </c>
    </row>
    <row r="388" spans="1:11" ht="14.45" customHeight="1" x14ac:dyDescent="0.2">
      <c r="A388" s="821" t="s">
        <v>599</v>
      </c>
      <c r="B388" s="822" t="s">
        <v>600</v>
      </c>
      <c r="C388" s="825" t="s">
        <v>628</v>
      </c>
      <c r="D388" s="839" t="s">
        <v>629</v>
      </c>
      <c r="E388" s="825" t="s">
        <v>2948</v>
      </c>
      <c r="F388" s="839" t="s">
        <v>2949</v>
      </c>
      <c r="G388" s="825" t="s">
        <v>3102</v>
      </c>
      <c r="H388" s="825" t="s">
        <v>3103</v>
      </c>
      <c r="I388" s="831">
        <v>4600</v>
      </c>
      <c r="J388" s="831">
        <v>3</v>
      </c>
      <c r="K388" s="832">
        <v>13800</v>
      </c>
    </row>
    <row r="389" spans="1:11" ht="14.45" customHeight="1" x14ac:dyDescent="0.2">
      <c r="A389" s="821" t="s">
        <v>599</v>
      </c>
      <c r="B389" s="822" t="s">
        <v>600</v>
      </c>
      <c r="C389" s="825" t="s">
        <v>628</v>
      </c>
      <c r="D389" s="839" t="s">
        <v>629</v>
      </c>
      <c r="E389" s="825" t="s">
        <v>2948</v>
      </c>
      <c r="F389" s="839" t="s">
        <v>2949</v>
      </c>
      <c r="G389" s="825" t="s">
        <v>3104</v>
      </c>
      <c r="H389" s="825" t="s">
        <v>3105</v>
      </c>
      <c r="I389" s="831">
        <v>4600</v>
      </c>
      <c r="J389" s="831">
        <v>2</v>
      </c>
      <c r="K389" s="832">
        <v>9200</v>
      </c>
    </row>
    <row r="390" spans="1:11" ht="14.45" customHeight="1" x14ac:dyDescent="0.2">
      <c r="A390" s="821" t="s">
        <v>599</v>
      </c>
      <c r="B390" s="822" t="s">
        <v>600</v>
      </c>
      <c r="C390" s="825" t="s">
        <v>628</v>
      </c>
      <c r="D390" s="839" t="s">
        <v>629</v>
      </c>
      <c r="E390" s="825" t="s">
        <v>2948</v>
      </c>
      <c r="F390" s="839" t="s">
        <v>2949</v>
      </c>
      <c r="G390" s="825" t="s">
        <v>3106</v>
      </c>
      <c r="H390" s="825" t="s">
        <v>3107</v>
      </c>
      <c r="I390" s="831">
        <v>4600</v>
      </c>
      <c r="J390" s="831">
        <v>2</v>
      </c>
      <c r="K390" s="832">
        <v>9200</v>
      </c>
    </row>
    <row r="391" spans="1:11" ht="14.45" customHeight="1" x14ac:dyDescent="0.2">
      <c r="A391" s="821" t="s">
        <v>599</v>
      </c>
      <c r="B391" s="822" t="s">
        <v>600</v>
      </c>
      <c r="C391" s="825" t="s">
        <v>628</v>
      </c>
      <c r="D391" s="839" t="s">
        <v>629</v>
      </c>
      <c r="E391" s="825" t="s">
        <v>2948</v>
      </c>
      <c r="F391" s="839" t="s">
        <v>2949</v>
      </c>
      <c r="G391" s="825" t="s">
        <v>3108</v>
      </c>
      <c r="H391" s="825" t="s">
        <v>3109</v>
      </c>
      <c r="I391" s="831">
        <v>4600</v>
      </c>
      <c r="J391" s="831">
        <v>1</v>
      </c>
      <c r="K391" s="832">
        <v>4600</v>
      </c>
    </row>
    <row r="392" spans="1:11" ht="14.45" customHeight="1" x14ac:dyDescent="0.2">
      <c r="A392" s="821" t="s">
        <v>599</v>
      </c>
      <c r="B392" s="822" t="s">
        <v>600</v>
      </c>
      <c r="C392" s="825" t="s">
        <v>628</v>
      </c>
      <c r="D392" s="839" t="s">
        <v>629</v>
      </c>
      <c r="E392" s="825" t="s">
        <v>2948</v>
      </c>
      <c r="F392" s="839" t="s">
        <v>2949</v>
      </c>
      <c r="G392" s="825" t="s">
        <v>3110</v>
      </c>
      <c r="H392" s="825" t="s">
        <v>3111</v>
      </c>
      <c r="I392" s="831">
        <v>4600</v>
      </c>
      <c r="J392" s="831">
        <v>2</v>
      </c>
      <c r="K392" s="832">
        <v>9200</v>
      </c>
    </row>
    <row r="393" spans="1:11" ht="14.45" customHeight="1" x14ac:dyDescent="0.2">
      <c r="A393" s="821" t="s">
        <v>599</v>
      </c>
      <c r="B393" s="822" t="s">
        <v>600</v>
      </c>
      <c r="C393" s="825" t="s">
        <v>628</v>
      </c>
      <c r="D393" s="839" t="s">
        <v>629</v>
      </c>
      <c r="E393" s="825" t="s">
        <v>2948</v>
      </c>
      <c r="F393" s="839" t="s">
        <v>2949</v>
      </c>
      <c r="G393" s="825" t="s">
        <v>3112</v>
      </c>
      <c r="H393" s="825" t="s">
        <v>3113</v>
      </c>
      <c r="I393" s="831">
        <v>4600</v>
      </c>
      <c r="J393" s="831">
        <v>2</v>
      </c>
      <c r="K393" s="832">
        <v>9200</v>
      </c>
    </row>
    <row r="394" spans="1:11" ht="14.45" customHeight="1" x14ac:dyDescent="0.2">
      <c r="A394" s="821" t="s">
        <v>599</v>
      </c>
      <c r="B394" s="822" t="s">
        <v>600</v>
      </c>
      <c r="C394" s="825" t="s">
        <v>628</v>
      </c>
      <c r="D394" s="839" t="s">
        <v>629</v>
      </c>
      <c r="E394" s="825" t="s">
        <v>2948</v>
      </c>
      <c r="F394" s="839" t="s">
        <v>2949</v>
      </c>
      <c r="G394" s="825" t="s">
        <v>3114</v>
      </c>
      <c r="H394" s="825" t="s">
        <v>3115</v>
      </c>
      <c r="I394" s="831">
        <v>10173.8896484375</v>
      </c>
      <c r="J394" s="831">
        <v>1</v>
      </c>
      <c r="K394" s="832">
        <v>10173.8896484375</v>
      </c>
    </row>
    <row r="395" spans="1:11" ht="14.45" customHeight="1" x14ac:dyDescent="0.2">
      <c r="A395" s="821" t="s">
        <v>599</v>
      </c>
      <c r="B395" s="822" t="s">
        <v>600</v>
      </c>
      <c r="C395" s="825" t="s">
        <v>628</v>
      </c>
      <c r="D395" s="839" t="s">
        <v>629</v>
      </c>
      <c r="E395" s="825" t="s">
        <v>2948</v>
      </c>
      <c r="F395" s="839" t="s">
        <v>2949</v>
      </c>
      <c r="G395" s="825" t="s">
        <v>3116</v>
      </c>
      <c r="H395" s="825" t="s">
        <v>3117</v>
      </c>
      <c r="I395" s="831">
        <v>13883.4697265625</v>
      </c>
      <c r="J395" s="831">
        <v>1</v>
      </c>
      <c r="K395" s="832">
        <v>13883.4697265625</v>
      </c>
    </row>
    <row r="396" spans="1:11" ht="14.45" customHeight="1" x14ac:dyDescent="0.2">
      <c r="A396" s="821" t="s">
        <v>599</v>
      </c>
      <c r="B396" s="822" t="s">
        <v>600</v>
      </c>
      <c r="C396" s="825" t="s">
        <v>628</v>
      </c>
      <c r="D396" s="839" t="s">
        <v>629</v>
      </c>
      <c r="E396" s="825" t="s">
        <v>2948</v>
      </c>
      <c r="F396" s="839" t="s">
        <v>2949</v>
      </c>
      <c r="G396" s="825" t="s">
        <v>3118</v>
      </c>
      <c r="H396" s="825" t="s">
        <v>3119</v>
      </c>
      <c r="I396" s="831">
        <v>12650</v>
      </c>
      <c r="J396" s="831">
        <v>2</v>
      </c>
      <c r="K396" s="832">
        <v>25300</v>
      </c>
    </row>
    <row r="397" spans="1:11" ht="14.45" customHeight="1" x14ac:dyDescent="0.2">
      <c r="A397" s="821" t="s">
        <v>599</v>
      </c>
      <c r="B397" s="822" t="s">
        <v>600</v>
      </c>
      <c r="C397" s="825" t="s">
        <v>628</v>
      </c>
      <c r="D397" s="839" t="s">
        <v>629</v>
      </c>
      <c r="E397" s="825" t="s">
        <v>2948</v>
      </c>
      <c r="F397" s="839" t="s">
        <v>2949</v>
      </c>
      <c r="G397" s="825" t="s">
        <v>3120</v>
      </c>
      <c r="H397" s="825" t="s">
        <v>3121</v>
      </c>
      <c r="I397" s="831">
        <v>12650</v>
      </c>
      <c r="J397" s="831">
        <v>1</v>
      </c>
      <c r="K397" s="832">
        <v>12650</v>
      </c>
    </row>
    <row r="398" spans="1:11" ht="14.45" customHeight="1" x14ac:dyDescent="0.2">
      <c r="A398" s="821" t="s">
        <v>599</v>
      </c>
      <c r="B398" s="822" t="s">
        <v>600</v>
      </c>
      <c r="C398" s="825" t="s">
        <v>628</v>
      </c>
      <c r="D398" s="839" t="s">
        <v>629</v>
      </c>
      <c r="E398" s="825" t="s">
        <v>2948</v>
      </c>
      <c r="F398" s="839" t="s">
        <v>2949</v>
      </c>
      <c r="G398" s="825" t="s">
        <v>3122</v>
      </c>
      <c r="H398" s="825" t="s">
        <v>3123</v>
      </c>
      <c r="I398" s="831">
        <v>12650</v>
      </c>
      <c r="J398" s="831">
        <v>1</v>
      </c>
      <c r="K398" s="832">
        <v>12650</v>
      </c>
    </row>
    <row r="399" spans="1:11" ht="14.45" customHeight="1" x14ac:dyDescent="0.2">
      <c r="A399" s="821" t="s">
        <v>599</v>
      </c>
      <c r="B399" s="822" t="s">
        <v>600</v>
      </c>
      <c r="C399" s="825" t="s">
        <v>628</v>
      </c>
      <c r="D399" s="839" t="s">
        <v>629</v>
      </c>
      <c r="E399" s="825" t="s">
        <v>2948</v>
      </c>
      <c r="F399" s="839" t="s">
        <v>2949</v>
      </c>
      <c r="G399" s="825" t="s">
        <v>3124</v>
      </c>
      <c r="H399" s="825" t="s">
        <v>3125</v>
      </c>
      <c r="I399" s="831">
        <v>12650</v>
      </c>
      <c r="J399" s="831">
        <v>2</v>
      </c>
      <c r="K399" s="832">
        <v>25300</v>
      </c>
    </row>
    <row r="400" spans="1:11" ht="14.45" customHeight="1" x14ac:dyDescent="0.2">
      <c r="A400" s="821" t="s">
        <v>599</v>
      </c>
      <c r="B400" s="822" t="s">
        <v>600</v>
      </c>
      <c r="C400" s="825" t="s">
        <v>628</v>
      </c>
      <c r="D400" s="839" t="s">
        <v>629</v>
      </c>
      <c r="E400" s="825" t="s">
        <v>2948</v>
      </c>
      <c r="F400" s="839" t="s">
        <v>2949</v>
      </c>
      <c r="G400" s="825" t="s">
        <v>3126</v>
      </c>
      <c r="H400" s="825" t="s">
        <v>3127</v>
      </c>
      <c r="I400" s="831">
        <v>10350</v>
      </c>
      <c r="J400" s="831">
        <v>1</v>
      </c>
      <c r="K400" s="832">
        <v>10350</v>
      </c>
    </row>
    <row r="401" spans="1:11" ht="14.45" customHeight="1" x14ac:dyDescent="0.2">
      <c r="A401" s="821" t="s">
        <v>599</v>
      </c>
      <c r="B401" s="822" t="s">
        <v>600</v>
      </c>
      <c r="C401" s="825" t="s">
        <v>628</v>
      </c>
      <c r="D401" s="839" t="s">
        <v>629</v>
      </c>
      <c r="E401" s="825" t="s">
        <v>2948</v>
      </c>
      <c r="F401" s="839" t="s">
        <v>2949</v>
      </c>
      <c r="G401" s="825" t="s">
        <v>3128</v>
      </c>
      <c r="H401" s="825" t="s">
        <v>3129</v>
      </c>
      <c r="I401" s="831">
        <v>10350</v>
      </c>
      <c r="J401" s="831">
        <v>1</v>
      </c>
      <c r="K401" s="832">
        <v>10350</v>
      </c>
    </row>
    <row r="402" spans="1:11" ht="14.45" customHeight="1" x14ac:dyDescent="0.2">
      <c r="A402" s="821" t="s">
        <v>599</v>
      </c>
      <c r="B402" s="822" t="s">
        <v>600</v>
      </c>
      <c r="C402" s="825" t="s">
        <v>628</v>
      </c>
      <c r="D402" s="839" t="s">
        <v>629</v>
      </c>
      <c r="E402" s="825" t="s">
        <v>2948</v>
      </c>
      <c r="F402" s="839" t="s">
        <v>2949</v>
      </c>
      <c r="G402" s="825" t="s">
        <v>3130</v>
      </c>
      <c r="H402" s="825" t="s">
        <v>3131</v>
      </c>
      <c r="I402" s="831">
        <v>10350</v>
      </c>
      <c r="J402" s="831">
        <v>1</v>
      </c>
      <c r="K402" s="832">
        <v>10350</v>
      </c>
    </row>
    <row r="403" spans="1:11" ht="14.45" customHeight="1" x14ac:dyDescent="0.2">
      <c r="A403" s="821" t="s">
        <v>599</v>
      </c>
      <c r="B403" s="822" t="s">
        <v>600</v>
      </c>
      <c r="C403" s="825" t="s">
        <v>628</v>
      </c>
      <c r="D403" s="839" t="s">
        <v>629</v>
      </c>
      <c r="E403" s="825" t="s">
        <v>2948</v>
      </c>
      <c r="F403" s="839" t="s">
        <v>2949</v>
      </c>
      <c r="G403" s="825" t="s">
        <v>3132</v>
      </c>
      <c r="H403" s="825" t="s">
        <v>3133</v>
      </c>
      <c r="I403" s="831">
        <v>10350</v>
      </c>
      <c r="J403" s="831">
        <v>1</v>
      </c>
      <c r="K403" s="832">
        <v>10350</v>
      </c>
    </row>
    <row r="404" spans="1:11" ht="14.45" customHeight="1" x14ac:dyDescent="0.2">
      <c r="A404" s="821" t="s">
        <v>599</v>
      </c>
      <c r="B404" s="822" t="s">
        <v>600</v>
      </c>
      <c r="C404" s="825" t="s">
        <v>628</v>
      </c>
      <c r="D404" s="839" t="s">
        <v>629</v>
      </c>
      <c r="E404" s="825" t="s">
        <v>2948</v>
      </c>
      <c r="F404" s="839" t="s">
        <v>2949</v>
      </c>
      <c r="G404" s="825" t="s">
        <v>3134</v>
      </c>
      <c r="H404" s="825" t="s">
        <v>3135</v>
      </c>
      <c r="I404" s="831">
        <v>6900</v>
      </c>
      <c r="J404" s="831">
        <v>1</v>
      </c>
      <c r="K404" s="832">
        <v>6900</v>
      </c>
    </row>
    <row r="405" spans="1:11" ht="14.45" customHeight="1" x14ac:dyDescent="0.2">
      <c r="A405" s="821" t="s">
        <v>599</v>
      </c>
      <c r="B405" s="822" t="s">
        <v>600</v>
      </c>
      <c r="C405" s="825" t="s">
        <v>628</v>
      </c>
      <c r="D405" s="839" t="s">
        <v>629</v>
      </c>
      <c r="E405" s="825" t="s">
        <v>2948</v>
      </c>
      <c r="F405" s="839" t="s">
        <v>2949</v>
      </c>
      <c r="G405" s="825" t="s">
        <v>3136</v>
      </c>
      <c r="H405" s="825" t="s">
        <v>3137</v>
      </c>
      <c r="I405" s="831">
        <v>6900</v>
      </c>
      <c r="J405" s="831">
        <v>1</v>
      </c>
      <c r="K405" s="832">
        <v>6900</v>
      </c>
    </row>
    <row r="406" spans="1:11" ht="14.45" customHeight="1" x14ac:dyDescent="0.2">
      <c r="A406" s="821" t="s">
        <v>599</v>
      </c>
      <c r="B406" s="822" t="s">
        <v>600</v>
      </c>
      <c r="C406" s="825" t="s">
        <v>628</v>
      </c>
      <c r="D406" s="839" t="s">
        <v>629</v>
      </c>
      <c r="E406" s="825" t="s">
        <v>2948</v>
      </c>
      <c r="F406" s="839" t="s">
        <v>2949</v>
      </c>
      <c r="G406" s="825" t="s">
        <v>3138</v>
      </c>
      <c r="H406" s="825" t="s">
        <v>3139</v>
      </c>
      <c r="I406" s="831">
        <v>6900</v>
      </c>
      <c r="J406" s="831">
        <v>1</v>
      </c>
      <c r="K406" s="832">
        <v>6900</v>
      </c>
    </row>
    <row r="407" spans="1:11" ht="14.45" customHeight="1" x14ac:dyDescent="0.2">
      <c r="A407" s="821" t="s">
        <v>599</v>
      </c>
      <c r="B407" s="822" t="s">
        <v>600</v>
      </c>
      <c r="C407" s="825" t="s">
        <v>628</v>
      </c>
      <c r="D407" s="839" t="s">
        <v>629</v>
      </c>
      <c r="E407" s="825" t="s">
        <v>2948</v>
      </c>
      <c r="F407" s="839" t="s">
        <v>2949</v>
      </c>
      <c r="G407" s="825" t="s">
        <v>3140</v>
      </c>
      <c r="H407" s="825" t="s">
        <v>3141</v>
      </c>
      <c r="I407" s="831">
        <v>11500</v>
      </c>
      <c r="J407" s="831">
        <v>1</v>
      </c>
      <c r="K407" s="832">
        <v>11500</v>
      </c>
    </row>
    <row r="408" spans="1:11" ht="14.45" customHeight="1" x14ac:dyDescent="0.2">
      <c r="A408" s="821" t="s">
        <v>599</v>
      </c>
      <c r="B408" s="822" t="s">
        <v>600</v>
      </c>
      <c r="C408" s="825" t="s">
        <v>628</v>
      </c>
      <c r="D408" s="839" t="s">
        <v>629</v>
      </c>
      <c r="E408" s="825" t="s">
        <v>2948</v>
      </c>
      <c r="F408" s="839" t="s">
        <v>2949</v>
      </c>
      <c r="G408" s="825" t="s">
        <v>3142</v>
      </c>
      <c r="H408" s="825" t="s">
        <v>3143</v>
      </c>
      <c r="I408" s="831">
        <v>11500</v>
      </c>
      <c r="J408" s="831">
        <v>5</v>
      </c>
      <c r="K408" s="832">
        <v>57500</v>
      </c>
    </row>
    <row r="409" spans="1:11" ht="14.45" customHeight="1" x14ac:dyDescent="0.2">
      <c r="A409" s="821" t="s">
        <v>599</v>
      </c>
      <c r="B409" s="822" t="s">
        <v>600</v>
      </c>
      <c r="C409" s="825" t="s">
        <v>628</v>
      </c>
      <c r="D409" s="839" t="s">
        <v>629</v>
      </c>
      <c r="E409" s="825" t="s">
        <v>2948</v>
      </c>
      <c r="F409" s="839" t="s">
        <v>2949</v>
      </c>
      <c r="G409" s="825" t="s">
        <v>3144</v>
      </c>
      <c r="H409" s="825" t="s">
        <v>3145</v>
      </c>
      <c r="I409" s="831">
        <v>11500</v>
      </c>
      <c r="J409" s="831">
        <v>9</v>
      </c>
      <c r="K409" s="832">
        <v>103500</v>
      </c>
    </row>
    <row r="410" spans="1:11" ht="14.45" customHeight="1" x14ac:dyDescent="0.2">
      <c r="A410" s="821" t="s">
        <v>599</v>
      </c>
      <c r="B410" s="822" t="s">
        <v>600</v>
      </c>
      <c r="C410" s="825" t="s">
        <v>628</v>
      </c>
      <c r="D410" s="839" t="s">
        <v>629</v>
      </c>
      <c r="E410" s="825" t="s">
        <v>2948</v>
      </c>
      <c r="F410" s="839" t="s">
        <v>2949</v>
      </c>
      <c r="G410" s="825" t="s">
        <v>3146</v>
      </c>
      <c r="H410" s="825" t="s">
        <v>3147</v>
      </c>
      <c r="I410" s="831">
        <v>11500</v>
      </c>
      <c r="J410" s="831">
        <v>12</v>
      </c>
      <c r="K410" s="832">
        <v>138000</v>
      </c>
    </row>
    <row r="411" spans="1:11" ht="14.45" customHeight="1" x14ac:dyDescent="0.2">
      <c r="A411" s="821" t="s">
        <v>599</v>
      </c>
      <c r="B411" s="822" t="s">
        <v>600</v>
      </c>
      <c r="C411" s="825" t="s">
        <v>628</v>
      </c>
      <c r="D411" s="839" t="s">
        <v>629</v>
      </c>
      <c r="E411" s="825" t="s">
        <v>2948</v>
      </c>
      <c r="F411" s="839" t="s">
        <v>2949</v>
      </c>
      <c r="G411" s="825" t="s">
        <v>3148</v>
      </c>
      <c r="H411" s="825" t="s">
        <v>3149</v>
      </c>
      <c r="I411" s="831">
        <v>11500</v>
      </c>
      <c r="J411" s="831">
        <v>12</v>
      </c>
      <c r="K411" s="832">
        <v>138000</v>
      </c>
    </row>
    <row r="412" spans="1:11" ht="14.45" customHeight="1" x14ac:dyDescent="0.2">
      <c r="A412" s="821" t="s">
        <v>599</v>
      </c>
      <c r="B412" s="822" t="s">
        <v>600</v>
      </c>
      <c r="C412" s="825" t="s">
        <v>628</v>
      </c>
      <c r="D412" s="839" t="s">
        <v>629</v>
      </c>
      <c r="E412" s="825" t="s">
        <v>2948</v>
      </c>
      <c r="F412" s="839" t="s">
        <v>2949</v>
      </c>
      <c r="G412" s="825" t="s">
        <v>3150</v>
      </c>
      <c r="H412" s="825" t="s">
        <v>3151</v>
      </c>
      <c r="I412" s="831">
        <v>11500</v>
      </c>
      <c r="J412" s="831">
        <v>5</v>
      </c>
      <c r="K412" s="832">
        <v>57500</v>
      </c>
    </row>
    <row r="413" spans="1:11" ht="14.45" customHeight="1" x14ac:dyDescent="0.2">
      <c r="A413" s="821" t="s">
        <v>599</v>
      </c>
      <c r="B413" s="822" t="s">
        <v>600</v>
      </c>
      <c r="C413" s="825" t="s">
        <v>628</v>
      </c>
      <c r="D413" s="839" t="s">
        <v>629</v>
      </c>
      <c r="E413" s="825" t="s">
        <v>2948</v>
      </c>
      <c r="F413" s="839" t="s">
        <v>2949</v>
      </c>
      <c r="G413" s="825" t="s">
        <v>3152</v>
      </c>
      <c r="H413" s="825" t="s">
        <v>3153</v>
      </c>
      <c r="I413" s="831">
        <v>11500</v>
      </c>
      <c r="J413" s="831">
        <v>5</v>
      </c>
      <c r="K413" s="832">
        <v>57500</v>
      </c>
    </row>
    <row r="414" spans="1:11" ht="14.45" customHeight="1" x14ac:dyDescent="0.2">
      <c r="A414" s="821" t="s">
        <v>599</v>
      </c>
      <c r="B414" s="822" t="s">
        <v>600</v>
      </c>
      <c r="C414" s="825" t="s">
        <v>628</v>
      </c>
      <c r="D414" s="839" t="s">
        <v>629</v>
      </c>
      <c r="E414" s="825" t="s">
        <v>2948</v>
      </c>
      <c r="F414" s="839" t="s">
        <v>2949</v>
      </c>
      <c r="G414" s="825" t="s">
        <v>3154</v>
      </c>
      <c r="H414" s="825" t="s">
        <v>3155</v>
      </c>
      <c r="I414" s="831">
        <v>11500</v>
      </c>
      <c r="J414" s="831">
        <v>1</v>
      </c>
      <c r="K414" s="832">
        <v>11500</v>
      </c>
    </row>
    <row r="415" spans="1:11" ht="14.45" customHeight="1" x14ac:dyDescent="0.2">
      <c r="A415" s="821" t="s">
        <v>599</v>
      </c>
      <c r="B415" s="822" t="s">
        <v>600</v>
      </c>
      <c r="C415" s="825" t="s">
        <v>628</v>
      </c>
      <c r="D415" s="839" t="s">
        <v>629</v>
      </c>
      <c r="E415" s="825" t="s">
        <v>2948</v>
      </c>
      <c r="F415" s="839" t="s">
        <v>2949</v>
      </c>
      <c r="G415" s="825" t="s">
        <v>3156</v>
      </c>
      <c r="H415" s="825" t="s">
        <v>3157</v>
      </c>
      <c r="I415" s="831">
        <v>279.29998779296875</v>
      </c>
      <c r="J415" s="831">
        <v>1</v>
      </c>
      <c r="K415" s="832">
        <v>279.29998779296875</v>
      </c>
    </row>
    <row r="416" spans="1:11" ht="14.45" customHeight="1" x14ac:dyDescent="0.2">
      <c r="A416" s="821" t="s">
        <v>599</v>
      </c>
      <c r="B416" s="822" t="s">
        <v>600</v>
      </c>
      <c r="C416" s="825" t="s">
        <v>628</v>
      </c>
      <c r="D416" s="839" t="s">
        <v>629</v>
      </c>
      <c r="E416" s="825" t="s">
        <v>2948</v>
      </c>
      <c r="F416" s="839" t="s">
        <v>2949</v>
      </c>
      <c r="G416" s="825" t="s">
        <v>3158</v>
      </c>
      <c r="H416" s="825" t="s">
        <v>3159</v>
      </c>
      <c r="I416" s="831">
        <v>279.29998779296875</v>
      </c>
      <c r="J416" s="831">
        <v>1</v>
      </c>
      <c r="K416" s="832">
        <v>279.29998779296875</v>
      </c>
    </row>
    <row r="417" spans="1:11" ht="14.45" customHeight="1" x14ac:dyDescent="0.2">
      <c r="A417" s="821" t="s">
        <v>599</v>
      </c>
      <c r="B417" s="822" t="s">
        <v>600</v>
      </c>
      <c r="C417" s="825" t="s">
        <v>628</v>
      </c>
      <c r="D417" s="839" t="s">
        <v>629</v>
      </c>
      <c r="E417" s="825" t="s">
        <v>2948</v>
      </c>
      <c r="F417" s="839" t="s">
        <v>2949</v>
      </c>
      <c r="G417" s="825" t="s">
        <v>3160</v>
      </c>
      <c r="H417" s="825" t="s">
        <v>3161</v>
      </c>
      <c r="I417" s="831">
        <v>279.29998779296875</v>
      </c>
      <c r="J417" s="831">
        <v>1</v>
      </c>
      <c r="K417" s="832">
        <v>279.29998779296875</v>
      </c>
    </row>
    <row r="418" spans="1:11" ht="14.45" customHeight="1" x14ac:dyDescent="0.2">
      <c r="A418" s="821" t="s">
        <v>599</v>
      </c>
      <c r="B418" s="822" t="s">
        <v>600</v>
      </c>
      <c r="C418" s="825" t="s">
        <v>628</v>
      </c>
      <c r="D418" s="839" t="s">
        <v>629</v>
      </c>
      <c r="E418" s="825" t="s">
        <v>2948</v>
      </c>
      <c r="F418" s="839" t="s">
        <v>2949</v>
      </c>
      <c r="G418" s="825" t="s">
        <v>3162</v>
      </c>
      <c r="H418" s="825" t="s">
        <v>3163</v>
      </c>
      <c r="I418" s="831">
        <v>279.29998779296875</v>
      </c>
      <c r="J418" s="831">
        <v>4</v>
      </c>
      <c r="K418" s="832">
        <v>1117.199951171875</v>
      </c>
    </row>
    <row r="419" spans="1:11" ht="14.45" customHeight="1" x14ac:dyDescent="0.2">
      <c r="A419" s="821" t="s">
        <v>599</v>
      </c>
      <c r="B419" s="822" t="s">
        <v>600</v>
      </c>
      <c r="C419" s="825" t="s">
        <v>628</v>
      </c>
      <c r="D419" s="839" t="s">
        <v>629</v>
      </c>
      <c r="E419" s="825" t="s">
        <v>2948</v>
      </c>
      <c r="F419" s="839" t="s">
        <v>2949</v>
      </c>
      <c r="G419" s="825" t="s">
        <v>3164</v>
      </c>
      <c r="H419" s="825" t="s">
        <v>3165</v>
      </c>
      <c r="I419" s="831">
        <v>5175</v>
      </c>
      <c r="J419" s="831">
        <v>1</v>
      </c>
      <c r="K419" s="832">
        <v>5175</v>
      </c>
    </row>
    <row r="420" spans="1:11" ht="14.45" customHeight="1" x14ac:dyDescent="0.2">
      <c r="A420" s="821" t="s">
        <v>599</v>
      </c>
      <c r="B420" s="822" t="s">
        <v>600</v>
      </c>
      <c r="C420" s="825" t="s">
        <v>628</v>
      </c>
      <c r="D420" s="839" t="s">
        <v>629</v>
      </c>
      <c r="E420" s="825" t="s">
        <v>2948</v>
      </c>
      <c r="F420" s="839" t="s">
        <v>2949</v>
      </c>
      <c r="G420" s="825" t="s">
        <v>3166</v>
      </c>
      <c r="H420" s="825" t="s">
        <v>3167</v>
      </c>
      <c r="I420" s="831">
        <v>5175</v>
      </c>
      <c r="J420" s="831">
        <v>4</v>
      </c>
      <c r="K420" s="832">
        <v>20700</v>
      </c>
    </row>
    <row r="421" spans="1:11" ht="14.45" customHeight="1" x14ac:dyDescent="0.2">
      <c r="A421" s="821" t="s">
        <v>599</v>
      </c>
      <c r="B421" s="822" t="s">
        <v>600</v>
      </c>
      <c r="C421" s="825" t="s">
        <v>628</v>
      </c>
      <c r="D421" s="839" t="s">
        <v>629</v>
      </c>
      <c r="E421" s="825" t="s">
        <v>2948</v>
      </c>
      <c r="F421" s="839" t="s">
        <v>2949</v>
      </c>
      <c r="G421" s="825" t="s">
        <v>3168</v>
      </c>
      <c r="H421" s="825" t="s">
        <v>3169</v>
      </c>
      <c r="I421" s="831">
        <v>5175</v>
      </c>
      <c r="J421" s="831">
        <v>4</v>
      </c>
      <c r="K421" s="832">
        <v>20700</v>
      </c>
    </row>
    <row r="422" spans="1:11" ht="14.45" customHeight="1" x14ac:dyDescent="0.2">
      <c r="A422" s="821" t="s">
        <v>599</v>
      </c>
      <c r="B422" s="822" t="s">
        <v>600</v>
      </c>
      <c r="C422" s="825" t="s">
        <v>628</v>
      </c>
      <c r="D422" s="839" t="s">
        <v>629</v>
      </c>
      <c r="E422" s="825" t="s">
        <v>2948</v>
      </c>
      <c r="F422" s="839" t="s">
        <v>2949</v>
      </c>
      <c r="G422" s="825" t="s">
        <v>3170</v>
      </c>
      <c r="H422" s="825" t="s">
        <v>3171</v>
      </c>
      <c r="I422" s="831">
        <v>5175</v>
      </c>
      <c r="J422" s="831">
        <v>4</v>
      </c>
      <c r="K422" s="832">
        <v>20700</v>
      </c>
    </row>
    <row r="423" spans="1:11" ht="14.45" customHeight="1" x14ac:dyDescent="0.2">
      <c r="A423" s="821" t="s">
        <v>599</v>
      </c>
      <c r="B423" s="822" t="s">
        <v>600</v>
      </c>
      <c r="C423" s="825" t="s">
        <v>628</v>
      </c>
      <c r="D423" s="839" t="s">
        <v>629</v>
      </c>
      <c r="E423" s="825" t="s">
        <v>2948</v>
      </c>
      <c r="F423" s="839" t="s">
        <v>2949</v>
      </c>
      <c r="G423" s="825" t="s">
        <v>3172</v>
      </c>
      <c r="H423" s="825" t="s">
        <v>3173</v>
      </c>
      <c r="I423" s="831">
        <v>5175</v>
      </c>
      <c r="J423" s="831">
        <v>9</v>
      </c>
      <c r="K423" s="832">
        <v>46575</v>
      </c>
    </row>
    <row r="424" spans="1:11" ht="14.45" customHeight="1" x14ac:dyDescent="0.2">
      <c r="A424" s="821" t="s">
        <v>599</v>
      </c>
      <c r="B424" s="822" t="s">
        <v>600</v>
      </c>
      <c r="C424" s="825" t="s">
        <v>628</v>
      </c>
      <c r="D424" s="839" t="s">
        <v>629</v>
      </c>
      <c r="E424" s="825" t="s">
        <v>2948</v>
      </c>
      <c r="F424" s="839" t="s">
        <v>2949</v>
      </c>
      <c r="G424" s="825" t="s">
        <v>3174</v>
      </c>
      <c r="H424" s="825" t="s">
        <v>3175</v>
      </c>
      <c r="I424" s="831">
        <v>5175</v>
      </c>
      <c r="J424" s="831">
        <v>1</v>
      </c>
      <c r="K424" s="832">
        <v>5175</v>
      </c>
    </row>
    <row r="425" spans="1:11" ht="14.45" customHeight="1" x14ac:dyDescent="0.2">
      <c r="A425" s="821" t="s">
        <v>599</v>
      </c>
      <c r="B425" s="822" t="s">
        <v>600</v>
      </c>
      <c r="C425" s="825" t="s">
        <v>628</v>
      </c>
      <c r="D425" s="839" t="s">
        <v>629</v>
      </c>
      <c r="E425" s="825" t="s">
        <v>2948</v>
      </c>
      <c r="F425" s="839" t="s">
        <v>2949</v>
      </c>
      <c r="G425" s="825" t="s">
        <v>3176</v>
      </c>
      <c r="H425" s="825" t="s">
        <v>3177</v>
      </c>
      <c r="I425" s="831">
        <v>5175</v>
      </c>
      <c r="J425" s="831">
        <v>10</v>
      </c>
      <c r="K425" s="832">
        <v>51750</v>
      </c>
    </row>
    <row r="426" spans="1:11" ht="14.45" customHeight="1" x14ac:dyDescent="0.2">
      <c r="A426" s="821" t="s">
        <v>599</v>
      </c>
      <c r="B426" s="822" t="s">
        <v>600</v>
      </c>
      <c r="C426" s="825" t="s">
        <v>628</v>
      </c>
      <c r="D426" s="839" t="s">
        <v>629</v>
      </c>
      <c r="E426" s="825" t="s">
        <v>2948</v>
      </c>
      <c r="F426" s="839" t="s">
        <v>2949</v>
      </c>
      <c r="G426" s="825" t="s">
        <v>3178</v>
      </c>
      <c r="H426" s="825" t="s">
        <v>3179</v>
      </c>
      <c r="I426" s="831">
        <v>5175</v>
      </c>
      <c r="J426" s="831">
        <v>4</v>
      </c>
      <c r="K426" s="832">
        <v>20700</v>
      </c>
    </row>
    <row r="427" spans="1:11" ht="14.45" customHeight="1" x14ac:dyDescent="0.2">
      <c r="A427" s="821" t="s">
        <v>599</v>
      </c>
      <c r="B427" s="822" t="s">
        <v>600</v>
      </c>
      <c r="C427" s="825" t="s">
        <v>628</v>
      </c>
      <c r="D427" s="839" t="s">
        <v>629</v>
      </c>
      <c r="E427" s="825" t="s">
        <v>2948</v>
      </c>
      <c r="F427" s="839" t="s">
        <v>2949</v>
      </c>
      <c r="G427" s="825" t="s">
        <v>3180</v>
      </c>
      <c r="H427" s="825" t="s">
        <v>3181</v>
      </c>
      <c r="I427" s="831">
        <v>5175</v>
      </c>
      <c r="J427" s="831">
        <v>1</v>
      </c>
      <c r="K427" s="832">
        <v>5175</v>
      </c>
    </row>
    <row r="428" spans="1:11" ht="14.45" customHeight="1" x14ac:dyDescent="0.2">
      <c r="A428" s="821" t="s">
        <v>599</v>
      </c>
      <c r="B428" s="822" t="s">
        <v>600</v>
      </c>
      <c r="C428" s="825" t="s">
        <v>628</v>
      </c>
      <c r="D428" s="839" t="s">
        <v>629</v>
      </c>
      <c r="E428" s="825" t="s">
        <v>2948</v>
      </c>
      <c r="F428" s="839" t="s">
        <v>2949</v>
      </c>
      <c r="G428" s="825" t="s">
        <v>3182</v>
      </c>
      <c r="H428" s="825" t="s">
        <v>3183</v>
      </c>
      <c r="I428" s="831">
        <v>5175</v>
      </c>
      <c r="J428" s="831">
        <v>3</v>
      </c>
      <c r="K428" s="832">
        <v>15525</v>
      </c>
    </row>
    <row r="429" spans="1:11" ht="14.45" customHeight="1" x14ac:dyDescent="0.2">
      <c r="A429" s="821" t="s">
        <v>599</v>
      </c>
      <c r="B429" s="822" t="s">
        <v>600</v>
      </c>
      <c r="C429" s="825" t="s">
        <v>628</v>
      </c>
      <c r="D429" s="839" t="s">
        <v>629</v>
      </c>
      <c r="E429" s="825" t="s">
        <v>2948</v>
      </c>
      <c r="F429" s="839" t="s">
        <v>2949</v>
      </c>
      <c r="G429" s="825" t="s">
        <v>3184</v>
      </c>
      <c r="H429" s="825" t="s">
        <v>3185</v>
      </c>
      <c r="I429" s="831">
        <v>5175</v>
      </c>
      <c r="J429" s="831">
        <v>2</v>
      </c>
      <c r="K429" s="832">
        <v>10350</v>
      </c>
    </row>
    <row r="430" spans="1:11" ht="14.45" customHeight="1" x14ac:dyDescent="0.2">
      <c r="A430" s="821" t="s">
        <v>599</v>
      </c>
      <c r="B430" s="822" t="s">
        <v>600</v>
      </c>
      <c r="C430" s="825" t="s">
        <v>628</v>
      </c>
      <c r="D430" s="839" t="s">
        <v>629</v>
      </c>
      <c r="E430" s="825" t="s">
        <v>2948</v>
      </c>
      <c r="F430" s="839" t="s">
        <v>2949</v>
      </c>
      <c r="G430" s="825" t="s">
        <v>3186</v>
      </c>
      <c r="H430" s="825" t="s">
        <v>3187</v>
      </c>
      <c r="I430" s="831">
        <v>5175</v>
      </c>
      <c r="J430" s="831">
        <v>1</v>
      </c>
      <c r="K430" s="832">
        <v>5175</v>
      </c>
    </row>
    <row r="431" spans="1:11" ht="14.45" customHeight="1" x14ac:dyDescent="0.2">
      <c r="A431" s="821" t="s">
        <v>599</v>
      </c>
      <c r="B431" s="822" t="s">
        <v>600</v>
      </c>
      <c r="C431" s="825" t="s">
        <v>628</v>
      </c>
      <c r="D431" s="839" t="s">
        <v>629</v>
      </c>
      <c r="E431" s="825" t="s">
        <v>2948</v>
      </c>
      <c r="F431" s="839" t="s">
        <v>2949</v>
      </c>
      <c r="G431" s="825" t="s">
        <v>3188</v>
      </c>
      <c r="H431" s="825" t="s">
        <v>3189</v>
      </c>
      <c r="I431" s="831">
        <v>11258.2197265625</v>
      </c>
      <c r="J431" s="831">
        <v>1</v>
      </c>
      <c r="K431" s="832">
        <v>11258.2197265625</v>
      </c>
    </row>
    <row r="432" spans="1:11" ht="14.45" customHeight="1" x14ac:dyDescent="0.2">
      <c r="A432" s="821" t="s">
        <v>599</v>
      </c>
      <c r="B432" s="822" t="s">
        <v>600</v>
      </c>
      <c r="C432" s="825" t="s">
        <v>628</v>
      </c>
      <c r="D432" s="839" t="s">
        <v>629</v>
      </c>
      <c r="E432" s="825" t="s">
        <v>2948</v>
      </c>
      <c r="F432" s="839" t="s">
        <v>2949</v>
      </c>
      <c r="G432" s="825" t="s">
        <v>3190</v>
      </c>
      <c r="H432" s="825" t="s">
        <v>3191</v>
      </c>
      <c r="I432" s="831">
        <v>5220.10009765625</v>
      </c>
      <c r="J432" s="831">
        <v>1</v>
      </c>
      <c r="K432" s="832">
        <v>5220.10009765625</v>
      </c>
    </row>
    <row r="433" spans="1:11" ht="14.45" customHeight="1" x14ac:dyDescent="0.2">
      <c r="A433" s="821" t="s">
        <v>599</v>
      </c>
      <c r="B433" s="822" t="s">
        <v>600</v>
      </c>
      <c r="C433" s="825" t="s">
        <v>628</v>
      </c>
      <c r="D433" s="839" t="s">
        <v>629</v>
      </c>
      <c r="E433" s="825" t="s">
        <v>2948</v>
      </c>
      <c r="F433" s="839" t="s">
        <v>2949</v>
      </c>
      <c r="G433" s="825" t="s">
        <v>3192</v>
      </c>
      <c r="H433" s="825" t="s">
        <v>3193</v>
      </c>
      <c r="I433" s="831">
        <v>448.5</v>
      </c>
      <c r="J433" s="831">
        <v>16</v>
      </c>
      <c r="K433" s="832">
        <v>7176</v>
      </c>
    </row>
    <row r="434" spans="1:11" ht="14.45" customHeight="1" x14ac:dyDescent="0.2">
      <c r="A434" s="821" t="s">
        <v>599</v>
      </c>
      <c r="B434" s="822" t="s">
        <v>600</v>
      </c>
      <c r="C434" s="825" t="s">
        <v>628</v>
      </c>
      <c r="D434" s="839" t="s">
        <v>629</v>
      </c>
      <c r="E434" s="825" t="s">
        <v>2948</v>
      </c>
      <c r="F434" s="839" t="s">
        <v>2949</v>
      </c>
      <c r="G434" s="825" t="s">
        <v>3194</v>
      </c>
      <c r="H434" s="825" t="s">
        <v>3195</v>
      </c>
      <c r="I434" s="831">
        <v>448.5</v>
      </c>
      <c r="J434" s="831">
        <v>11</v>
      </c>
      <c r="K434" s="832">
        <v>4933.5</v>
      </c>
    </row>
    <row r="435" spans="1:11" ht="14.45" customHeight="1" x14ac:dyDescent="0.2">
      <c r="A435" s="821" t="s">
        <v>599</v>
      </c>
      <c r="B435" s="822" t="s">
        <v>600</v>
      </c>
      <c r="C435" s="825" t="s">
        <v>628</v>
      </c>
      <c r="D435" s="839" t="s">
        <v>629</v>
      </c>
      <c r="E435" s="825" t="s">
        <v>2948</v>
      </c>
      <c r="F435" s="839" t="s">
        <v>2949</v>
      </c>
      <c r="G435" s="825" t="s">
        <v>3196</v>
      </c>
      <c r="H435" s="825" t="s">
        <v>3197</v>
      </c>
      <c r="I435" s="831">
        <v>448.5</v>
      </c>
      <c r="J435" s="831">
        <v>1</v>
      </c>
      <c r="K435" s="832">
        <v>448.5</v>
      </c>
    </row>
    <row r="436" spans="1:11" ht="14.45" customHeight="1" x14ac:dyDescent="0.2">
      <c r="A436" s="821" t="s">
        <v>599</v>
      </c>
      <c r="B436" s="822" t="s">
        <v>600</v>
      </c>
      <c r="C436" s="825" t="s">
        <v>628</v>
      </c>
      <c r="D436" s="839" t="s">
        <v>629</v>
      </c>
      <c r="E436" s="825" t="s">
        <v>2948</v>
      </c>
      <c r="F436" s="839" t="s">
        <v>2949</v>
      </c>
      <c r="G436" s="825" t="s">
        <v>3198</v>
      </c>
      <c r="H436" s="825" t="s">
        <v>3199</v>
      </c>
      <c r="I436" s="831">
        <v>448.5</v>
      </c>
      <c r="J436" s="831">
        <v>1</v>
      </c>
      <c r="K436" s="832">
        <v>448.5</v>
      </c>
    </row>
    <row r="437" spans="1:11" ht="14.45" customHeight="1" x14ac:dyDescent="0.2">
      <c r="A437" s="821" t="s">
        <v>599</v>
      </c>
      <c r="B437" s="822" t="s">
        <v>600</v>
      </c>
      <c r="C437" s="825" t="s">
        <v>628</v>
      </c>
      <c r="D437" s="839" t="s">
        <v>629</v>
      </c>
      <c r="E437" s="825" t="s">
        <v>2948</v>
      </c>
      <c r="F437" s="839" t="s">
        <v>2949</v>
      </c>
      <c r="G437" s="825" t="s">
        <v>3200</v>
      </c>
      <c r="H437" s="825" t="s">
        <v>3201</v>
      </c>
      <c r="I437" s="831">
        <v>448.5</v>
      </c>
      <c r="J437" s="831">
        <v>9</v>
      </c>
      <c r="K437" s="832">
        <v>4036.5</v>
      </c>
    </row>
    <row r="438" spans="1:11" ht="14.45" customHeight="1" x14ac:dyDescent="0.2">
      <c r="A438" s="821" t="s">
        <v>599</v>
      </c>
      <c r="B438" s="822" t="s">
        <v>600</v>
      </c>
      <c r="C438" s="825" t="s">
        <v>628</v>
      </c>
      <c r="D438" s="839" t="s">
        <v>629</v>
      </c>
      <c r="E438" s="825" t="s">
        <v>2948</v>
      </c>
      <c r="F438" s="839" t="s">
        <v>2949</v>
      </c>
      <c r="G438" s="825" t="s">
        <v>3202</v>
      </c>
      <c r="H438" s="825" t="s">
        <v>3203</v>
      </c>
      <c r="I438" s="831">
        <v>23403.9296875</v>
      </c>
      <c r="J438" s="831">
        <v>1</v>
      </c>
      <c r="K438" s="832">
        <v>23403.9296875</v>
      </c>
    </row>
    <row r="439" spans="1:11" ht="14.45" customHeight="1" x14ac:dyDescent="0.2">
      <c r="A439" s="821" t="s">
        <v>599</v>
      </c>
      <c r="B439" s="822" t="s">
        <v>600</v>
      </c>
      <c r="C439" s="825" t="s">
        <v>628</v>
      </c>
      <c r="D439" s="839" t="s">
        <v>629</v>
      </c>
      <c r="E439" s="825" t="s">
        <v>2948</v>
      </c>
      <c r="F439" s="839" t="s">
        <v>2949</v>
      </c>
      <c r="G439" s="825" t="s">
        <v>3204</v>
      </c>
      <c r="H439" s="825" t="s">
        <v>3205</v>
      </c>
      <c r="I439" s="831">
        <v>2530</v>
      </c>
      <c r="J439" s="831">
        <v>1</v>
      </c>
      <c r="K439" s="832">
        <v>2530</v>
      </c>
    </row>
    <row r="440" spans="1:11" ht="14.45" customHeight="1" x14ac:dyDescent="0.2">
      <c r="A440" s="821" t="s">
        <v>599</v>
      </c>
      <c r="B440" s="822" t="s">
        <v>600</v>
      </c>
      <c r="C440" s="825" t="s">
        <v>628</v>
      </c>
      <c r="D440" s="839" t="s">
        <v>629</v>
      </c>
      <c r="E440" s="825" t="s">
        <v>2948</v>
      </c>
      <c r="F440" s="839" t="s">
        <v>2949</v>
      </c>
      <c r="G440" s="825" t="s">
        <v>3206</v>
      </c>
      <c r="H440" s="825" t="s">
        <v>3207</v>
      </c>
      <c r="I440" s="831">
        <v>16100</v>
      </c>
      <c r="J440" s="831">
        <v>1</v>
      </c>
      <c r="K440" s="832">
        <v>16100</v>
      </c>
    </row>
    <row r="441" spans="1:11" ht="14.45" customHeight="1" x14ac:dyDescent="0.2">
      <c r="A441" s="821" t="s">
        <v>599</v>
      </c>
      <c r="B441" s="822" t="s">
        <v>600</v>
      </c>
      <c r="C441" s="825" t="s">
        <v>628</v>
      </c>
      <c r="D441" s="839" t="s">
        <v>629</v>
      </c>
      <c r="E441" s="825" t="s">
        <v>2948</v>
      </c>
      <c r="F441" s="839" t="s">
        <v>2949</v>
      </c>
      <c r="G441" s="825" t="s">
        <v>3208</v>
      </c>
      <c r="H441" s="825" t="s">
        <v>3209</v>
      </c>
      <c r="I441" s="831">
        <v>16100</v>
      </c>
      <c r="J441" s="831">
        <v>1</v>
      </c>
      <c r="K441" s="832">
        <v>16100</v>
      </c>
    </row>
    <row r="442" spans="1:11" ht="14.45" customHeight="1" x14ac:dyDescent="0.2">
      <c r="A442" s="821" t="s">
        <v>599</v>
      </c>
      <c r="B442" s="822" t="s">
        <v>600</v>
      </c>
      <c r="C442" s="825" t="s">
        <v>628</v>
      </c>
      <c r="D442" s="839" t="s">
        <v>629</v>
      </c>
      <c r="E442" s="825" t="s">
        <v>2948</v>
      </c>
      <c r="F442" s="839" t="s">
        <v>2949</v>
      </c>
      <c r="G442" s="825" t="s">
        <v>3210</v>
      </c>
      <c r="H442" s="825" t="s">
        <v>3211</v>
      </c>
      <c r="I442" s="831">
        <v>9660</v>
      </c>
      <c r="J442" s="831">
        <v>1</v>
      </c>
      <c r="K442" s="832">
        <v>9660</v>
      </c>
    </row>
    <row r="443" spans="1:11" ht="14.45" customHeight="1" x14ac:dyDescent="0.2">
      <c r="A443" s="821" t="s">
        <v>599</v>
      </c>
      <c r="B443" s="822" t="s">
        <v>600</v>
      </c>
      <c r="C443" s="825" t="s">
        <v>628</v>
      </c>
      <c r="D443" s="839" t="s">
        <v>629</v>
      </c>
      <c r="E443" s="825" t="s">
        <v>2948</v>
      </c>
      <c r="F443" s="839" t="s">
        <v>2949</v>
      </c>
      <c r="G443" s="825" t="s">
        <v>3212</v>
      </c>
      <c r="H443" s="825" t="s">
        <v>3213</v>
      </c>
      <c r="I443" s="831">
        <v>9660</v>
      </c>
      <c r="J443" s="831">
        <v>1</v>
      </c>
      <c r="K443" s="832">
        <v>9660</v>
      </c>
    </row>
    <row r="444" spans="1:11" ht="14.45" customHeight="1" x14ac:dyDescent="0.2">
      <c r="A444" s="821" t="s">
        <v>599</v>
      </c>
      <c r="B444" s="822" t="s">
        <v>600</v>
      </c>
      <c r="C444" s="825" t="s">
        <v>628</v>
      </c>
      <c r="D444" s="839" t="s">
        <v>629</v>
      </c>
      <c r="E444" s="825" t="s">
        <v>2948</v>
      </c>
      <c r="F444" s="839" t="s">
        <v>2949</v>
      </c>
      <c r="G444" s="825" t="s">
        <v>3214</v>
      </c>
      <c r="H444" s="825" t="s">
        <v>3215</v>
      </c>
      <c r="I444" s="831">
        <v>9660</v>
      </c>
      <c r="J444" s="831">
        <v>1</v>
      </c>
      <c r="K444" s="832">
        <v>9660</v>
      </c>
    </row>
    <row r="445" spans="1:11" ht="14.45" customHeight="1" x14ac:dyDescent="0.2">
      <c r="A445" s="821" t="s">
        <v>599</v>
      </c>
      <c r="B445" s="822" t="s">
        <v>600</v>
      </c>
      <c r="C445" s="825" t="s">
        <v>628</v>
      </c>
      <c r="D445" s="839" t="s">
        <v>629</v>
      </c>
      <c r="E445" s="825" t="s">
        <v>2948</v>
      </c>
      <c r="F445" s="839" t="s">
        <v>2949</v>
      </c>
      <c r="G445" s="825" t="s">
        <v>3216</v>
      </c>
      <c r="H445" s="825" t="s">
        <v>3217</v>
      </c>
      <c r="I445" s="831">
        <v>11270</v>
      </c>
      <c r="J445" s="831">
        <v>1</v>
      </c>
      <c r="K445" s="832">
        <v>11270</v>
      </c>
    </row>
    <row r="446" spans="1:11" ht="14.45" customHeight="1" x14ac:dyDescent="0.2">
      <c r="A446" s="821" t="s">
        <v>599</v>
      </c>
      <c r="B446" s="822" t="s">
        <v>600</v>
      </c>
      <c r="C446" s="825" t="s">
        <v>628</v>
      </c>
      <c r="D446" s="839" t="s">
        <v>629</v>
      </c>
      <c r="E446" s="825" t="s">
        <v>2948</v>
      </c>
      <c r="F446" s="839" t="s">
        <v>2949</v>
      </c>
      <c r="G446" s="825" t="s">
        <v>3218</v>
      </c>
      <c r="H446" s="825" t="s">
        <v>3219</v>
      </c>
      <c r="I446" s="831">
        <v>11270</v>
      </c>
      <c r="J446" s="831">
        <v>1</v>
      </c>
      <c r="K446" s="832">
        <v>11270</v>
      </c>
    </row>
    <row r="447" spans="1:11" ht="14.45" customHeight="1" x14ac:dyDescent="0.2">
      <c r="A447" s="821" t="s">
        <v>599</v>
      </c>
      <c r="B447" s="822" t="s">
        <v>600</v>
      </c>
      <c r="C447" s="825" t="s">
        <v>628</v>
      </c>
      <c r="D447" s="839" t="s">
        <v>629</v>
      </c>
      <c r="E447" s="825" t="s">
        <v>2948</v>
      </c>
      <c r="F447" s="839" t="s">
        <v>2949</v>
      </c>
      <c r="G447" s="825" t="s">
        <v>3220</v>
      </c>
      <c r="H447" s="825" t="s">
        <v>3221</v>
      </c>
      <c r="I447" s="831">
        <v>2875</v>
      </c>
      <c r="J447" s="831">
        <v>1</v>
      </c>
      <c r="K447" s="832">
        <v>2875</v>
      </c>
    </row>
    <row r="448" spans="1:11" ht="14.45" customHeight="1" x14ac:dyDescent="0.2">
      <c r="A448" s="821" t="s">
        <v>599</v>
      </c>
      <c r="B448" s="822" t="s">
        <v>600</v>
      </c>
      <c r="C448" s="825" t="s">
        <v>628</v>
      </c>
      <c r="D448" s="839" t="s">
        <v>629</v>
      </c>
      <c r="E448" s="825" t="s">
        <v>2948</v>
      </c>
      <c r="F448" s="839" t="s">
        <v>2949</v>
      </c>
      <c r="G448" s="825" t="s">
        <v>3222</v>
      </c>
      <c r="H448" s="825" t="s">
        <v>3223</v>
      </c>
      <c r="I448" s="831">
        <v>2875</v>
      </c>
      <c r="J448" s="831">
        <v>1</v>
      </c>
      <c r="K448" s="832">
        <v>2875</v>
      </c>
    </row>
    <row r="449" spans="1:11" ht="14.45" customHeight="1" x14ac:dyDescent="0.2">
      <c r="A449" s="821" t="s">
        <v>599</v>
      </c>
      <c r="B449" s="822" t="s">
        <v>600</v>
      </c>
      <c r="C449" s="825" t="s">
        <v>628</v>
      </c>
      <c r="D449" s="839" t="s">
        <v>629</v>
      </c>
      <c r="E449" s="825" t="s">
        <v>2948</v>
      </c>
      <c r="F449" s="839" t="s">
        <v>2949</v>
      </c>
      <c r="G449" s="825" t="s">
        <v>3224</v>
      </c>
      <c r="H449" s="825" t="s">
        <v>3225</v>
      </c>
      <c r="I449" s="831">
        <v>2875</v>
      </c>
      <c r="J449" s="831">
        <v>1</v>
      </c>
      <c r="K449" s="832">
        <v>2875</v>
      </c>
    </row>
    <row r="450" spans="1:11" ht="14.45" customHeight="1" x14ac:dyDescent="0.2">
      <c r="A450" s="821" t="s">
        <v>599</v>
      </c>
      <c r="B450" s="822" t="s">
        <v>600</v>
      </c>
      <c r="C450" s="825" t="s">
        <v>628</v>
      </c>
      <c r="D450" s="839" t="s">
        <v>629</v>
      </c>
      <c r="E450" s="825" t="s">
        <v>2948</v>
      </c>
      <c r="F450" s="839" t="s">
        <v>2949</v>
      </c>
      <c r="G450" s="825" t="s">
        <v>3226</v>
      </c>
      <c r="H450" s="825" t="s">
        <v>3227</v>
      </c>
      <c r="I450" s="831">
        <v>2875</v>
      </c>
      <c r="J450" s="831">
        <v>19</v>
      </c>
      <c r="K450" s="832">
        <v>54625</v>
      </c>
    </row>
    <row r="451" spans="1:11" ht="14.45" customHeight="1" x14ac:dyDescent="0.2">
      <c r="A451" s="821" t="s">
        <v>599</v>
      </c>
      <c r="B451" s="822" t="s">
        <v>600</v>
      </c>
      <c r="C451" s="825" t="s">
        <v>628</v>
      </c>
      <c r="D451" s="839" t="s">
        <v>629</v>
      </c>
      <c r="E451" s="825" t="s">
        <v>2948</v>
      </c>
      <c r="F451" s="839" t="s">
        <v>2949</v>
      </c>
      <c r="G451" s="825" t="s">
        <v>3228</v>
      </c>
      <c r="H451" s="825" t="s">
        <v>3229</v>
      </c>
      <c r="I451" s="831">
        <v>7728</v>
      </c>
      <c r="J451" s="831">
        <v>1</v>
      </c>
      <c r="K451" s="832">
        <v>7728</v>
      </c>
    </row>
    <row r="452" spans="1:11" ht="14.45" customHeight="1" x14ac:dyDescent="0.2">
      <c r="A452" s="821" t="s">
        <v>599</v>
      </c>
      <c r="B452" s="822" t="s">
        <v>600</v>
      </c>
      <c r="C452" s="825" t="s">
        <v>628</v>
      </c>
      <c r="D452" s="839" t="s">
        <v>629</v>
      </c>
      <c r="E452" s="825" t="s">
        <v>2948</v>
      </c>
      <c r="F452" s="839" t="s">
        <v>2949</v>
      </c>
      <c r="G452" s="825" t="s">
        <v>3230</v>
      </c>
      <c r="H452" s="825" t="s">
        <v>3231</v>
      </c>
      <c r="I452" s="831">
        <v>2300</v>
      </c>
      <c r="J452" s="831">
        <v>1</v>
      </c>
      <c r="K452" s="832">
        <v>2300</v>
      </c>
    </row>
    <row r="453" spans="1:11" ht="14.45" customHeight="1" x14ac:dyDescent="0.2">
      <c r="A453" s="821" t="s">
        <v>599</v>
      </c>
      <c r="B453" s="822" t="s">
        <v>600</v>
      </c>
      <c r="C453" s="825" t="s">
        <v>628</v>
      </c>
      <c r="D453" s="839" t="s">
        <v>629</v>
      </c>
      <c r="E453" s="825" t="s">
        <v>2948</v>
      </c>
      <c r="F453" s="839" t="s">
        <v>2949</v>
      </c>
      <c r="G453" s="825" t="s">
        <v>3232</v>
      </c>
      <c r="H453" s="825" t="s">
        <v>3233</v>
      </c>
      <c r="I453" s="831">
        <v>2300</v>
      </c>
      <c r="J453" s="831">
        <v>1</v>
      </c>
      <c r="K453" s="832">
        <v>2300</v>
      </c>
    </row>
    <row r="454" spans="1:11" ht="14.45" customHeight="1" x14ac:dyDescent="0.2">
      <c r="A454" s="821" t="s">
        <v>599</v>
      </c>
      <c r="B454" s="822" t="s">
        <v>600</v>
      </c>
      <c r="C454" s="825" t="s">
        <v>628</v>
      </c>
      <c r="D454" s="839" t="s">
        <v>629</v>
      </c>
      <c r="E454" s="825" t="s">
        <v>2948</v>
      </c>
      <c r="F454" s="839" t="s">
        <v>2949</v>
      </c>
      <c r="G454" s="825" t="s">
        <v>3234</v>
      </c>
      <c r="H454" s="825" t="s">
        <v>3235</v>
      </c>
      <c r="I454" s="831">
        <v>1265</v>
      </c>
      <c r="J454" s="831">
        <v>1</v>
      </c>
      <c r="K454" s="832">
        <v>1265</v>
      </c>
    </row>
    <row r="455" spans="1:11" ht="14.45" customHeight="1" x14ac:dyDescent="0.2">
      <c r="A455" s="821" t="s">
        <v>599</v>
      </c>
      <c r="B455" s="822" t="s">
        <v>600</v>
      </c>
      <c r="C455" s="825" t="s">
        <v>628</v>
      </c>
      <c r="D455" s="839" t="s">
        <v>629</v>
      </c>
      <c r="E455" s="825" t="s">
        <v>2948</v>
      </c>
      <c r="F455" s="839" t="s">
        <v>2949</v>
      </c>
      <c r="G455" s="825" t="s">
        <v>3236</v>
      </c>
      <c r="H455" s="825" t="s">
        <v>3237</v>
      </c>
      <c r="I455" s="831">
        <v>1265</v>
      </c>
      <c r="J455" s="831">
        <v>1</v>
      </c>
      <c r="K455" s="832">
        <v>1265</v>
      </c>
    </row>
    <row r="456" spans="1:11" ht="14.45" customHeight="1" x14ac:dyDescent="0.2">
      <c r="A456" s="821" t="s">
        <v>599</v>
      </c>
      <c r="B456" s="822" t="s">
        <v>600</v>
      </c>
      <c r="C456" s="825" t="s">
        <v>628</v>
      </c>
      <c r="D456" s="839" t="s">
        <v>629</v>
      </c>
      <c r="E456" s="825" t="s">
        <v>2948</v>
      </c>
      <c r="F456" s="839" t="s">
        <v>2949</v>
      </c>
      <c r="G456" s="825" t="s">
        <v>3238</v>
      </c>
      <c r="H456" s="825" t="s">
        <v>3239</v>
      </c>
      <c r="I456" s="831">
        <v>1265</v>
      </c>
      <c r="J456" s="831">
        <v>2</v>
      </c>
      <c r="K456" s="832">
        <v>2530</v>
      </c>
    </row>
    <row r="457" spans="1:11" ht="14.45" customHeight="1" x14ac:dyDescent="0.2">
      <c r="A457" s="821" t="s">
        <v>599</v>
      </c>
      <c r="B457" s="822" t="s">
        <v>600</v>
      </c>
      <c r="C457" s="825" t="s">
        <v>628</v>
      </c>
      <c r="D457" s="839" t="s">
        <v>629</v>
      </c>
      <c r="E457" s="825" t="s">
        <v>2948</v>
      </c>
      <c r="F457" s="839" t="s">
        <v>2949</v>
      </c>
      <c r="G457" s="825" t="s">
        <v>3240</v>
      </c>
      <c r="H457" s="825" t="s">
        <v>3241</v>
      </c>
      <c r="I457" s="831">
        <v>1265</v>
      </c>
      <c r="J457" s="831">
        <v>9</v>
      </c>
      <c r="K457" s="832">
        <v>11385</v>
      </c>
    </row>
    <row r="458" spans="1:11" ht="14.45" customHeight="1" x14ac:dyDescent="0.2">
      <c r="A458" s="821" t="s">
        <v>599</v>
      </c>
      <c r="B458" s="822" t="s">
        <v>600</v>
      </c>
      <c r="C458" s="825" t="s">
        <v>628</v>
      </c>
      <c r="D458" s="839" t="s">
        <v>629</v>
      </c>
      <c r="E458" s="825" t="s">
        <v>2948</v>
      </c>
      <c r="F458" s="839" t="s">
        <v>2949</v>
      </c>
      <c r="G458" s="825" t="s">
        <v>3242</v>
      </c>
      <c r="H458" s="825" t="s">
        <v>3243</v>
      </c>
      <c r="I458" s="831">
        <v>1265</v>
      </c>
      <c r="J458" s="831">
        <v>2</v>
      </c>
      <c r="K458" s="832">
        <v>2530</v>
      </c>
    </row>
    <row r="459" spans="1:11" ht="14.45" customHeight="1" x14ac:dyDescent="0.2">
      <c r="A459" s="821" t="s">
        <v>599</v>
      </c>
      <c r="B459" s="822" t="s">
        <v>600</v>
      </c>
      <c r="C459" s="825" t="s">
        <v>628</v>
      </c>
      <c r="D459" s="839" t="s">
        <v>629</v>
      </c>
      <c r="E459" s="825" t="s">
        <v>2948</v>
      </c>
      <c r="F459" s="839" t="s">
        <v>2949</v>
      </c>
      <c r="G459" s="825" t="s">
        <v>3244</v>
      </c>
      <c r="H459" s="825" t="s">
        <v>3245</v>
      </c>
      <c r="I459" s="831">
        <v>1265</v>
      </c>
      <c r="J459" s="831">
        <v>6</v>
      </c>
      <c r="K459" s="832">
        <v>7590</v>
      </c>
    </row>
    <row r="460" spans="1:11" ht="14.45" customHeight="1" x14ac:dyDescent="0.2">
      <c r="A460" s="821" t="s">
        <v>599</v>
      </c>
      <c r="B460" s="822" t="s">
        <v>600</v>
      </c>
      <c r="C460" s="825" t="s">
        <v>628</v>
      </c>
      <c r="D460" s="839" t="s">
        <v>629</v>
      </c>
      <c r="E460" s="825" t="s">
        <v>2948</v>
      </c>
      <c r="F460" s="839" t="s">
        <v>2949</v>
      </c>
      <c r="G460" s="825" t="s">
        <v>3246</v>
      </c>
      <c r="H460" s="825" t="s">
        <v>3247</v>
      </c>
      <c r="I460" s="831">
        <v>1265</v>
      </c>
      <c r="J460" s="831">
        <v>2</v>
      </c>
      <c r="K460" s="832">
        <v>2530</v>
      </c>
    </row>
    <row r="461" spans="1:11" ht="14.45" customHeight="1" x14ac:dyDescent="0.2">
      <c r="A461" s="821" t="s">
        <v>599</v>
      </c>
      <c r="B461" s="822" t="s">
        <v>600</v>
      </c>
      <c r="C461" s="825" t="s">
        <v>628</v>
      </c>
      <c r="D461" s="839" t="s">
        <v>629</v>
      </c>
      <c r="E461" s="825" t="s">
        <v>2948</v>
      </c>
      <c r="F461" s="839" t="s">
        <v>2949</v>
      </c>
      <c r="G461" s="825" t="s">
        <v>3248</v>
      </c>
      <c r="H461" s="825" t="s">
        <v>3249</v>
      </c>
      <c r="I461" s="831">
        <v>1265</v>
      </c>
      <c r="J461" s="831">
        <v>1</v>
      </c>
      <c r="K461" s="832">
        <v>1265</v>
      </c>
    </row>
    <row r="462" spans="1:11" ht="14.45" customHeight="1" x14ac:dyDescent="0.2">
      <c r="A462" s="821" t="s">
        <v>599</v>
      </c>
      <c r="B462" s="822" t="s">
        <v>600</v>
      </c>
      <c r="C462" s="825" t="s">
        <v>628</v>
      </c>
      <c r="D462" s="839" t="s">
        <v>629</v>
      </c>
      <c r="E462" s="825" t="s">
        <v>2948</v>
      </c>
      <c r="F462" s="839" t="s">
        <v>2949</v>
      </c>
      <c r="G462" s="825" t="s">
        <v>3250</v>
      </c>
      <c r="H462" s="825" t="s">
        <v>3251</v>
      </c>
      <c r="I462" s="831">
        <v>6900</v>
      </c>
      <c r="J462" s="831">
        <v>17</v>
      </c>
      <c r="K462" s="832">
        <v>117300</v>
      </c>
    </row>
    <row r="463" spans="1:11" ht="14.45" customHeight="1" x14ac:dyDescent="0.2">
      <c r="A463" s="821" t="s">
        <v>599</v>
      </c>
      <c r="B463" s="822" t="s">
        <v>600</v>
      </c>
      <c r="C463" s="825" t="s">
        <v>628</v>
      </c>
      <c r="D463" s="839" t="s">
        <v>629</v>
      </c>
      <c r="E463" s="825" t="s">
        <v>2948</v>
      </c>
      <c r="F463" s="839" t="s">
        <v>2949</v>
      </c>
      <c r="G463" s="825" t="s">
        <v>3252</v>
      </c>
      <c r="H463" s="825" t="s">
        <v>3253</v>
      </c>
      <c r="I463" s="831">
        <v>6900</v>
      </c>
      <c r="J463" s="831">
        <v>11</v>
      </c>
      <c r="K463" s="832">
        <v>75900</v>
      </c>
    </row>
    <row r="464" spans="1:11" ht="14.45" customHeight="1" x14ac:dyDescent="0.2">
      <c r="A464" s="821" t="s">
        <v>599</v>
      </c>
      <c r="B464" s="822" t="s">
        <v>600</v>
      </c>
      <c r="C464" s="825" t="s">
        <v>628</v>
      </c>
      <c r="D464" s="839" t="s">
        <v>629</v>
      </c>
      <c r="E464" s="825" t="s">
        <v>2948</v>
      </c>
      <c r="F464" s="839" t="s">
        <v>2949</v>
      </c>
      <c r="G464" s="825" t="s">
        <v>3254</v>
      </c>
      <c r="H464" s="825" t="s">
        <v>3255</v>
      </c>
      <c r="I464" s="831">
        <v>6900</v>
      </c>
      <c r="J464" s="831">
        <v>1</v>
      </c>
      <c r="K464" s="832">
        <v>6900</v>
      </c>
    </row>
    <row r="465" spans="1:11" ht="14.45" customHeight="1" x14ac:dyDescent="0.2">
      <c r="A465" s="821" t="s">
        <v>599</v>
      </c>
      <c r="B465" s="822" t="s">
        <v>600</v>
      </c>
      <c r="C465" s="825" t="s">
        <v>628</v>
      </c>
      <c r="D465" s="839" t="s">
        <v>629</v>
      </c>
      <c r="E465" s="825" t="s">
        <v>2948</v>
      </c>
      <c r="F465" s="839" t="s">
        <v>2949</v>
      </c>
      <c r="G465" s="825" t="s">
        <v>3256</v>
      </c>
      <c r="H465" s="825" t="s">
        <v>3257</v>
      </c>
      <c r="I465" s="831">
        <v>6900</v>
      </c>
      <c r="J465" s="831">
        <v>1</v>
      </c>
      <c r="K465" s="832">
        <v>6900</v>
      </c>
    </row>
    <row r="466" spans="1:11" ht="14.45" customHeight="1" x14ac:dyDescent="0.2">
      <c r="A466" s="821" t="s">
        <v>599</v>
      </c>
      <c r="B466" s="822" t="s">
        <v>600</v>
      </c>
      <c r="C466" s="825" t="s">
        <v>628</v>
      </c>
      <c r="D466" s="839" t="s">
        <v>629</v>
      </c>
      <c r="E466" s="825" t="s">
        <v>2948</v>
      </c>
      <c r="F466" s="839" t="s">
        <v>2949</v>
      </c>
      <c r="G466" s="825" t="s">
        <v>3258</v>
      </c>
      <c r="H466" s="825" t="s">
        <v>3259</v>
      </c>
      <c r="I466" s="831">
        <v>6900</v>
      </c>
      <c r="J466" s="831">
        <v>10</v>
      </c>
      <c r="K466" s="832">
        <v>69000</v>
      </c>
    </row>
    <row r="467" spans="1:11" ht="14.45" customHeight="1" x14ac:dyDescent="0.2">
      <c r="A467" s="821" t="s">
        <v>599</v>
      </c>
      <c r="B467" s="822" t="s">
        <v>600</v>
      </c>
      <c r="C467" s="825" t="s">
        <v>628</v>
      </c>
      <c r="D467" s="839" t="s">
        <v>629</v>
      </c>
      <c r="E467" s="825" t="s">
        <v>2948</v>
      </c>
      <c r="F467" s="839" t="s">
        <v>2949</v>
      </c>
      <c r="G467" s="825" t="s">
        <v>3260</v>
      </c>
      <c r="H467" s="825" t="s">
        <v>3261</v>
      </c>
      <c r="I467" s="831">
        <v>7281</v>
      </c>
      <c r="J467" s="831">
        <v>1</v>
      </c>
      <c r="K467" s="832">
        <v>7281</v>
      </c>
    </row>
    <row r="468" spans="1:11" ht="14.45" customHeight="1" x14ac:dyDescent="0.2">
      <c r="A468" s="821" t="s">
        <v>599</v>
      </c>
      <c r="B468" s="822" t="s">
        <v>600</v>
      </c>
      <c r="C468" s="825" t="s">
        <v>628</v>
      </c>
      <c r="D468" s="839" t="s">
        <v>629</v>
      </c>
      <c r="E468" s="825" t="s">
        <v>2948</v>
      </c>
      <c r="F468" s="839" t="s">
        <v>2949</v>
      </c>
      <c r="G468" s="825" t="s">
        <v>3262</v>
      </c>
      <c r="H468" s="825" t="s">
        <v>3263</v>
      </c>
      <c r="I468" s="831">
        <v>7280.64990234375</v>
      </c>
      <c r="J468" s="831">
        <v>1</v>
      </c>
      <c r="K468" s="832">
        <v>7280.64990234375</v>
      </c>
    </row>
    <row r="469" spans="1:11" ht="14.45" customHeight="1" x14ac:dyDescent="0.2">
      <c r="A469" s="821" t="s">
        <v>599</v>
      </c>
      <c r="B469" s="822" t="s">
        <v>600</v>
      </c>
      <c r="C469" s="825" t="s">
        <v>628</v>
      </c>
      <c r="D469" s="839" t="s">
        <v>629</v>
      </c>
      <c r="E469" s="825" t="s">
        <v>2948</v>
      </c>
      <c r="F469" s="839" t="s">
        <v>2949</v>
      </c>
      <c r="G469" s="825" t="s">
        <v>3264</v>
      </c>
      <c r="H469" s="825" t="s">
        <v>3265</v>
      </c>
      <c r="I469" s="831">
        <v>23805</v>
      </c>
      <c r="J469" s="831">
        <v>1</v>
      </c>
      <c r="K469" s="832">
        <v>23805</v>
      </c>
    </row>
    <row r="470" spans="1:11" ht="14.45" customHeight="1" x14ac:dyDescent="0.2">
      <c r="A470" s="821" t="s">
        <v>599</v>
      </c>
      <c r="B470" s="822" t="s">
        <v>600</v>
      </c>
      <c r="C470" s="825" t="s">
        <v>628</v>
      </c>
      <c r="D470" s="839" t="s">
        <v>629</v>
      </c>
      <c r="E470" s="825" t="s">
        <v>2948</v>
      </c>
      <c r="F470" s="839" t="s">
        <v>2949</v>
      </c>
      <c r="G470" s="825" t="s">
        <v>3266</v>
      </c>
      <c r="H470" s="825" t="s">
        <v>3267</v>
      </c>
      <c r="I470" s="831">
        <v>23805</v>
      </c>
      <c r="J470" s="831">
        <v>1</v>
      </c>
      <c r="K470" s="832">
        <v>23805</v>
      </c>
    </row>
    <row r="471" spans="1:11" ht="14.45" customHeight="1" x14ac:dyDescent="0.2">
      <c r="A471" s="821" t="s">
        <v>599</v>
      </c>
      <c r="B471" s="822" t="s">
        <v>600</v>
      </c>
      <c r="C471" s="825" t="s">
        <v>628</v>
      </c>
      <c r="D471" s="839" t="s">
        <v>629</v>
      </c>
      <c r="E471" s="825" t="s">
        <v>2948</v>
      </c>
      <c r="F471" s="839" t="s">
        <v>2949</v>
      </c>
      <c r="G471" s="825" t="s">
        <v>3268</v>
      </c>
      <c r="H471" s="825" t="s">
        <v>3269</v>
      </c>
      <c r="I471" s="831">
        <v>15870</v>
      </c>
      <c r="J471" s="831">
        <v>1</v>
      </c>
      <c r="K471" s="832">
        <v>15870</v>
      </c>
    </row>
    <row r="472" spans="1:11" ht="14.45" customHeight="1" x14ac:dyDescent="0.2">
      <c r="A472" s="821" t="s">
        <v>599</v>
      </c>
      <c r="B472" s="822" t="s">
        <v>600</v>
      </c>
      <c r="C472" s="825" t="s">
        <v>628</v>
      </c>
      <c r="D472" s="839" t="s">
        <v>629</v>
      </c>
      <c r="E472" s="825" t="s">
        <v>2948</v>
      </c>
      <c r="F472" s="839" t="s">
        <v>2949</v>
      </c>
      <c r="G472" s="825" t="s">
        <v>3270</v>
      </c>
      <c r="H472" s="825" t="s">
        <v>3271</v>
      </c>
      <c r="I472" s="831">
        <v>15870</v>
      </c>
      <c r="J472" s="831">
        <v>1</v>
      </c>
      <c r="K472" s="832">
        <v>15870</v>
      </c>
    </row>
    <row r="473" spans="1:11" ht="14.45" customHeight="1" x14ac:dyDescent="0.2">
      <c r="A473" s="821" t="s">
        <v>599</v>
      </c>
      <c r="B473" s="822" t="s">
        <v>600</v>
      </c>
      <c r="C473" s="825" t="s">
        <v>628</v>
      </c>
      <c r="D473" s="839" t="s">
        <v>629</v>
      </c>
      <c r="E473" s="825" t="s">
        <v>2948</v>
      </c>
      <c r="F473" s="839" t="s">
        <v>2949</v>
      </c>
      <c r="G473" s="825" t="s">
        <v>3272</v>
      </c>
      <c r="H473" s="825" t="s">
        <v>3273</v>
      </c>
      <c r="I473" s="831">
        <v>19312.640625</v>
      </c>
      <c r="J473" s="831">
        <v>1</v>
      </c>
      <c r="K473" s="832">
        <v>19312.640625</v>
      </c>
    </row>
    <row r="474" spans="1:11" ht="14.45" customHeight="1" x14ac:dyDescent="0.2">
      <c r="A474" s="821" t="s">
        <v>599</v>
      </c>
      <c r="B474" s="822" t="s">
        <v>600</v>
      </c>
      <c r="C474" s="825" t="s">
        <v>628</v>
      </c>
      <c r="D474" s="839" t="s">
        <v>629</v>
      </c>
      <c r="E474" s="825" t="s">
        <v>2948</v>
      </c>
      <c r="F474" s="839" t="s">
        <v>2949</v>
      </c>
      <c r="G474" s="825" t="s">
        <v>3274</v>
      </c>
      <c r="H474" s="825" t="s">
        <v>3275</v>
      </c>
      <c r="I474" s="831">
        <v>33350</v>
      </c>
      <c r="J474" s="831">
        <v>1</v>
      </c>
      <c r="K474" s="832">
        <v>33350</v>
      </c>
    </row>
    <row r="475" spans="1:11" ht="14.45" customHeight="1" x14ac:dyDescent="0.2">
      <c r="A475" s="821" t="s">
        <v>599</v>
      </c>
      <c r="B475" s="822" t="s">
        <v>600</v>
      </c>
      <c r="C475" s="825" t="s">
        <v>628</v>
      </c>
      <c r="D475" s="839" t="s">
        <v>629</v>
      </c>
      <c r="E475" s="825" t="s">
        <v>2948</v>
      </c>
      <c r="F475" s="839" t="s">
        <v>2949</v>
      </c>
      <c r="G475" s="825" t="s">
        <v>3276</v>
      </c>
      <c r="H475" s="825" t="s">
        <v>3277</v>
      </c>
      <c r="I475" s="831">
        <v>33350</v>
      </c>
      <c r="J475" s="831">
        <v>2</v>
      </c>
      <c r="K475" s="832">
        <v>66700</v>
      </c>
    </row>
    <row r="476" spans="1:11" ht="14.45" customHeight="1" x14ac:dyDescent="0.2">
      <c r="A476" s="821" t="s">
        <v>599</v>
      </c>
      <c r="B476" s="822" t="s">
        <v>600</v>
      </c>
      <c r="C476" s="825" t="s">
        <v>628</v>
      </c>
      <c r="D476" s="839" t="s">
        <v>629</v>
      </c>
      <c r="E476" s="825" t="s">
        <v>2948</v>
      </c>
      <c r="F476" s="839" t="s">
        <v>2949</v>
      </c>
      <c r="G476" s="825" t="s">
        <v>3278</v>
      </c>
      <c r="H476" s="825" t="s">
        <v>3279</v>
      </c>
      <c r="I476" s="831">
        <v>33350</v>
      </c>
      <c r="J476" s="831">
        <v>2</v>
      </c>
      <c r="K476" s="832">
        <v>66700</v>
      </c>
    </row>
    <row r="477" spans="1:11" ht="14.45" customHeight="1" x14ac:dyDescent="0.2">
      <c r="A477" s="821" t="s">
        <v>599</v>
      </c>
      <c r="B477" s="822" t="s">
        <v>600</v>
      </c>
      <c r="C477" s="825" t="s">
        <v>628</v>
      </c>
      <c r="D477" s="839" t="s">
        <v>629</v>
      </c>
      <c r="E477" s="825" t="s">
        <v>2948</v>
      </c>
      <c r="F477" s="839" t="s">
        <v>2949</v>
      </c>
      <c r="G477" s="825" t="s">
        <v>3280</v>
      </c>
      <c r="H477" s="825" t="s">
        <v>3281</v>
      </c>
      <c r="I477" s="831">
        <v>33350</v>
      </c>
      <c r="J477" s="831">
        <v>1</v>
      </c>
      <c r="K477" s="832">
        <v>33350</v>
      </c>
    </row>
    <row r="478" spans="1:11" ht="14.45" customHeight="1" x14ac:dyDescent="0.2">
      <c r="A478" s="821" t="s">
        <v>599</v>
      </c>
      <c r="B478" s="822" t="s">
        <v>600</v>
      </c>
      <c r="C478" s="825" t="s">
        <v>628</v>
      </c>
      <c r="D478" s="839" t="s">
        <v>629</v>
      </c>
      <c r="E478" s="825" t="s">
        <v>2948</v>
      </c>
      <c r="F478" s="839" t="s">
        <v>2949</v>
      </c>
      <c r="G478" s="825" t="s">
        <v>3282</v>
      </c>
      <c r="H478" s="825" t="s">
        <v>3283</v>
      </c>
      <c r="I478" s="831">
        <v>33350</v>
      </c>
      <c r="J478" s="831">
        <v>1</v>
      </c>
      <c r="K478" s="832">
        <v>33350</v>
      </c>
    </row>
    <row r="479" spans="1:11" ht="14.45" customHeight="1" x14ac:dyDescent="0.2">
      <c r="A479" s="821" t="s">
        <v>599</v>
      </c>
      <c r="B479" s="822" t="s">
        <v>600</v>
      </c>
      <c r="C479" s="825" t="s">
        <v>628</v>
      </c>
      <c r="D479" s="839" t="s">
        <v>629</v>
      </c>
      <c r="E479" s="825" t="s">
        <v>2948</v>
      </c>
      <c r="F479" s="839" t="s">
        <v>2949</v>
      </c>
      <c r="G479" s="825" t="s">
        <v>3284</v>
      </c>
      <c r="H479" s="825" t="s">
        <v>3285</v>
      </c>
      <c r="I479" s="831">
        <v>33350</v>
      </c>
      <c r="J479" s="831">
        <v>1</v>
      </c>
      <c r="K479" s="832">
        <v>33350</v>
      </c>
    </row>
    <row r="480" spans="1:11" ht="14.45" customHeight="1" x14ac:dyDescent="0.2">
      <c r="A480" s="821" t="s">
        <v>599</v>
      </c>
      <c r="B480" s="822" t="s">
        <v>600</v>
      </c>
      <c r="C480" s="825" t="s">
        <v>628</v>
      </c>
      <c r="D480" s="839" t="s">
        <v>629</v>
      </c>
      <c r="E480" s="825" t="s">
        <v>2948</v>
      </c>
      <c r="F480" s="839" t="s">
        <v>2949</v>
      </c>
      <c r="G480" s="825" t="s">
        <v>3286</v>
      </c>
      <c r="H480" s="825" t="s">
        <v>3287</v>
      </c>
      <c r="I480" s="831">
        <v>33350</v>
      </c>
      <c r="J480" s="831">
        <v>1</v>
      </c>
      <c r="K480" s="832">
        <v>33350</v>
      </c>
    </row>
    <row r="481" spans="1:11" ht="14.45" customHeight="1" x14ac:dyDescent="0.2">
      <c r="A481" s="821" t="s">
        <v>599</v>
      </c>
      <c r="B481" s="822" t="s">
        <v>600</v>
      </c>
      <c r="C481" s="825" t="s">
        <v>628</v>
      </c>
      <c r="D481" s="839" t="s">
        <v>629</v>
      </c>
      <c r="E481" s="825" t="s">
        <v>2948</v>
      </c>
      <c r="F481" s="839" t="s">
        <v>2949</v>
      </c>
      <c r="G481" s="825" t="s">
        <v>3288</v>
      </c>
      <c r="H481" s="825" t="s">
        <v>3289</v>
      </c>
      <c r="I481" s="831">
        <v>13800</v>
      </c>
      <c r="J481" s="831">
        <v>3</v>
      </c>
      <c r="K481" s="832">
        <v>41400</v>
      </c>
    </row>
    <row r="482" spans="1:11" ht="14.45" customHeight="1" x14ac:dyDescent="0.2">
      <c r="A482" s="821" t="s">
        <v>599</v>
      </c>
      <c r="B482" s="822" t="s">
        <v>600</v>
      </c>
      <c r="C482" s="825" t="s">
        <v>628</v>
      </c>
      <c r="D482" s="839" t="s">
        <v>629</v>
      </c>
      <c r="E482" s="825" t="s">
        <v>2948</v>
      </c>
      <c r="F482" s="839" t="s">
        <v>2949</v>
      </c>
      <c r="G482" s="825" t="s">
        <v>3290</v>
      </c>
      <c r="H482" s="825" t="s">
        <v>3291</v>
      </c>
      <c r="I482" s="831">
        <v>13800</v>
      </c>
      <c r="J482" s="831">
        <v>3</v>
      </c>
      <c r="K482" s="832">
        <v>41400</v>
      </c>
    </row>
    <row r="483" spans="1:11" ht="14.45" customHeight="1" x14ac:dyDescent="0.2">
      <c r="A483" s="821" t="s">
        <v>599</v>
      </c>
      <c r="B483" s="822" t="s">
        <v>600</v>
      </c>
      <c r="C483" s="825" t="s">
        <v>628</v>
      </c>
      <c r="D483" s="839" t="s">
        <v>629</v>
      </c>
      <c r="E483" s="825" t="s">
        <v>2948</v>
      </c>
      <c r="F483" s="839" t="s">
        <v>2949</v>
      </c>
      <c r="G483" s="825" t="s">
        <v>3292</v>
      </c>
      <c r="H483" s="825" t="s">
        <v>3293</v>
      </c>
      <c r="I483" s="831">
        <v>13800</v>
      </c>
      <c r="J483" s="831">
        <v>5</v>
      </c>
      <c r="K483" s="832">
        <v>69000</v>
      </c>
    </row>
    <row r="484" spans="1:11" ht="14.45" customHeight="1" x14ac:dyDescent="0.2">
      <c r="A484" s="821" t="s">
        <v>599</v>
      </c>
      <c r="B484" s="822" t="s">
        <v>600</v>
      </c>
      <c r="C484" s="825" t="s">
        <v>628</v>
      </c>
      <c r="D484" s="839" t="s">
        <v>629</v>
      </c>
      <c r="E484" s="825" t="s">
        <v>2948</v>
      </c>
      <c r="F484" s="839" t="s">
        <v>2949</v>
      </c>
      <c r="G484" s="825" t="s">
        <v>3294</v>
      </c>
      <c r="H484" s="825" t="s">
        <v>3295</v>
      </c>
      <c r="I484" s="831">
        <v>13800</v>
      </c>
      <c r="J484" s="831">
        <v>4</v>
      </c>
      <c r="K484" s="832">
        <v>55200</v>
      </c>
    </row>
    <row r="485" spans="1:11" ht="14.45" customHeight="1" x14ac:dyDescent="0.2">
      <c r="A485" s="821" t="s">
        <v>599</v>
      </c>
      <c r="B485" s="822" t="s">
        <v>600</v>
      </c>
      <c r="C485" s="825" t="s">
        <v>628</v>
      </c>
      <c r="D485" s="839" t="s">
        <v>629</v>
      </c>
      <c r="E485" s="825" t="s">
        <v>2948</v>
      </c>
      <c r="F485" s="839" t="s">
        <v>2949</v>
      </c>
      <c r="G485" s="825" t="s">
        <v>3296</v>
      </c>
      <c r="H485" s="825" t="s">
        <v>3297</v>
      </c>
      <c r="I485" s="831">
        <v>13800</v>
      </c>
      <c r="J485" s="831">
        <v>1</v>
      </c>
      <c r="K485" s="832">
        <v>13800</v>
      </c>
    </row>
    <row r="486" spans="1:11" ht="14.45" customHeight="1" x14ac:dyDescent="0.2">
      <c r="A486" s="821" t="s">
        <v>599</v>
      </c>
      <c r="B486" s="822" t="s">
        <v>600</v>
      </c>
      <c r="C486" s="825" t="s">
        <v>628</v>
      </c>
      <c r="D486" s="839" t="s">
        <v>629</v>
      </c>
      <c r="E486" s="825" t="s">
        <v>2948</v>
      </c>
      <c r="F486" s="839" t="s">
        <v>2949</v>
      </c>
      <c r="G486" s="825" t="s">
        <v>3298</v>
      </c>
      <c r="H486" s="825" t="s">
        <v>3299</v>
      </c>
      <c r="I486" s="831">
        <v>4600</v>
      </c>
      <c r="J486" s="831">
        <v>7</v>
      </c>
      <c r="K486" s="832">
        <v>32200</v>
      </c>
    </row>
    <row r="487" spans="1:11" ht="14.45" customHeight="1" x14ac:dyDescent="0.2">
      <c r="A487" s="821" t="s">
        <v>599</v>
      </c>
      <c r="B487" s="822" t="s">
        <v>600</v>
      </c>
      <c r="C487" s="825" t="s">
        <v>628</v>
      </c>
      <c r="D487" s="839" t="s">
        <v>629</v>
      </c>
      <c r="E487" s="825" t="s">
        <v>2948</v>
      </c>
      <c r="F487" s="839" t="s">
        <v>2949</v>
      </c>
      <c r="G487" s="825" t="s">
        <v>3300</v>
      </c>
      <c r="H487" s="825" t="s">
        <v>3301</v>
      </c>
      <c r="I487" s="831">
        <v>4600</v>
      </c>
      <c r="J487" s="831">
        <v>21</v>
      </c>
      <c r="K487" s="832">
        <v>96600</v>
      </c>
    </row>
    <row r="488" spans="1:11" ht="14.45" customHeight="1" x14ac:dyDescent="0.2">
      <c r="A488" s="821" t="s">
        <v>599</v>
      </c>
      <c r="B488" s="822" t="s">
        <v>600</v>
      </c>
      <c r="C488" s="825" t="s">
        <v>628</v>
      </c>
      <c r="D488" s="839" t="s">
        <v>629</v>
      </c>
      <c r="E488" s="825" t="s">
        <v>2948</v>
      </c>
      <c r="F488" s="839" t="s">
        <v>2949</v>
      </c>
      <c r="G488" s="825" t="s">
        <v>3302</v>
      </c>
      <c r="H488" s="825" t="s">
        <v>3303</v>
      </c>
      <c r="I488" s="831">
        <v>4600</v>
      </c>
      <c r="J488" s="831">
        <v>1</v>
      </c>
      <c r="K488" s="832">
        <v>4600</v>
      </c>
    </row>
    <row r="489" spans="1:11" ht="14.45" customHeight="1" x14ac:dyDescent="0.2">
      <c r="A489" s="821" t="s">
        <v>599</v>
      </c>
      <c r="B489" s="822" t="s">
        <v>600</v>
      </c>
      <c r="C489" s="825" t="s">
        <v>628</v>
      </c>
      <c r="D489" s="839" t="s">
        <v>629</v>
      </c>
      <c r="E489" s="825" t="s">
        <v>2948</v>
      </c>
      <c r="F489" s="839" t="s">
        <v>2949</v>
      </c>
      <c r="G489" s="825" t="s">
        <v>3304</v>
      </c>
      <c r="H489" s="825" t="s">
        <v>3305</v>
      </c>
      <c r="I489" s="831">
        <v>23805</v>
      </c>
      <c r="J489" s="831">
        <v>1</v>
      </c>
      <c r="K489" s="832">
        <v>23805</v>
      </c>
    </row>
    <row r="490" spans="1:11" ht="14.45" customHeight="1" x14ac:dyDescent="0.2">
      <c r="A490" s="821" t="s">
        <v>599</v>
      </c>
      <c r="B490" s="822" t="s">
        <v>600</v>
      </c>
      <c r="C490" s="825" t="s">
        <v>628</v>
      </c>
      <c r="D490" s="839" t="s">
        <v>629</v>
      </c>
      <c r="E490" s="825" t="s">
        <v>2948</v>
      </c>
      <c r="F490" s="839" t="s">
        <v>2949</v>
      </c>
      <c r="G490" s="825" t="s">
        <v>3306</v>
      </c>
      <c r="H490" s="825" t="s">
        <v>3307</v>
      </c>
      <c r="I490" s="831">
        <v>15870</v>
      </c>
      <c r="J490" s="831">
        <v>1</v>
      </c>
      <c r="K490" s="832">
        <v>15870</v>
      </c>
    </row>
    <row r="491" spans="1:11" ht="14.45" customHeight="1" x14ac:dyDescent="0.2">
      <c r="A491" s="821" t="s">
        <v>599</v>
      </c>
      <c r="B491" s="822" t="s">
        <v>600</v>
      </c>
      <c r="C491" s="825" t="s">
        <v>628</v>
      </c>
      <c r="D491" s="839" t="s">
        <v>629</v>
      </c>
      <c r="E491" s="825" t="s">
        <v>2948</v>
      </c>
      <c r="F491" s="839" t="s">
        <v>2949</v>
      </c>
      <c r="G491" s="825" t="s">
        <v>3308</v>
      </c>
      <c r="H491" s="825" t="s">
        <v>3309</v>
      </c>
      <c r="I491" s="831">
        <v>10120</v>
      </c>
      <c r="J491" s="831">
        <v>1</v>
      </c>
      <c r="K491" s="832">
        <v>10120</v>
      </c>
    </row>
    <row r="492" spans="1:11" ht="14.45" customHeight="1" x14ac:dyDescent="0.2">
      <c r="A492" s="821" t="s">
        <v>599</v>
      </c>
      <c r="B492" s="822" t="s">
        <v>600</v>
      </c>
      <c r="C492" s="825" t="s">
        <v>628</v>
      </c>
      <c r="D492" s="839" t="s">
        <v>629</v>
      </c>
      <c r="E492" s="825" t="s">
        <v>2948</v>
      </c>
      <c r="F492" s="839" t="s">
        <v>2949</v>
      </c>
      <c r="G492" s="825" t="s">
        <v>3310</v>
      </c>
      <c r="H492" s="825" t="s">
        <v>3311</v>
      </c>
      <c r="I492" s="831">
        <v>16675</v>
      </c>
      <c r="J492" s="831">
        <v>2</v>
      </c>
      <c r="K492" s="832">
        <v>33350</v>
      </c>
    </row>
    <row r="493" spans="1:11" ht="14.45" customHeight="1" x14ac:dyDescent="0.2">
      <c r="A493" s="821" t="s">
        <v>599</v>
      </c>
      <c r="B493" s="822" t="s">
        <v>600</v>
      </c>
      <c r="C493" s="825" t="s">
        <v>628</v>
      </c>
      <c r="D493" s="839" t="s">
        <v>629</v>
      </c>
      <c r="E493" s="825" t="s">
        <v>2948</v>
      </c>
      <c r="F493" s="839" t="s">
        <v>2949</v>
      </c>
      <c r="G493" s="825" t="s">
        <v>3312</v>
      </c>
      <c r="H493" s="825" t="s">
        <v>3313</v>
      </c>
      <c r="I493" s="831">
        <v>16675</v>
      </c>
      <c r="J493" s="831">
        <v>1</v>
      </c>
      <c r="K493" s="832">
        <v>16675</v>
      </c>
    </row>
    <row r="494" spans="1:11" ht="14.45" customHeight="1" x14ac:dyDescent="0.2">
      <c r="A494" s="821" t="s">
        <v>599</v>
      </c>
      <c r="B494" s="822" t="s">
        <v>600</v>
      </c>
      <c r="C494" s="825" t="s">
        <v>628</v>
      </c>
      <c r="D494" s="839" t="s">
        <v>629</v>
      </c>
      <c r="E494" s="825" t="s">
        <v>2948</v>
      </c>
      <c r="F494" s="839" t="s">
        <v>2949</v>
      </c>
      <c r="G494" s="825" t="s">
        <v>3314</v>
      </c>
      <c r="H494" s="825" t="s">
        <v>3315</v>
      </c>
      <c r="I494" s="831">
        <v>8970</v>
      </c>
      <c r="J494" s="831">
        <v>1</v>
      </c>
      <c r="K494" s="832">
        <v>8970</v>
      </c>
    </row>
    <row r="495" spans="1:11" ht="14.45" customHeight="1" x14ac:dyDescent="0.2">
      <c r="A495" s="821" t="s">
        <v>599</v>
      </c>
      <c r="B495" s="822" t="s">
        <v>600</v>
      </c>
      <c r="C495" s="825" t="s">
        <v>628</v>
      </c>
      <c r="D495" s="839" t="s">
        <v>629</v>
      </c>
      <c r="E495" s="825" t="s">
        <v>2948</v>
      </c>
      <c r="F495" s="839" t="s">
        <v>2949</v>
      </c>
      <c r="G495" s="825" t="s">
        <v>3316</v>
      </c>
      <c r="H495" s="825" t="s">
        <v>3317</v>
      </c>
      <c r="I495" s="831">
        <v>8970</v>
      </c>
      <c r="J495" s="831">
        <v>1</v>
      </c>
      <c r="K495" s="832">
        <v>8970</v>
      </c>
    </row>
    <row r="496" spans="1:11" ht="14.45" customHeight="1" x14ac:dyDescent="0.2">
      <c r="A496" s="821" t="s">
        <v>599</v>
      </c>
      <c r="B496" s="822" t="s">
        <v>600</v>
      </c>
      <c r="C496" s="825" t="s">
        <v>628</v>
      </c>
      <c r="D496" s="839" t="s">
        <v>629</v>
      </c>
      <c r="E496" s="825" t="s">
        <v>2948</v>
      </c>
      <c r="F496" s="839" t="s">
        <v>2949</v>
      </c>
      <c r="G496" s="825" t="s">
        <v>3318</v>
      </c>
      <c r="H496" s="825" t="s">
        <v>3319</v>
      </c>
      <c r="I496" s="831">
        <v>13800</v>
      </c>
      <c r="J496" s="831">
        <v>1</v>
      </c>
      <c r="K496" s="832">
        <v>13800</v>
      </c>
    </row>
    <row r="497" spans="1:11" ht="14.45" customHeight="1" x14ac:dyDescent="0.2">
      <c r="A497" s="821" t="s">
        <v>599</v>
      </c>
      <c r="B497" s="822" t="s">
        <v>600</v>
      </c>
      <c r="C497" s="825" t="s">
        <v>628</v>
      </c>
      <c r="D497" s="839" t="s">
        <v>629</v>
      </c>
      <c r="E497" s="825" t="s">
        <v>2948</v>
      </c>
      <c r="F497" s="839" t="s">
        <v>2949</v>
      </c>
      <c r="G497" s="825" t="s">
        <v>3320</v>
      </c>
      <c r="H497" s="825" t="s">
        <v>3321</v>
      </c>
      <c r="I497" s="831">
        <v>13800</v>
      </c>
      <c r="J497" s="831">
        <v>1</v>
      </c>
      <c r="K497" s="832">
        <v>13800</v>
      </c>
    </row>
    <row r="498" spans="1:11" ht="14.45" customHeight="1" x14ac:dyDescent="0.2">
      <c r="A498" s="821" t="s">
        <v>599</v>
      </c>
      <c r="B498" s="822" t="s">
        <v>600</v>
      </c>
      <c r="C498" s="825" t="s">
        <v>628</v>
      </c>
      <c r="D498" s="839" t="s">
        <v>629</v>
      </c>
      <c r="E498" s="825" t="s">
        <v>2948</v>
      </c>
      <c r="F498" s="839" t="s">
        <v>2949</v>
      </c>
      <c r="G498" s="825" t="s">
        <v>3322</v>
      </c>
      <c r="H498" s="825" t="s">
        <v>3323</v>
      </c>
      <c r="I498" s="831">
        <v>13800</v>
      </c>
      <c r="J498" s="831">
        <v>2</v>
      </c>
      <c r="K498" s="832">
        <v>27600</v>
      </c>
    </row>
    <row r="499" spans="1:11" ht="14.45" customHeight="1" x14ac:dyDescent="0.2">
      <c r="A499" s="821" t="s">
        <v>599</v>
      </c>
      <c r="B499" s="822" t="s">
        <v>600</v>
      </c>
      <c r="C499" s="825" t="s">
        <v>628</v>
      </c>
      <c r="D499" s="839" t="s">
        <v>629</v>
      </c>
      <c r="E499" s="825" t="s">
        <v>2948</v>
      </c>
      <c r="F499" s="839" t="s">
        <v>2949</v>
      </c>
      <c r="G499" s="825" t="s">
        <v>3324</v>
      </c>
      <c r="H499" s="825" t="s">
        <v>3325</v>
      </c>
      <c r="I499" s="831">
        <v>13800</v>
      </c>
      <c r="J499" s="831">
        <v>1</v>
      </c>
      <c r="K499" s="832">
        <v>13800</v>
      </c>
    </row>
    <row r="500" spans="1:11" ht="14.45" customHeight="1" x14ac:dyDescent="0.2">
      <c r="A500" s="821" t="s">
        <v>599</v>
      </c>
      <c r="B500" s="822" t="s">
        <v>600</v>
      </c>
      <c r="C500" s="825" t="s">
        <v>628</v>
      </c>
      <c r="D500" s="839" t="s">
        <v>629</v>
      </c>
      <c r="E500" s="825" t="s">
        <v>2948</v>
      </c>
      <c r="F500" s="839" t="s">
        <v>2949</v>
      </c>
      <c r="G500" s="825" t="s">
        <v>3326</v>
      </c>
      <c r="H500" s="825" t="s">
        <v>3327</v>
      </c>
      <c r="I500" s="831">
        <v>13800</v>
      </c>
      <c r="J500" s="831">
        <v>2</v>
      </c>
      <c r="K500" s="832">
        <v>27600</v>
      </c>
    </row>
    <row r="501" spans="1:11" ht="14.45" customHeight="1" x14ac:dyDescent="0.2">
      <c r="A501" s="821" t="s">
        <v>599</v>
      </c>
      <c r="B501" s="822" t="s">
        <v>600</v>
      </c>
      <c r="C501" s="825" t="s">
        <v>628</v>
      </c>
      <c r="D501" s="839" t="s">
        <v>629</v>
      </c>
      <c r="E501" s="825" t="s">
        <v>2948</v>
      </c>
      <c r="F501" s="839" t="s">
        <v>2949</v>
      </c>
      <c r="G501" s="825" t="s">
        <v>3328</v>
      </c>
      <c r="H501" s="825" t="s">
        <v>3329</v>
      </c>
      <c r="I501" s="831">
        <v>13800</v>
      </c>
      <c r="J501" s="831">
        <v>2</v>
      </c>
      <c r="K501" s="832">
        <v>27600</v>
      </c>
    </row>
    <row r="502" spans="1:11" ht="14.45" customHeight="1" x14ac:dyDescent="0.2">
      <c r="A502" s="821" t="s">
        <v>599</v>
      </c>
      <c r="B502" s="822" t="s">
        <v>600</v>
      </c>
      <c r="C502" s="825" t="s">
        <v>628</v>
      </c>
      <c r="D502" s="839" t="s">
        <v>629</v>
      </c>
      <c r="E502" s="825" t="s">
        <v>2948</v>
      </c>
      <c r="F502" s="839" t="s">
        <v>2949</v>
      </c>
      <c r="G502" s="825" t="s">
        <v>3330</v>
      </c>
      <c r="H502" s="825" t="s">
        <v>3331</v>
      </c>
      <c r="I502" s="831">
        <v>13800</v>
      </c>
      <c r="J502" s="831">
        <v>1</v>
      </c>
      <c r="K502" s="832">
        <v>13800</v>
      </c>
    </row>
    <row r="503" spans="1:11" ht="14.45" customHeight="1" x14ac:dyDescent="0.2">
      <c r="A503" s="821" t="s">
        <v>599</v>
      </c>
      <c r="B503" s="822" t="s">
        <v>600</v>
      </c>
      <c r="C503" s="825" t="s">
        <v>628</v>
      </c>
      <c r="D503" s="839" t="s">
        <v>629</v>
      </c>
      <c r="E503" s="825" t="s">
        <v>2948</v>
      </c>
      <c r="F503" s="839" t="s">
        <v>2949</v>
      </c>
      <c r="G503" s="825" t="s">
        <v>3332</v>
      </c>
      <c r="H503" s="825" t="s">
        <v>3333</v>
      </c>
      <c r="I503" s="831">
        <v>13800</v>
      </c>
      <c r="J503" s="831">
        <v>1</v>
      </c>
      <c r="K503" s="832">
        <v>13800</v>
      </c>
    </row>
    <row r="504" spans="1:11" ht="14.45" customHeight="1" x14ac:dyDescent="0.2">
      <c r="A504" s="821" t="s">
        <v>599</v>
      </c>
      <c r="B504" s="822" t="s">
        <v>600</v>
      </c>
      <c r="C504" s="825" t="s">
        <v>628</v>
      </c>
      <c r="D504" s="839" t="s">
        <v>629</v>
      </c>
      <c r="E504" s="825" t="s">
        <v>2948</v>
      </c>
      <c r="F504" s="839" t="s">
        <v>2949</v>
      </c>
      <c r="G504" s="825" t="s">
        <v>3334</v>
      </c>
      <c r="H504" s="825" t="s">
        <v>3335</v>
      </c>
      <c r="I504" s="831">
        <v>13800</v>
      </c>
      <c r="J504" s="831">
        <v>1</v>
      </c>
      <c r="K504" s="832">
        <v>13800</v>
      </c>
    </row>
    <row r="505" spans="1:11" ht="14.45" customHeight="1" x14ac:dyDescent="0.2">
      <c r="A505" s="821" t="s">
        <v>599</v>
      </c>
      <c r="B505" s="822" t="s">
        <v>600</v>
      </c>
      <c r="C505" s="825" t="s">
        <v>628</v>
      </c>
      <c r="D505" s="839" t="s">
        <v>629</v>
      </c>
      <c r="E505" s="825" t="s">
        <v>2948</v>
      </c>
      <c r="F505" s="839" t="s">
        <v>2949</v>
      </c>
      <c r="G505" s="825" t="s">
        <v>3336</v>
      </c>
      <c r="H505" s="825" t="s">
        <v>3337</v>
      </c>
      <c r="I505" s="831">
        <v>13800</v>
      </c>
      <c r="J505" s="831">
        <v>1</v>
      </c>
      <c r="K505" s="832">
        <v>13800</v>
      </c>
    </row>
    <row r="506" spans="1:11" ht="14.45" customHeight="1" x14ac:dyDescent="0.2">
      <c r="A506" s="821" t="s">
        <v>599</v>
      </c>
      <c r="B506" s="822" t="s">
        <v>600</v>
      </c>
      <c r="C506" s="825" t="s">
        <v>628</v>
      </c>
      <c r="D506" s="839" t="s">
        <v>629</v>
      </c>
      <c r="E506" s="825" t="s">
        <v>2948</v>
      </c>
      <c r="F506" s="839" t="s">
        <v>2949</v>
      </c>
      <c r="G506" s="825" t="s">
        <v>3338</v>
      </c>
      <c r="H506" s="825" t="s">
        <v>3339</v>
      </c>
      <c r="I506" s="831">
        <v>13800</v>
      </c>
      <c r="J506" s="831">
        <v>1</v>
      </c>
      <c r="K506" s="832">
        <v>13800</v>
      </c>
    </row>
    <row r="507" spans="1:11" ht="14.45" customHeight="1" x14ac:dyDescent="0.2">
      <c r="A507" s="821" t="s">
        <v>599</v>
      </c>
      <c r="B507" s="822" t="s">
        <v>600</v>
      </c>
      <c r="C507" s="825" t="s">
        <v>628</v>
      </c>
      <c r="D507" s="839" t="s">
        <v>629</v>
      </c>
      <c r="E507" s="825" t="s">
        <v>2948</v>
      </c>
      <c r="F507" s="839" t="s">
        <v>2949</v>
      </c>
      <c r="G507" s="825" t="s">
        <v>3340</v>
      </c>
      <c r="H507" s="825" t="s">
        <v>3341</v>
      </c>
      <c r="I507" s="831">
        <v>13800</v>
      </c>
      <c r="J507" s="831">
        <v>1</v>
      </c>
      <c r="K507" s="832">
        <v>13800</v>
      </c>
    </row>
    <row r="508" spans="1:11" ht="14.45" customHeight="1" x14ac:dyDescent="0.2">
      <c r="A508" s="821" t="s">
        <v>599</v>
      </c>
      <c r="B508" s="822" t="s">
        <v>600</v>
      </c>
      <c r="C508" s="825" t="s">
        <v>628</v>
      </c>
      <c r="D508" s="839" t="s">
        <v>629</v>
      </c>
      <c r="E508" s="825" t="s">
        <v>2948</v>
      </c>
      <c r="F508" s="839" t="s">
        <v>2949</v>
      </c>
      <c r="G508" s="825" t="s">
        <v>3342</v>
      </c>
      <c r="H508" s="825" t="s">
        <v>3343</v>
      </c>
      <c r="I508" s="831">
        <v>10120</v>
      </c>
      <c r="J508" s="831">
        <v>1</v>
      </c>
      <c r="K508" s="832">
        <v>10120</v>
      </c>
    </row>
    <row r="509" spans="1:11" ht="14.45" customHeight="1" x14ac:dyDescent="0.2">
      <c r="A509" s="821" t="s">
        <v>599</v>
      </c>
      <c r="B509" s="822" t="s">
        <v>600</v>
      </c>
      <c r="C509" s="825" t="s">
        <v>628</v>
      </c>
      <c r="D509" s="839" t="s">
        <v>629</v>
      </c>
      <c r="E509" s="825" t="s">
        <v>2948</v>
      </c>
      <c r="F509" s="839" t="s">
        <v>2949</v>
      </c>
      <c r="G509" s="825" t="s">
        <v>3344</v>
      </c>
      <c r="H509" s="825" t="s">
        <v>3345</v>
      </c>
      <c r="I509" s="831">
        <v>10120</v>
      </c>
      <c r="J509" s="831">
        <v>2</v>
      </c>
      <c r="K509" s="832">
        <v>20240</v>
      </c>
    </row>
    <row r="510" spans="1:11" ht="14.45" customHeight="1" x14ac:dyDescent="0.2">
      <c r="A510" s="821" t="s">
        <v>599</v>
      </c>
      <c r="B510" s="822" t="s">
        <v>600</v>
      </c>
      <c r="C510" s="825" t="s">
        <v>628</v>
      </c>
      <c r="D510" s="839" t="s">
        <v>629</v>
      </c>
      <c r="E510" s="825" t="s">
        <v>2948</v>
      </c>
      <c r="F510" s="839" t="s">
        <v>2949</v>
      </c>
      <c r="G510" s="825" t="s">
        <v>3346</v>
      </c>
      <c r="H510" s="825" t="s">
        <v>3347</v>
      </c>
      <c r="I510" s="831">
        <v>16675</v>
      </c>
      <c r="J510" s="831">
        <v>1</v>
      </c>
      <c r="K510" s="832">
        <v>16675</v>
      </c>
    </row>
    <row r="511" spans="1:11" ht="14.45" customHeight="1" x14ac:dyDescent="0.2">
      <c r="A511" s="821" t="s">
        <v>599</v>
      </c>
      <c r="B511" s="822" t="s">
        <v>600</v>
      </c>
      <c r="C511" s="825" t="s">
        <v>628</v>
      </c>
      <c r="D511" s="839" t="s">
        <v>629</v>
      </c>
      <c r="E511" s="825" t="s">
        <v>2948</v>
      </c>
      <c r="F511" s="839" t="s">
        <v>2949</v>
      </c>
      <c r="G511" s="825" t="s">
        <v>3348</v>
      </c>
      <c r="H511" s="825" t="s">
        <v>3349</v>
      </c>
      <c r="I511" s="831">
        <v>16675</v>
      </c>
      <c r="J511" s="831">
        <v>2</v>
      </c>
      <c r="K511" s="832">
        <v>33350</v>
      </c>
    </row>
    <row r="512" spans="1:11" ht="14.45" customHeight="1" x14ac:dyDescent="0.2">
      <c r="A512" s="821" t="s">
        <v>599</v>
      </c>
      <c r="B512" s="822" t="s">
        <v>600</v>
      </c>
      <c r="C512" s="825" t="s">
        <v>628</v>
      </c>
      <c r="D512" s="839" t="s">
        <v>629</v>
      </c>
      <c r="E512" s="825" t="s">
        <v>2948</v>
      </c>
      <c r="F512" s="839" t="s">
        <v>2949</v>
      </c>
      <c r="G512" s="825" t="s">
        <v>3350</v>
      </c>
      <c r="H512" s="825" t="s">
        <v>3351</v>
      </c>
      <c r="I512" s="831">
        <v>16675</v>
      </c>
      <c r="J512" s="831">
        <v>3</v>
      </c>
      <c r="K512" s="832">
        <v>50025</v>
      </c>
    </row>
    <row r="513" spans="1:11" ht="14.45" customHeight="1" x14ac:dyDescent="0.2">
      <c r="A513" s="821" t="s">
        <v>599</v>
      </c>
      <c r="B513" s="822" t="s">
        <v>600</v>
      </c>
      <c r="C513" s="825" t="s">
        <v>628</v>
      </c>
      <c r="D513" s="839" t="s">
        <v>629</v>
      </c>
      <c r="E513" s="825" t="s">
        <v>2948</v>
      </c>
      <c r="F513" s="839" t="s">
        <v>2949</v>
      </c>
      <c r="G513" s="825" t="s">
        <v>3352</v>
      </c>
      <c r="H513" s="825" t="s">
        <v>3353</v>
      </c>
      <c r="I513" s="831">
        <v>17825</v>
      </c>
      <c r="J513" s="831">
        <v>1</v>
      </c>
      <c r="K513" s="832">
        <v>17825</v>
      </c>
    </row>
    <row r="514" spans="1:11" ht="14.45" customHeight="1" x14ac:dyDescent="0.2">
      <c r="A514" s="821" t="s">
        <v>599</v>
      </c>
      <c r="B514" s="822" t="s">
        <v>600</v>
      </c>
      <c r="C514" s="825" t="s">
        <v>628</v>
      </c>
      <c r="D514" s="839" t="s">
        <v>629</v>
      </c>
      <c r="E514" s="825" t="s">
        <v>2948</v>
      </c>
      <c r="F514" s="839" t="s">
        <v>2949</v>
      </c>
      <c r="G514" s="825" t="s">
        <v>3354</v>
      </c>
      <c r="H514" s="825" t="s">
        <v>3355</v>
      </c>
      <c r="I514" s="831">
        <v>8970</v>
      </c>
      <c r="J514" s="831">
        <v>2</v>
      </c>
      <c r="K514" s="832">
        <v>17940</v>
      </c>
    </row>
    <row r="515" spans="1:11" ht="14.45" customHeight="1" x14ac:dyDescent="0.2">
      <c r="A515" s="821" t="s">
        <v>599</v>
      </c>
      <c r="B515" s="822" t="s">
        <v>600</v>
      </c>
      <c r="C515" s="825" t="s">
        <v>628</v>
      </c>
      <c r="D515" s="839" t="s">
        <v>629</v>
      </c>
      <c r="E515" s="825" t="s">
        <v>2948</v>
      </c>
      <c r="F515" s="839" t="s">
        <v>2949</v>
      </c>
      <c r="G515" s="825" t="s">
        <v>3356</v>
      </c>
      <c r="H515" s="825" t="s">
        <v>3357</v>
      </c>
      <c r="I515" s="831">
        <v>8970</v>
      </c>
      <c r="J515" s="831">
        <v>1</v>
      </c>
      <c r="K515" s="832">
        <v>8970</v>
      </c>
    </row>
    <row r="516" spans="1:11" ht="14.45" customHeight="1" x14ac:dyDescent="0.2">
      <c r="A516" s="821" t="s">
        <v>599</v>
      </c>
      <c r="B516" s="822" t="s">
        <v>600</v>
      </c>
      <c r="C516" s="825" t="s">
        <v>628</v>
      </c>
      <c r="D516" s="839" t="s">
        <v>629</v>
      </c>
      <c r="E516" s="825" t="s">
        <v>2948</v>
      </c>
      <c r="F516" s="839" t="s">
        <v>2949</v>
      </c>
      <c r="G516" s="825" t="s">
        <v>3358</v>
      </c>
      <c r="H516" s="825" t="s">
        <v>3359</v>
      </c>
      <c r="I516" s="831">
        <v>8970</v>
      </c>
      <c r="J516" s="831">
        <v>1</v>
      </c>
      <c r="K516" s="832">
        <v>8970</v>
      </c>
    </row>
    <row r="517" spans="1:11" ht="14.45" customHeight="1" x14ac:dyDescent="0.2">
      <c r="A517" s="821" t="s">
        <v>599</v>
      </c>
      <c r="B517" s="822" t="s">
        <v>600</v>
      </c>
      <c r="C517" s="825" t="s">
        <v>628</v>
      </c>
      <c r="D517" s="839" t="s">
        <v>629</v>
      </c>
      <c r="E517" s="825" t="s">
        <v>2948</v>
      </c>
      <c r="F517" s="839" t="s">
        <v>2949</v>
      </c>
      <c r="G517" s="825" t="s">
        <v>3360</v>
      </c>
      <c r="H517" s="825" t="s">
        <v>3361</v>
      </c>
      <c r="I517" s="831">
        <v>8970</v>
      </c>
      <c r="J517" s="831">
        <v>2</v>
      </c>
      <c r="K517" s="832">
        <v>17940</v>
      </c>
    </row>
    <row r="518" spans="1:11" ht="14.45" customHeight="1" x14ac:dyDescent="0.2">
      <c r="A518" s="821" t="s">
        <v>599</v>
      </c>
      <c r="B518" s="822" t="s">
        <v>600</v>
      </c>
      <c r="C518" s="825" t="s">
        <v>628</v>
      </c>
      <c r="D518" s="839" t="s">
        <v>629</v>
      </c>
      <c r="E518" s="825" t="s">
        <v>2948</v>
      </c>
      <c r="F518" s="839" t="s">
        <v>2949</v>
      </c>
      <c r="G518" s="825" t="s">
        <v>3362</v>
      </c>
      <c r="H518" s="825" t="s">
        <v>3363</v>
      </c>
      <c r="I518" s="831">
        <v>8970</v>
      </c>
      <c r="J518" s="831">
        <v>1</v>
      </c>
      <c r="K518" s="832">
        <v>8970</v>
      </c>
    </row>
    <row r="519" spans="1:11" ht="14.45" customHeight="1" x14ac:dyDescent="0.2">
      <c r="A519" s="821" t="s">
        <v>599</v>
      </c>
      <c r="B519" s="822" t="s">
        <v>600</v>
      </c>
      <c r="C519" s="825" t="s">
        <v>628</v>
      </c>
      <c r="D519" s="839" t="s">
        <v>629</v>
      </c>
      <c r="E519" s="825" t="s">
        <v>2948</v>
      </c>
      <c r="F519" s="839" t="s">
        <v>2949</v>
      </c>
      <c r="G519" s="825" t="s">
        <v>3364</v>
      </c>
      <c r="H519" s="825" t="s">
        <v>3365</v>
      </c>
      <c r="I519" s="831">
        <v>2875</v>
      </c>
      <c r="J519" s="831">
        <v>1</v>
      </c>
      <c r="K519" s="832">
        <v>2875</v>
      </c>
    </row>
    <row r="520" spans="1:11" ht="14.45" customHeight="1" x14ac:dyDescent="0.2">
      <c r="A520" s="821" t="s">
        <v>599</v>
      </c>
      <c r="B520" s="822" t="s">
        <v>600</v>
      </c>
      <c r="C520" s="825" t="s">
        <v>628</v>
      </c>
      <c r="D520" s="839" t="s">
        <v>629</v>
      </c>
      <c r="E520" s="825" t="s">
        <v>2948</v>
      </c>
      <c r="F520" s="839" t="s">
        <v>2949</v>
      </c>
      <c r="G520" s="825" t="s">
        <v>3366</v>
      </c>
      <c r="H520" s="825" t="s">
        <v>3367</v>
      </c>
      <c r="I520" s="831">
        <v>2875</v>
      </c>
      <c r="J520" s="831">
        <v>7</v>
      </c>
      <c r="K520" s="832">
        <v>20125</v>
      </c>
    </row>
    <row r="521" spans="1:11" ht="14.45" customHeight="1" x14ac:dyDescent="0.2">
      <c r="A521" s="821" t="s">
        <v>599</v>
      </c>
      <c r="B521" s="822" t="s">
        <v>600</v>
      </c>
      <c r="C521" s="825" t="s">
        <v>628</v>
      </c>
      <c r="D521" s="839" t="s">
        <v>629</v>
      </c>
      <c r="E521" s="825" t="s">
        <v>2948</v>
      </c>
      <c r="F521" s="839" t="s">
        <v>2949</v>
      </c>
      <c r="G521" s="825" t="s">
        <v>3368</v>
      </c>
      <c r="H521" s="825" t="s">
        <v>3369</v>
      </c>
      <c r="I521" s="831">
        <v>2875</v>
      </c>
      <c r="J521" s="831">
        <v>2</v>
      </c>
      <c r="K521" s="832">
        <v>5750</v>
      </c>
    </row>
    <row r="522" spans="1:11" ht="14.45" customHeight="1" x14ac:dyDescent="0.2">
      <c r="A522" s="821" t="s">
        <v>599</v>
      </c>
      <c r="B522" s="822" t="s">
        <v>600</v>
      </c>
      <c r="C522" s="825" t="s">
        <v>628</v>
      </c>
      <c r="D522" s="839" t="s">
        <v>629</v>
      </c>
      <c r="E522" s="825" t="s">
        <v>2948</v>
      </c>
      <c r="F522" s="839" t="s">
        <v>2949</v>
      </c>
      <c r="G522" s="825" t="s">
        <v>3370</v>
      </c>
      <c r="H522" s="825" t="s">
        <v>3371</v>
      </c>
      <c r="I522" s="831">
        <v>2875</v>
      </c>
      <c r="J522" s="831">
        <v>5</v>
      </c>
      <c r="K522" s="832">
        <v>14375</v>
      </c>
    </row>
    <row r="523" spans="1:11" ht="14.45" customHeight="1" x14ac:dyDescent="0.2">
      <c r="A523" s="821" t="s">
        <v>599</v>
      </c>
      <c r="B523" s="822" t="s">
        <v>600</v>
      </c>
      <c r="C523" s="825" t="s">
        <v>628</v>
      </c>
      <c r="D523" s="839" t="s">
        <v>629</v>
      </c>
      <c r="E523" s="825" t="s">
        <v>2948</v>
      </c>
      <c r="F523" s="839" t="s">
        <v>2949</v>
      </c>
      <c r="G523" s="825" t="s">
        <v>3372</v>
      </c>
      <c r="H523" s="825" t="s">
        <v>3373</v>
      </c>
      <c r="I523" s="831">
        <v>11491.9501953125</v>
      </c>
      <c r="J523" s="831">
        <v>1</v>
      </c>
      <c r="K523" s="832">
        <v>11491.9501953125</v>
      </c>
    </row>
    <row r="524" spans="1:11" ht="14.45" customHeight="1" x14ac:dyDescent="0.2">
      <c r="A524" s="821" t="s">
        <v>599</v>
      </c>
      <c r="B524" s="822" t="s">
        <v>600</v>
      </c>
      <c r="C524" s="825" t="s">
        <v>628</v>
      </c>
      <c r="D524" s="839" t="s">
        <v>629</v>
      </c>
      <c r="E524" s="825" t="s">
        <v>2948</v>
      </c>
      <c r="F524" s="839" t="s">
        <v>2949</v>
      </c>
      <c r="G524" s="825" t="s">
        <v>3374</v>
      </c>
      <c r="H524" s="825" t="s">
        <v>3375</v>
      </c>
      <c r="I524" s="831">
        <v>5313</v>
      </c>
      <c r="J524" s="831">
        <v>1</v>
      </c>
      <c r="K524" s="832">
        <v>5313</v>
      </c>
    </row>
    <row r="525" spans="1:11" ht="14.45" customHeight="1" x14ac:dyDescent="0.2">
      <c r="A525" s="821" t="s">
        <v>599</v>
      </c>
      <c r="B525" s="822" t="s">
        <v>600</v>
      </c>
      <c r="C525" s="825" t="s">
        <v>628</v>
      </c>
      <c r="D525" s="839" t="s">
        <v>629</v>
      </c>
      <c r="E525" s="825" t="s">
        <v>2948</v>
      </c>
      <c r="F525" s="839" t="s">
        <v>2949</v>
      </c>
      <c r="G525" s="825" t="s">
        <v>3376</v>
      </c>
      <c r="H525" s="825" t="s">
        <v>3377</v>
      </c>
      <c r="I525" s="831">
        <v>7020.75</v>
      </c>
      <c r="J525" s="831">
        <v>1</v>
      </c>
      <c r="K525" s="832">
        <v>7020.75</v>
      </c>
    </row>
    <row r="526" spans="1:11" ht="14.45" customHeight="1" x14ac:dyDescent="0.2">
      <c r="A526" s="821" t="s">
        <v>599</v>
      </c>
      <c r="B526" s="822" t="s">
        <v>600</v>
      </c>
      <c r="C526" s="825" t="s">
        <v>628</v>
      </c>
      <c r="D526" s="839" t="s">
        <v>629</v>
      </c>
      <c r="E526" s="825" t="s">
        <v>2948</v>
      </c>
      <c r="F526" s="839" t="s">
        <v>2949</v>
      </c>
      <c r="G526" s="825" t="s">
        <v>3378</v>
      </c>
      <c r="H526" s="825" t="s">
        <v>3379</v>
      </c>
      <c r="I526" s="831">
        <v>7020.75</v>
      </c>
      <c r="J526" s="831">
        <v>1</v>
      </c>
      <c r="K526" s="832">
        <v>7020.75</v>
      </c>
    </row>
    <row r="527" spans="1:11" ht="14.45" customHeight="1" x14ac:dyDescent="0.2">
      <c r="A527" s="821" t="s">
        <v>599</v>
      </c>
      <c r="B527" s="822" t="s">
        <v>600</v>
      </c>
      <c r="C527" s="825" t="s">
        <v>628</v>
      </c>
      <c r="D527" s="839" t="s">
        <v>629</v>
      </c>
      <c r="E527" s="825" t="s">
        <v>2948</v>
      </c>
      <c r="F527" s="839" t="s">
        <v>2949</v>
      </c>
      <c r="G527" s="825" t="s">
        <v>3380</v>
      </c>
      <c r="H527" s="825" t="s">
        <v>3381</v>
      </c>
      <c r="I527" s="831">
        <v>2300</v>
      </c>
      <c r="J527" s="831">
        <v>3</v>
      </c>
      <c r="K527" s="832">
        <v>6900</v>
      </c>
    </row>
    <row r="528" spans="1:11" ht="14.45" customHeight="1" x14ac:dyDescent="0.2">
      <c r="A528" s="821" t="s">
        <v>599</v>
      </c>
      <c r="B528" s="822" t="s">
        <v>600</v>
      </c>
      <c r="C528" s="825" t="s">
        <v>628</v>
      </c>
      <c r="D528" s="839" t="s">
        <v>629</v>
      </c>
      <c r="E528" s="825" t="s">
        <v>2948</v>
      </c>
      <c r="F528" s="839" t="s">
        <v>2949</v>
      </c>
      <c r="G528" s="825" t="s">
        <v>3382</v>
      </c>
      <c r="H528" s="825" t="s">
        <v>3383</v>
      </c>
      <c r="I528" s="831">
        <v>2300</v>
      </c>
      <c r="J528" s="831">
        <v>2</v>
      </c>
      <c r="K528" s="832">
        <v>4600</v>
      </c>
    </row>
    <row r="529" spans="1:11" ht="14.45" customHeight="1" x14ac:dyDescent="0.2">
      <c r="A529" s="821" t="s">
        <v>599</v>
      </c>
      <c r="B529" s="822" t="s">
        <v>600</v>
      </c>
      <c r="C529" s="825" t="s">
        <v>628</v>
      </c>
      <c r="D529" s="839" t="s">
        <v>629</v>
      </c>
      <c r="E529" s="825" t="s">
        <v>2948</v>
      </c>
      <c r="F529" s="839" t="s">
        <v>2949</v>
      </c>
      <c r="G529" s="825" t="s">
        <v>3384</v>
      </c>
      <c r="H529" s="825" t="s">
        <v>3385</v>
      </c>
      <c r="I529" s="831">
        <v>2300</v>
      </c>
      <c r="J529" s="831">
        <v>4</v>
      </c>
      <c r="K529" s="832">
        <v>9200</v>
      </c>
    </row>
    <row r="530" spans="1:11" ht="14.45" customHeight="1" x14ac:dyDescent="0.2">
      <c r="A530" s="821" t="s">
        <v>599</v>
      </c>
      <c r="B530" s="822" t="s">
        <v>600</v>
      </c>
      <c r="C530" s="825" t="s">
        <v>628</v>
      </c>
      <c r="D530" s="839" t="s">
        <v>629</v>
      </c>
      <c r="E530" s="825" t="s">
        <v>2948</v>
      </c>
      <c r="F530" s="839" t="s">
        <v>2949</v>
      </c>
      <c r="G530" s="825" t="s">
        <v>3386</v>
      </c>
      <c r="H530" s="825" t="s">
        <v>3387</v>
      </c>
      <c r="I530" s="831">
        <v>2300</v>
      </c>
      <c r="J530" s="831">
        <v>5</v>
      </c>
      <c r="K530" s="832">
        <v>11500</v>
      </c>
    </row>
    <row r="531" spans="1:11" ht="14.45" customHeight="1" x14ac:dyDescent="0.2">
      <c r="A531" s="821" t="s">
        <v>599</v>
      </c>
      <c r="B531" s="822" t="s">
        <v>600</v>
      </c>
      <c r="C531" s="825" t="s">
        <v>628</v>
      </c>
      <c r="D531" s="839" t="s">
        <v>629</v>
      </c>
      <c r="E531" s="825" t="s">
        <v>2948</v>
      </c>
      <c r="F531" s="839" t="s">
        <v>2949</v>
      </c>
      <c r="G531" s="825" t="s">
        <v>3388</v>
      </c>
      <c r="H531" s="825" t="s">
        <v>3389</v>
      </c>
      <c r="I531" s="831">
        <v>2300</v>
      </c>
      <c r="J531" s="831">
        <v>3</v>
      </c>
      <c r="K531" s="832">
        <v>6900</v>
      </c>
    </row>
    <row r="532" spans="1:11" ht="14.45" customHeight="1" x14ac:dyDescent="0.2">
      <c r="A532" s="821" t="s">
        <v>599</v>
      </c>
      <c r="B532" s="822" t="s">
        <v>600</v>
      </c>
      <c r="C532" s="825" t="s">
        <v>628</v>
      </c>
      <c r="D532" s="839" t="s">
        <v>629</v>
      </c>
      <c r="E532" s="825" t="s">
        <v>2948</v>
      </c>
      <c r="F532" s="839" t="s">
        <v>2949</v>
      </c>
      <c r="G532" s="825" t="s">
        <v>3390</v>
      </c>
      <c r="H532" s="825" t="s">
        <v>3391</v>
      </c>
      <c r="I532" s="831">
        <v>2300</v>
      </c>
      <c r="J532" s="831">
        <v>1</v>
      </c>
      <c r="K532" s="832">
        <v>2300</v>
      </c>
    </row>
    <row r="533" spans="1:11" ht="14.45" customHeight="1" x14ac:dyDescent="0.2">
      <c r="A533" s="821" t="s">
        <v>599</v>
      </c>
      <c r="B533" s="822" t="s">
        <v>600</v>
      </c>
      <c r="C533" s="825" t="s">
        <v>628</v>
      </c>
      <c r="D533" s="839" t="s">
        <v>629</v>
      </c>
      <c r="E533" s="825" t="s">
        <v>2948</v>
      </c>
      <c r="F533" s="839" t="s">
        <v>2949</v>
      </c>
      <c r="G533" s="825" t="s">
        <v>3392</v>
      </c>
      <c r="H533" s="825" t="s">
        <v>3393</v>
      </c>
      <c r="I533" s="831">
        <v>9775</v>
      </c>
      <c r="J533" s="831">
        <v>1</v>
      </c>
      <c r="K533" s="832">
        <v>9775</v>
      </c>
    </row>
    <row r="534" spans="1:11" ht="14.45" customHeight="1" x14ac:dyDescent="0.2">
      <c r="A534" s="821" t="s">
        <v>599</v>
      </c>
      <c r="B534" s="822" t="s">
        <v>600</v>
      </c>
      <c r="C534" s="825" t="s">
        <v>628</v>
      </c>
      <c r="D534" s="839" t="s">
        <v>629</v>
      </c>
      <c r="E534" s="825" t="s">
        <v>2948</v>
      </c>
      <c r="F534" s="839" t="s">
        <v>2949</v>
      </c>
      <c r="G534" s="825" t="s">
        <v>3394</v>
      </c>
      <c r="H534" s="825" t="s">
        <v>3395</v>
      </c>
      <c r="I534" s="831">
        <v>9775</v>
      </c>
      <c r="J534" s="831">
        <v>1</v>
      </c>
      <c r="K534" s="832">
        <v>9775</v>
      </c>
    </row>
    <row r="535" spans="1:11" ht="14.45" customHeight="1" x14ac:dyDescent="0.2">
      <c r="A535" s="821" t="s">
        <v>599</v>
      </c>
      <c r="B535" s="822" t="s">
        <v>600</v>
      </c>
      <c r="C535" s="825" t="s">
        <v>628</v>
      </c>
      <c r="D535" s="839" t="s">
        <v>629</v>
      </c>
      <c r="E535" s="825" t="s">
        <v>2948</v>
      </c>
      <c r="F535" s="839" t="s">
        <v>2949</v>
      </c>
      <c r="G535" s="825" t="s">
        <v>3396</v>
      </c>
      <c r="H535" s="825" t="s">
        <v>3397</v>
      </c>
      <c r="I535" s="831">
        <v>9775</v>
      </c>
      <c r="J535" s="831">
        <v>3</v>
      </c>
      <c r="K535" s="832">
        <v>29325</v>
      </c>
    </row>
    <row r="536" spans="1:11" ht="14.45" customHeight="1" x14ac:dyDescent="0.2">
      <c r="A536" s="821" t="s">
        <v>599</v>
      </c>
      <c r="B536" s="822" t="s">
        <v>600</v>
      </c>
      <c r="C536" s="825" t="s">
        <v>628</v>
      </c>
      <c r="D536" s="839" t="s">
        <v>629</v>
      </c>
      <c r="E536" s="825" t="s">
        <v>2948</v>
      </c>
      <c r="F536" s="839" t="s">
        <v>2949</v>
      </c>
      <c r="G536" s="825" t="s">
        <v>3398</v>
      </c>
      <c r="H536" s="825" t="s">
        <v>3399</v>
      </c>
      <c r="I536" s="831">
        <v>9775</v>
      </c>
      <c r="J536" s="831">
        <v>1</v>
      </c>
      <c r="K536" s="832">
        <v>9775</v>
      </c>
    </row>
    <row r="537" spans="1:11" ht="14.45" customHeight="1" x14ac:dyDescent="0.2">
      <c r="A537" s="821" t="s">
        <v>599</v>
      </c>
      <c r="B537" s="822" t="s">
        <v>600</v>
      </c>
      <c r="C537" s="825" t="s">
        <v>628</v>
      </c>
      <c r="D537" s="839" t="s">
        <v>629</v>
      </c>
      <c r="E537" s="825" t="s">
        <v>2948</v>
      </c>
      <c r="F537" s="839" t="s">
        <v>2949</v>
      </c>
      <c r="G537" s="825" t="s">
        <v>3400</v>
      </c>
      <c r="H537" s="825" t="s">
        <v>3401</v>
      </c>
      <c r="I537" s="831">
        <v>9775</v>
      </c>
      <c r="J537" s="831">
        <v>1</v>
      </c>
      <c r="K537" s="832">
        <v>9775</v>
      </c>
    </row>
    <row r="538" spans="1:11" ht="14.45" customHeight="1" x14ac:dyDescent="0.2">
      <c r="A538" s="821" t="s">
        <v>599</v>
      </c>
      <c r="B538" s="822" t="s">
        <v>600</v>
      </c>
      <c r="C538" s="825" t="s">
        <v>628</v>
      </c>
      <c r="D538" s="839" t="s">
        <v>629</v>
      </c>
      <c r="E538" s="825" t="s">
        <v>2948</v>
      </c>
      <c r="F538" s="839" t="s">
        <v>2949</v>
      </c>
      <c r="G538" s="825" t="s">
        <v>3402</v>
      </c>
      <c r="H538" s="825" t="s">
        <v>3403</v>
      </c>
      <c r="I538" s="831">
        <v>9775</v>
      </c>
      <c r="J538" s="831">
        <v>1</v>
      </c>
      <c r="K538" s="832">
        <v>9775</v>
      </c>
    </row>
    <row r="539" spans="1:11" ht="14.45" customHeight="1" x14ac:dyDescent="0.2">
      <c r="A539" s="821" t="s">
        <v>599</v>
      </c>
      <c r="B539" s="822" t="s">
        <v>600</v>
      </c>
      <c r="C539" s="825" t="s">
        <v>628</v>
      </c>
      <c r="D539" s="839" t="s">
        <v>629</v>
      </c>
      <c r="E539" s="825" t="s">
        <v>2948</v>
      </c>
      <c r="F539" s="839" t="s">
        <v>2949</v>
      </c>
      <c r="G539" s="825" t="s">
        <v>3404</v>
      </c>
      <c r="H539" s="825" t="s">
        <v>3405</v>
      </c>
      <c r="I539" s="831">
        <v>9775</v>
      </c>
      <c r="J539" s="831">
        <v>1</v>
      </c>
      <c r="K539" s="832">
        <v>9775</v>
      </c>
    </row>
    <row r="540" spans="1:11" ht="14.45" customHeight="1" x14ac:dyDescent="0.2">
      <c r="A540" s="821" t="s">
        <v>599</v>
      </c>
      <c r="B540" s="822" t="s">
        <v>600</v>
      </c>
      <c r="C540" s="825" t="s">
        <v>628</v>
      </c>
      <c r="D540" s="839" t="s">
        <v>629</v>
      </c>
      <c r="E540" s="825" t="s">
        <v>2948</v>
      </c>
      <c r="F540" s="839" t="s">
        <v>2949</v>
      </c>
      <c r="G540" s="825" t="s">
        <v>3406</v>
      </c>
      <c r="H540" s="825" t="s">
        <v>3407</v>
      </c>
      <c r="I540" s="831">
        <v>13915</v>
      </c>
      <c r="J540" s="831">
        <v>1</v>
      </c>
      <c r="K540" s="832">
        <v>13915</v>
      </c>
    </row>
    <row r="541" spans="1:11" ht="14.45" customHeight="1" x14ac:dyDescent="0.2">
      <c r="A541" s="821" t="s">
        <v>599</v>
      </c>
      <c r="B541" s="822" t="s">
        <v>600</v>
      </c>
      <c r="C541" s="825" t="s">
        <v>628</v>
      </c>
      <c r="D541" s="839" t="s">
        <v>629</v>
      </c>
      <c r="E541" s="825" t="s">
        <v>2948</v>
      </c>
      <c r="F541" s="839" t="s">
        <v>2949</v>
      </c>
      <c r="G541" s="825" t="s">
        <v>3408</v>
      </c>
      <c r="H541" s="825" t="s">
        <v>3409</v>
      </c>
      <c r="I541" s="831">
        <v>1610</v>
      </c>
      <c r="J541" s="831">
        <v>12</v>
      </c>
      <c r="K541" s="832">
        <v>19320</v>
      </c>
    </row>
    <row r="542" spans="1:11" ht="14.45" customHeight="1" x14ac:dyDescent="0.2">
      <c r="A542" s="821" t="s">
        <v>599</v>
      </c>
      <c r="B542" s="822" t="s">
        <v>600</v>
      </c>
      <c r="C542" s="825" t="s">
        <v>628</v>
      </c>
      <c r="D542" s="839" t="s">
        <v>629</v>
      </c>
      <c r="E542" s="825" t="s">
        <v>2948</v>
      </c>
      <c r="F542" s="839" t="s">
        <v>2949</v>
      </c>
      <c r="G542" s="825" t="s">
        <v>3410</v>
      </c>
      <c r="H542" s="825" t="s">
        <v>3411</v>
      </c>
      <c r="I542" s="831">
        <v>1610</v>
      </c>
      <c r="J542" s="831">
        <v>13</v>
      </c>
      <c r="K542" s="832">
        <v>20930</v>
      </c>
    </row>
    <row r="543" spans="1:11" ht="14.45" customHeight="1" x14ac:dyDescent="0.2">
      <c r="A543" s="821" t="s">
        <v>599</v>
      </c>
      <c r="B543" s="822" t="s">
        <v>600</v>
      </c>
      <c r="C543" s="825" t="s">
        <v>628</v>
      </c>
      <c r="D543" s="839" t="s">
        <v>629</v>
      </c>
      <c r="E543" s="825" t="s">
        <v>2948</v>
      </c>
      <c r="F543" s="839" t="s">
        <v>2949</v>
      </c>
      <c r="G543" s="825" t="s">
        <v>3412</v>
      </c>
      <c r="H543" s="825" t="s">
        <v>3413</v>
      </c>
      <c r="I543" s="831">
        <v>1610</v>
      </c>
      <c r="J543" s="831">
        <v>9</v>
      </c>
      <c r="K543" s="832">
        <v>14490</v>
      </c>
    </row>
    <row r="544" spans="1:11" ht="14.45" customHeight="1" x14ac:dyDescent="0.2">
      <c r="A544" s="821" t="s">
        <v>599</v>
      </c>
      <c r="B544" s="822" t="s">
        <v>600</v>
      </c>
      <c r="C544" s="825" t="s">
        <v>628</v>
      </c>
      <c r="D544" s="839" t="s">
        <v>629</v>
      </c>
      <c r="E544" s="825" t="s">
        <v>2948</v>
      </c>
      <c r="F544" s="839" t="s">
        <v>2949</v>
      </c>
      <c r="G544" s="825" t="s">
        <v>3414</v>
      </c>
      <c r="H544" s="825" t="s">
        <v>3415</v>
      </c>
      <c r="I544" s="831">
        <v>1610</v>
      </c>
      <c r="J544" s="831">
        <v>2</v>
      </c>
      <c r="K544" s="832">
        <v>3220</v>
      </c>
    </row>
    <row r="545" spans="1:11" ht="14.45" customHeight="1" x14ac:dyDescent="0.2">
      <c r="A545" s="821" t="s">
        <v>599</v>
      </c>
      <c r="B545" s="822" t="s">
        <v>600</v>
      </c>
      <c r="C545" s="825" t="s">
        <v>628</v>
      </c>
      <c r="D545" s="839" t="s">
        <v>629</v>
      </c>
      <c r="E545" s="825" t="s">
        <v>2948</v>
      </c>
      <c r="F545" s="839" t="s">
        <v>2949</v>
      </c>
      <c r="G545" s="825" t="s">
        <v>3416</v>
      </c>
      <c r="H545" s="825" t="s">
        <v>3417</v>
      </c>
      <c r="I545" s="831">
        <v>1610</v>
      </c>
      <c r="J545" s="831">
        <v>4</v>
      </c>
      <c r="K545" s="832">
        <v>6440</v>
      </c>
    </row>
    <row r="546" spans="1:11" ht="14.45" customHeight="1" x14ac:dyDescent="0.2">
      <c r="A546" s="821" t="s">
        <v>599</v>
      </c>
      <c r="B546" s="822" t="s">
        <v>600</v>
      </c>
      <c r="C546" s="825" t="s">
        <v>628</v>
      </c>
      <c r="D546" s="839" t="s">
        <v>629</v>
      </c>
      <c r="E546" s="825" t="s">
        <v>2948</v>
      </c>
      <c r="F546" s="839" t="s">
        <v>2949</v>
      </c>
      <c r="G546" s="825" t="s">
        <v>3418</v>
      </c>
      <c r="H546" s="825" t="s">
        <v>3419</v>
      </c>
      <c r="I546" s="831">
        <v>13915</v>
      </c>
      <c r="J546" s="831">
        <v>1</v>
      </c>
      <c r="K546" s="832">
        <v>13915</v>
      </c>
    </row>
    <row r="547" spans="1:11" ht="14.45" customHeight="1" x14ac:dyDescent="0.2">
      <c r="A547" s="821" t="s">
        <v>599</v>
      </c>
      <c r="B547" s="822" t="s">
        <v>600</v>
      </c>
      <c r="C547" s="825" t="s">
        <v>628</v>
      </c>
      <c r="D547" s="839" t="s">
        <v>629</v>
      </c>
      <c r="E547" s="825" t="s">
        <v>3420</v>
      </c>
      <c r="F547" s="839" t="s">
        <v>3421</v>
      </c>
      <c r="G547" s="825" t="s">
        <v>3422</v>
      </c>
      <c r="H547" s="825" t="s">
        <v>3423</v>
      </c>
      <c r="I547" s="831">
        <v>7208.2001953125</v>
      </c>
      <c r="J547" s="831">
        <v>1</v>
      </c>
      <c r="K547" s="832">
        <v>7208.2001953125</v>
      </c>
    </row>
    <row r="548" spans="1:11" ht="14.45" customHeight="1" x14ac:dyDescent="0.2">
      <c r="A548" s="821" t="s">
        <v>599</v>
      </c>
      <c r="B548" s="822" t="s">
        <v>600</v>
      </c>
      <c r="C548" s="825" t="s">
        <v>628</v>
      </c>
      <c r="D548" s="839" t="s">
        <v>629</v>
      </c>
      <c r="E548" s="825" t="s">
        <v>3420</v>
      </c>
      <c r="F548" s="839" t="s">
        <v>3421</v>
      </c>
      <c r="G548" s="825" t="s">
        <v>3424</v>
      </c>
      <c r="H548" s="825" t="s">
        <v>3425</v>
      </c>
      <c r="I548" s="831">
        <v>8114.3798828125</v>
      </c>
      <c r="J548" s="831">
        <v>1</v>
      </c>
      <c r="K548" s="832">
        <v>8114.3798828125</v>
      </c>
    </row>
    <row r="549" spans="1:11" ht="14.45" customHeight="1" x14ac:dyDescent="0.2">
      <c r="A549" s="821" t="s">
        <v>599</v>
      </c>
      <c r="B549" s="822" t="s">
        <v>600</v>
      </c>
      <c r="C549" s="825" t="s">
        <v>628</v>
      </c>
      <c r="D549" s="839" t="s">
        <v>629</v>
      </c>
      <c r="E549" s="825" t="s">
        <v>3420</v>
      </c>
      <c r="F549" s="839" t="s">
        <v>3421</v>
      </c>
      <c r="G549" s="825" t="s">
        <v>3426</v>
      </c>
      <c r="H549" s="825" t="s">
        <v>3427</v>
      </c>
      <c r="I549" s="831">
        <v>6241.97021484375</v>
      </c>
      <c r="J549" s="831">
        <v>1</v>
      </c>
      <c r="K549" s="832">
        <v>6241.97021484375</v>
      </c>
    </row>
    <row r="550" spans="1:11" ht="14.45" customHeight="1" x14ac:dyDescent="0.2">
      <c r="A550" s="821" t="s">
        <v>599</v>
      </c>
      <c r="B550" s="822" t="s">
        <v>600</v>
      </c>
      <c r="C550" s="825" t="s">
        <v>628</v>
      </c>
      <c r="D550" s="839" t="s">
        <v>629</v>
      </c>
      <c r="E550" s="825" t="s">
        <v>3420</v>
      </c>
      <c r="F550" s="839" t="s">
        <v>3421</v>
      </c>
      <c r="G550" s="825" t="s">
        <v>3428</v>
      </c>
      <c r="H550" s="825" t="s">
        <v>3429</v>
      </c>
      <c r="I550" s="831">
        <v>1673.5650024414063</v>
      </c>
      <c r="J550" s="831">
        <v>2</v>
      </c>
      <c r="K550" s="832">
        <v>3347.1300048828125</v>
      </c>
    </row>
    <row r="551" spans="1:11" ht="14.45" customHeight="1" x14ac:dyDescent="0.2">
      <c r="A551" s="821" t="s">
        <v>599</v>
      </c>
      <c r="B551" s="822" t="s">
        <v>600</v>
      </c>
      <c r="C551" s="825" t="s">
        <v>628</v>
      </c>
      <c r="D551" s="839" t="s">
        <v>629</v>
      </c>
      <c r="E551" s="825" t="s">
        <v>3420</v>
      </c>
      <c r="F551" s="839" t="s">
        <v>3421</v>
      </c>
      <c r="G551" s="825" t="s">
        <v>3430</v>
      </c>
      <c r="H551" s="825" t="s">
        <v>3431</v>
      </c>
      <c r="I551" s="831">
        <v>10780</v>
      </c>
      <c r="J551" s="831">
        <v>1</v>
      </c>
      <c r="K551" s="832">
        <v>10780</v>
      </c>
    </row>
    <row r="552" spans="1:11" ht="14.45" customHeight="1" x14ac:dyDescent="0.2">
      <c r="A552" s="821" t="s">
        <v>599</v>
      </c>
      <c r="B552" s="822" t="s">
        <v>600</v>
      </c>
      <c r="C552" s="825" t="s">
        <v>628</v>
      </c>
      <c r="D552" s="839" t="s">
        <v>629</v>
      </c>
      <c r="E552" s="825" t="s">
        <v>3420</v>
      </c>
      <c r="F552" s="839" t="s">
        <v>3421</v>
      </c>
      <c r="G552" s="825" t="s">
        <v>3432</v>
      </c>
      <c r="H552" s="825" t="s">
        <v>3433</v>
      </c>
      <c r="I552" s="831">
        <v>10780</v>
      </c>
      <c r="J552" s="831">
        <v>1</v>
      </c>
      <c r="K552" s="832">
        <v>10780</v>
      </c>
    </row>
    <row r="553" spans="1:11" ht="14.45" customHeight="1" x14ac:dyDescent="0.2">
      <c r="A553" s="821" t="s">
        <v>599</v>
      </c>
      <c r="B553" s="822" t="s">
        <v>600</v>
      </c>
      <c r="C553" s="825" t="s">
        <v>628</v>
      </c>
      <c r="D553" s="839" t="s">
        <v>629</v>
      </c>
      <c r="E553" s="825" t="s">
        <v>3420</v>
      </c>
      <c r="F553" s="839" t="s">
        <v>3421</v>
      </c>
      <c r="G553" s="825" t="s">
        <v>3434</v>
      </c>
      <c r="H553" s="825" t="s">
        <v>3435</v>
      </c>
      <c r="I553" s="831">
        <v>10780.0302734375</v>
      </c>
      <c r="J553" s="831">
        <v>1</v>
      </c>
      <c r="K553" s="832">
        <v>10780.0302734375</v>
      </c>
    </row>
    <row r="554" spans="1:11" ht="14.45" customHeight="1" x14ac:dyDescent="0.2">
      <c r="A554" s="821" t="s">
        <v>599</v>
      </c>
      <c r="B554" s="822" t="s">
        <v>600</v>
      </c>
      <c r="C554" s="825" t="s">
        <v>628</v>
      </c>
      <c r="D554" s="839" t="s">
        <v>629</v>
      </c>
      <c r="E554" s="825" t="s">
        <v>3420</v>
      </c>
      <c r="F554" s="839" t="s">
        <v>3421</v>
      </c>
      <c r="G554" s="825" t="s">
        <v>3436</v>
      </c>
      <c r="H554" s="825" t="s">
        <v>3437</v>
      </c>
      <c r="I554" s="831">
        <v>4344.97998046875</v>
      </c>
      <c r="J554" s="831">
        <v>1</v>
      </c>
      <c r="K554" s="832">
        <v>4344.97998046875</v>
      </c>
    </row>
    <row r="555" spans="1:11" ht="14.45" customHeight="1" x14ac:dyDescent="0.2">
      <c r="A555" s="821" t="s">
        <v>599</v>
      </c>
      <c r="B555" s="822" t="s">
        <v>600</v>
      </c>
      <c r="C555" s="825" t="s">
        <v>628</v>
      </c>
      <c r="D555" s="839" t="s">
        <v>629</v>
      </c>
      <c r="E555" s="825" t="s">
        <v>3420</v>
      </c>
      <c r="F555" s="839" t="s">
        <v>3421</v>
      </c>
      <c r="G555" s="825" t="s">
        <v>3438</v>
      </c>
      <c r="H555" s="825" t="s">
        <v>3439</v>
      </c>
      <c r="I555" s="831">
        <v>12919.099609375</v>
      </c>
      <c r="J555" s="831">
        <v>2</v>
      </c>
      <c r="K555" s="832">
        <v>25838.19921875</v>
      </c>
    </row>
    <row r="556" spans="1:11" ht="14.45" customHeight="1" x14ac:dyDescent="0.2">
      <c r="A556" s="821" t="s">
        <v>599</v>
      </c>
      <c r="B556" s="822" t="s">
        <v>600</v>
      </c>
      <c r="C556" s="825" t="s">
        <v>628</v>
      </c>
      <c r="D556" s="839" t="s">
        <v>629</v>
      </c>
      <c r="E556" s="825" t="s">
        <v>3420</v>
      </c>
      <c r="F556" s="839" t="s">
        <v>3421</v>
      </c>
      <c r="G556" s="825" t="s">
        <v>3440</v>
      </c>
      <c r="H556" s="825" t="s">
        <v>3441</v>
      </c>
      <c r="I556" s="831">
        <v>8469.16015625</v>
      </c>
      <c r="J556" s="831">
        <v>1</v>
      </c>
      <c r="K556" s="832">
        <v>8469.16015625</v>
      </c>
    </row>
    <row r="557" spans="1:11" ht="14.45" customHeight="1" x14ac:dyDescent="0.2">
      <c r="A557" s="821" t="s">
        <v>599</v>
      </c>
      <c r="B557" s="822" t="s">
        <v>600</v>
      </c>
      <c r="C557" s="825" t="s">
        <v>628</v>
      </c>
      <c r="D557" s="839" t="s">
        <v>629</v>
      </c>
      <c r="E557" s="825" t="s">
        <v>3420</v>
      </c>
      <c r="F557" s="839" t="s">
        <v>3421</v>
      </c>
      <c r="G557" s="825" t="s">
        <v>3442</v>
      </c>
      <c r="H557" s="825" t="s">
        <v>3443</v>
      </c>
      <c r="I557" s="831">
        <v>8469.16015625</v>
      </c>
      <c r="J557" s="831">
        <v>2</v>
      </c>
      <c r="K557" s="832">
        <v>16938.3203125</v>
      </c>
    </row>
    <row r="558" spans="1:11" ht="14.45" customHeight="1" x14ac:dyDescent="0.2">
      <c r="A558" s="821" t="s">
        <v>599</v>
      </c>
      <c r="B558" s="822" t="s">
        <v>600</v>
      </c>
      <c r="C558" s="825" t="s">
        <v>628</v>
      </c>
      <c r="D558" s="839" t="s">
        <v>629</v>
      </c>
      <c r="E558" s="825" t="s">
        <v>3420</v>
      </c>
      <c r="F558" s="839" t="s">
        <v>3421</v>
      </c>
      <c r="G558" s="825" t="s">
        <v>3444</v>
      </c>
      <c r="H558" s="825" t="s">
        <v>3445</v>
      </c>
      <c r="I558" s="831">
        <v>8273.2548828125</v>
      </c>
      <c r="J558" s="831">
        <v>2</v>
      </c>
      <c r="K558" s="832">
        <v>16546.509765625</v>
      </c>
    </row>
    <row r="559" spans="1:11" ht="14.45" customHeight="1" x14ac:dyDescent="0.2">
      <c r="A559" s="821" t="s">
        <v>599</v>
      </c>
      <c r="B559" s="822" t="s">
        <v>600</v>
      </c>
      <c r="C559" s="825" t="s">
        <v>628</v>
      </c>
      <c r="D559" s="839" t="s">
        <v>629</v>
      </c>
      <c r="E559" s="825" t="s">
        <v>3420</v>
      </c>
      <c r="F559" s="839" t="s">
        <v>3421</v>
      </c>
      <c r="G559" s="825" t="s">
        <v>3446</v>
      </c>
      <c r="H559" s="825" t="s">
        <v>3447</v>
      </c>
      <c r="I559" s="831">
        <v>112.52999877929688</v>
      </c>
      <c r="J559" s="831">
        <v>10</v>
      </c>
      <c r="K559" s="832">
        <v>1125.280029296875</v>
      </c>
    </row>
    <row r="560" spans="1:11" ht="14.45" customHeight="1" x14ac:dyDescent="0.2">
      <c r="A560" s="821" t="s">
        <v>599</v>
      </c>
      <c r="B560" s="822" t="s">
        <v>600</v>
      </c>
      <c r="C560" s="825" t="s">
        <v>628</v>
      </c>
      <c r="D560" s="839" t="s">
        <v>629</v>
      </c>
      <c r="E560" s="825" t="s">
        <v>3420</v>
      </c>
      <c r="F560" s="839" t="s">
        <v>3421</v>
      </c>
      <c r="G560" s="825" t="s">
        <v>3448</v>
      </c>
      <c r="H560" s="825" t="s">
        <v>3449</v>
      </c>
      <c r="I560" s="831">
        <v>83.330001831054688</v>
      </c>
      <c r="J560" s="831">
        <v>40</v>
      </c>
      <c r="K560" s="832">
        <v>3333.159912109375</v>
      </c>
    </row>
    <row r="561" spans="1:11" ht="14.45" customHeight="1" x14ac:dyDescent="0.2">
      <c r="A561" s="821" t="s">
        <v>599</v>
      </c>
      <c r="B561" s="822" t="s">
        <v>600</v>
      </c>
      <c r="C561" s="825" t="s">
        <v>628</v>
      </c>
      <c r="D561" s="839" t="s">
        <v>629</v>
      </c>
      <c r="E561" s="825" t="s">
        <v>3420</v>
      </c>
      <c r="F561" s="839" t="s">
        <v>3421</v>
      </c>
      <c r="G561" s="825" t="s">
        <v>3450</v>
      </c>
      <c r="H561" s="825" t="s">
        <v>3451</v>
      </c>
      <c r="I561" s="831">
        <v>112.52999877929688</v>
      </c>
      <c r="J561" s="831">
        <v>20</v>
      </c>
      <c r="K561" s="832">
        <v>2250.550048828125</v>
      </c>
    </row>
    <row r="562" spans="1:11" ht="14.45" customHeight="1" x14ac:dyDescent="0.2">
      <c r="A562" s="821" t="s">
        <v>599</v>
      </c>
      <c r="B562" s="822" t="s">
        <v>600</v>
      </c>
      <c r="C562" s="825" t="s">
        <v>628</v>
      </c>
      <c r="D562" s="839" t="s">
        <v>629</v>
      </c>
      <c r="E562" s="825" t="s">
        <v>3420</v>
      </c>
      <c r="F562" s="839" t="s">
        <v>3421</v>
      </c>
      <c r="G562" s="825" t="s">
        <v>3452</v>
      </c>
      <c r="H562" s="825" t="s">
        <v>3453</v>
      </c>
      <c r="I562" s="831">
        <v>97.930000305175781</v>
      </c>
      <c r="J562" s="831">
        <v>50</v>
      </c>
      <c r="K562" s="832">
        <v>4750.420166015625</v>
      </c>
    </row>
    <row r="563" spans="1:11" ht="14.45" customHeight="1" x14ac:dyDescent="0.2">
      <c r="A563" s="821" t="s">
        <v>599</v>
      </c>
      <c r="B563" s="822" t="s">
        <v>600</v>
      </c>
      <c r="C563" s="825" t="s">
        <v>628</v>
      </c>
      <c r="D563" s="839" t="s">
        <v>629</v>
      </c>
      <c r="E563" s="825" t="s">
        <v>3420</v>
      </c>
      <c r="F563" s="839" t="s">
        <v>3421</v>
      </c>
      <c r="G563" s="825" t="s">
        <v>3454</v>
      </c>
      <c r="H563" s="825" t="s">
        <v>3455</v>
      </c>
      <c r="I563" s="831">
        <v>1774.6700439453125</v>
      </c>
      <c r="J563" s="831">
        <v>3</v>
      </c>
      <c r="K563" s="832">
        <v>5324.009765625</v>
      </c>
    </row>
    <row r="564" spans="1:11" ht="14.45" customHeight="1" x14ac:dyDescent="0.2">
      <c r="A564" s="821" t="s">
        <v>599</v>
      </c>
      <c r="B564" s="822" t="s">
        <v>600</v>
      </c>
      <c r="C564" s="825" t="s">
        <v>628</v>
      </c>
      <c r="D564" s="839" t="s">
        <v>629</v>
      </c>
      <c r="E564" s="825" t="s">
        <v>3420</v>
      </c>
      <c r="F564" s="839" t="s">
        <v>3421</v>
      </c>
      <c r="G564" s="825" t="s">
        <v>3456</v>
      </c>
      <c r="H564" s="825" t="s">
        <v>3457</v>
      </c>
      <c r="I564" s="831">
        <v>471.5</v>
      </c>
      <c r="J564" s="831">
        <v>40</v>
      </c>
      <c r="K564" s="832">
        <v>18860</v>
      </c>
    </row>
    <row r="565" spans="1:11" ht="14.45" customHeight="1" x14ac:dyDescent="0.2">
      <c r="A565" s="821" t="s">
        <v>599</v>
      </c>
      <c r="B565" s="822" t="s">
        <v>600</v>
      </c>
      <c r="C565" s="825" t="s">
        <v>628</v>
      </c>
      <c r="D565" s="839" t="s">
        <v>629</v>
      </c>
      <c r="E565" s="825" t="s">
        <v>3420</v>
      </c>
      <c r="F565" s="839" t="s">
        <v>3421</v>
      </c>
      <c r="G565" s="825" t="s">
        <v>3458</v>
      </c>
      <c r="H565" s="825" t="s">
        <v>3459</v>
      </c>
      <c r="I565" s="831">
        <v>72.615001678466797</v>
      </c>
      <c r="J565" s="831">
        <v>90</v>
      </c>
      <c r="K565" s="832">
        <v>6535.330078125</v>
      </c>
    </row>
    <row r="566" spans="1:11" ht="14.45" customHeight="1" x14ac:dyDescent="0.2">
      <c r="A566" s="821" t="s">
        <v>599</v>
      </c>
      <c r="B566" s="822" t="s">
        <v>600</v>
      </c>
      <c r="C566" s="825" t="s">
        <v>628</v>
      </c>
      <c r="D566" s="839" t="s">
        <v>629</v>
      </c>
      <c r="E566" s="825" t="s">
        <v>3420</v>
      </c>
      <c r="F566" s="839" t="s">
        <v>3421</v>
      </c>
      <c r="G566" s="825" t="s">
        <v>3460</v>
      </c>
      <c r="H566" s="825" t="s">
        <v>3461</v>
      </c>
      <c r="I566" s="831">
        <v>74.370002746582031</v>
      </c>
      <c r="J566" s="831">
        <v>50</v>
      </c>
      <c r="K566" s="832">
        <v>3718.5</v>
      </c>
    </row>
    <row r="567" spans="1:11" ht="14.45" customHeight="1" x14ac:dyDescent="0.2">
      <c r="A567" s="821" t="s">
        <v>599</v>
      </c>
      <c r="B567" s="822" t="s">
        <v>600</v>
      </c>
      <c r="C567" s="825" t="s">
        <v>628</v>
      </c>
      <c r="D567" s="839" t="s">
        <v>629</v>
      </c>
      <c r="E567" s="825" t="s">
        <v>3420</v>
      </c>
      <c r="F567" s="839" t="s">
        <v>3421</v>
      </c>
      <c r="G567" s="825" t="s">
        <v>3462</v>
      </c>
      <c r="H567" s="825" t="s">
        <v>3463</v>
      </c>
      <c r="I567" s="831">
        <v>1368.5</v>
      </c>
      <c r="J567" s="831">
        <v>1</v>
      </c>
      <c r="K567" s="832">
        <v>1368.5</v>
      </c>
    </row>
    <row r="568" spans="1:11" ht="14.45" customHeight="1" x14ac:dyDescent="0.2">
      <c r="A568" s="821" t="s">
        <v>599</v>
      </c>
      <c r="B568" s="822" t="s">
        <v>600</v>
      </c>
      <c r="C568" s="825" t="s">
        <v>628</v>
      </c>
      <c r="D568" s="839" t="s">
        <v>629</v>
      </c>
      <c r="E568" s="825" t="s">
        <v>3420</v>
      </c>
      <c r="F568" s="839" t="s">
        <v>3421</v>
      </c>
      <c r="G568" s="825" t="s">
        <v>3464</v>
      </c>
      <c r="H568" s="825" t="s">
        <v>3465</v>
      </c>
      <c r="I568" s="831">
        <v>257.73001098632813</v>
      </c>
      <c r="J568" s="831">
        <v>2</v>
      </c>
      <c r="K568" s="832">
        <v>515.46002197265625</v>
      </c>
    </row>
    <row r="569" spans="1:11" ht="14.45" customHeight="1" x14ac:dyDescent="0.2">
      <c r="A569" s="821" t="s">
        <v>599</v>
      </c>
      <c r="B569" s="822" t="s">
        <v>600</v>
      </c>
      <c r="C569" s="825" t="s">
        <v>628</v>
      </c>
      <c r="D569" s="839" t="s">
        <v>629</v>
      </c>
      <c r="E569" s="825" t="s">
        <v>3420</v>
      </c>
      <c r="F569" s="839" t="s">
        <v>3421</v>
      </c>
      <c r="G569" s="825" t="s">
        <v>3466</v>
      </c>
      <c r="H569" s="825" t="s">
        <v>3467</v>
      </c>
      <c r="I569" s="831">
        <v>211</v>
      </c>
      <c r="J569" s="831">
        <v>8</v>
      </c>
      <c r="K569" s="832">
        <v>1688</v>
      </c>
    </row>
    <row r="570" spans="1:11" ht="14.45" customHeight="1" x14ac:dyDescent="0.2">
      <c r="A570" s="821" t="s">
        <v>599</v>
      </c>
      <c r="B570" s="822" t="s">
        <v>600</v>
      </c>
      <c r="C570" s="825" t="s">
        <v>628</v>
      </c>
      <c r="D570" s="839" t="s">
        <v>629</v>
      </c>
      <c r="E570" s="825" t="s">
        <v>3420</v>
      </c>
      <c r="F570" s="839" t="s">
        <v>3421</v>
      </c>
      <c r="G570" s="825" t="s">
        <v>3468</v>
      </c>
      <c r="H570" s="825" t="s">
        <v>3469</v>
      </c>
      <c r="I570" s="831">
        <v>199</v>
      </c>
      <c r="J570" s="831">
        <v>2</v>
      </c>
      <c r="K570" s="832">
        <v>397.989990234375</v>
      </c>
    </row>
    <row r="571" spans="1:11" ht="14.45" customHeight="1" x14ac:dyDescent="0.2">
      <c r="A571" s="821" t="s">
        <v>599</v>
      </c>
      <c r="B571" s="822" t="s">
        <v>600</v>
      </c>
      <c r="C571" s="825" t="s">
        <v>628</v>
      </c>
      <c r="D571" s="839" t="s">
        <v>629</v>
      </c>
      <c r="E571" s="825" t="s">
        <v>3420</v>
      </c>
      <c r="F571" s="839" t="s">
        <v>3421</v>
      </c>
      <c r="G571" s="825" t="s">
        <v>3470</v>
      </c>
      <c r="H571" s="825" t="s">
        <v>3471</v>
      </c>
      <c r="I571" s="831">
        <v>6171</v>
      </c>
      <c r="J571" s="831">
        <v>1</v>
      </c>
      <c r="K571" s="832">
        <v>6171</v>
      </c>
    </row>
    <row r="572" spans="1:11" ht="14.45" customHeight="1" x14ac:dyDescent="0.2">
      <c r="A572" s="821" t="s">
        <v>599</v>
      </c>
      <c r="B572" s="822" t="s">
        <v>600</v>
      </c>
      <c r="C572" s="825" t="s">
        <v>628</v>
      </c>
      <c r="D572" s="839" t="s">
        <v>629</v>
      </c>
      <c r="E572" s="825" t="s">
        <v>3420</v>
      </c>
      <c r="F572" s="839" t="s">
        <v>3421</v>
      </c>
      <c r="G572" s="825" t="s">
        <v>3472</v>
      </c>
      <c r="H572" s="825" t="s">
        <v>3473</v>
      </c>
      <c r="I572" s="831">
        <v>3340.2099609375</v>
      </c>
      <c r="J572" s="831">
        <v>25</v>
      </c>
      <c r="K572" s="832">
        <v>83505.13671875</v>
      </c>
    </row>
    <row r="573" spans="1:11" ht="14.45" customHeight="1" x14ac:dyDescent="0.2">
      <c r="A573" s="821" t="s">
        <v>599</v>
      </c>
      <c r="B573" s="822" t="s">
        <v>600</v>
      </c>
      <c r="C573" s="825" t="s">
        <v>628</v>
      </c>
      <c r="D573" s="839" t="s">
        <v>629</v>
      </c>
      <c r="E573" s="825" t="s">
        <v>3420</v>
      </c>
      <c r="F573" s="839" t="s">
        <v>3421</v>
      </c>
      <c r="G573" s="825" t="s">
        <v>3474</v>
      </c>
      <c r="H573" s="825" t="s">
        <v>3475</v>
      </c>
      <c r="I573" s="831">
        <v>22073.099609375</v>
      </c>
      <c r="J573" s="831">
        <v>1</v>
      </c>
      <c r="K573" s="832">
        <v>22073.099609375</v>
      </c>
    </row>
    <row r="574" spans="1:11" ht="14.45" customHeight="1" x14ac:dyDescent="0.2">
      <c r="A574" s="821" t="s">
        <v>599</v>
      </c>
      <c r="B574" s="822" t="s">
        <v>600</v>
      </c>
      <c r="C574" s="825" t="s">
        <v>628</v>
      </c>
      <c r="D574" s="839" t="s">
        <v>629</v>
      </c>
      <c r="E574" s="825" t="s">
        <v>3420</v>
      </c>
      <c r="F574" s="839" t="s">
        <v>3421</v>
      </c>
      <c r="G574" s="825" t="s">
        <v>3476</v>
      </c>
      <c r="H574" s="825" t="s">
        <v>3477</v>
      </c>
      <c r="I574" s="831">
        <v>2087.25</v>
      </c>
      <c r="J574" s="831">
        <v>1</v>
      </c>
      <c r="K574" s="832">
        <v>2087.25</v>
      </c>
    </row>
    <row r="575" spans="1:11" ht="14.45" customHeight="1" x14ac:dyDescent="0.2">
      <c r="A575" s="821" t="s">
        <v>599</v>
      </c>
      <c r="B575" s="822" t="s">
        <v>600</v>
      </c>
      <c r="C575" s="825" t="s">
        <v>628</v>
      </c>
      <c r="D575" s="839" t="s">
        <v>629</v>
      </c>
      <c r="E575" s="825" t="s">
        <v>3420</v>
      </c>
      <c r="F575" s="839" t="s">
        <v>3421</v>
      </c>
      <c r="G575" s="825" t="s">
        <v>3478</v>
      </c>
      <c r="H575" s="825" t="s">
        <v>3479</v>
      </c>
      <c r="I575" s="831">
        <v>22073.099609375</v>
      </c>
      <c r="J575" s="831">
        <v>1</v>
      </c>
      <c r="K575" s="832">
        <v>22073.099609375</v>
      </c>
    </row>
    <row r="576" spans="1:11" ht="14.45" customHeight="1" x14ac:dyDescent="0.2">
      <c r="A576" s="821" t="s">
        <v>599</v>
      </c>
      <c r="B576" s="822" t="s">
        <v>600</v>
      </c>
      <c r="C576" s="825" t="s">
        <v>628</v>
      </c>
      <c r="D576" s="839" t="s">
        <v>629</v>
      </c>
      <c r="E576" s="825" t="s">
        <v>3420</v>
      </c>
      <c r="F576" s="839" t="s">
        <v>3421</v>
      </c>
      <c r="G576" s="825" t="s">
        <v>3480</v>
      </c>
      <c r="H576" s="825" t="s">
        <v>3481</v>
      </c>
      <c r="I576" s="831">
        <v>15889.253580729166</v>
      </c>
      <c r="J576" s="831">
        <v>3</v>
      </c>
      <c r="K576" s="832">
        <v>47667.7607421875</v>
      </c>
    </row>
    <row r="577" spans="1:11" ht="14.45" customHeight="1" x14ac:dyDescent="0.2">
      <c r="A577" s="821" t="s">
        <v>599</v>
      </c>
      <c r="B577" s="822" t="s">
        <v>600</v>
      </c>
      <c r="C577" s="825" t="s">
        <v>628</v>
      </c>
      <c r="D577" s="839" t="s">
        <v>629</v>
      </c>
      <c r="E577" s="825" t="s">
        <v>3420</v>
      </c>
      <c r="F577" s="839" t="s">
        <v>3421</v>
      </c>
      <c r="G577" s="825" t="s">
        <v>3482</v>
      </c>
      <c r="H577" s="825" t="s">
        <v>3483</v>
      </c>
      <c r="I577" s="831">
        <v>1071.800048828125</v>
      </c>
      <c r="J577" s="831">
        <v>2</v>
      </c>
      <c r="K577" s="832">
        <v>2143.60009765625</v>
      </c>
    </row>
    <row r="578" spans="1:11" ht="14.45" customHeight="1" x14ac:dyDescent="0.2">
      <c r="A578" s="821" t="s">
        <v>599</v>
      </c>
      <c r="B578" s="822" t="s">
        <v>600</v>
      </c>
      <c r="C578" s="825" t="s">
        <v>628</v>
      </c>
      <c r="D578" s="839" t="s">
        <v>629</v>
      </c>
      <c r="E578" s="825" t="s">
        <v>3420</v>
      </c>
      <c r="F578" s="839" t="s">
        <v>3421</v>
      </c>
      <c r="G578" s="825" t="s">
        <v>3484</v>
      </c>
      <c r="H578" s="825" t="s">
        <v>3485</v>
      </c>
      <c r="I578" s="831">
        <v>6944.85009765625</v>
      </c>
      <c r="J578" s="831">
        <v>1</v>
      </c>
      <c r="K578" s="832">
        <v>6944.85009765625</v>
      </c>
    </row>
    <row r="579" spans="1:11" ht="14.45" customHeight="1" x14ac:dyDescent="0.2">
      <c r="A579" s="821" t="s">
        <v>599</v>
      </c>
      <c r="B579" s="822" t="s">
        <v>600</v>
      </c>
      <c r="C579" s="825" t="s">
        <v>628</v>
      </c>
      <c r="D579" s="839" t="s">
        <v>629</v>
      </c>
      <c r="E579" s="825" t="s">
        <v>3420</v>
      </c>
      <c r="F579" s="839" t="s">
        <v>3421</v>
      </c>
      <c r="G579" s="825" t="s">
        <v>3486</v>
      </c>
      <c r="H579" s="825" t="s">
        <v>3487</v>
      </c>
      <c r="I579" s="831">
        <v>4600</v>
      </c>
      <c r="J579" s="831">
        <v>4</v>
      </c>
      <c r="K579" s="832">
        <v>18400</v>
      </c>
    </row>
    <row r="580" spans="1:11" ht="14.45" customHeight="1" x14ac:dyDescent="0.2">
      <c r="A580" s="821" t="s">
        <v>599</v>
      </c>
      <c r="B580" s="822" t="s">
        <v>600</v>
      </c>
      <c r="C580" s="825" t="s">
        <v>628</v>
      </c>
      <c r="D580" s="839" t="s">
        <v>629</v>
      </c>
      <c r="E580" s="825" t="s">
        <v>3420</v>
      </c>
      <c r="F580" s="839" t="s">
        <v>3421</v>
      </c>
      <c r="G580" s="825" t="s">
        <v>3488</v>
      </c>
      <c r="H580" s="825" t="s">
        <v>3489</v>
      </c>
      <c r="I580" s="831">
        <v>3784.64990234375</v>
      </c>
      <c r="J580" s="831">
        <v>9</v>
      </c>
      <c r="K580" s="832">
        <v>34061.84912109375</v>
      </c>
    </row>
    <row r="581" spans="1:11" ht="14.45" customHeight="1" x14ac:dyDescent="0.2">
      <c r="A581" s="821" t="s">
        <v>599</v>
      </c>
      <c r="B581" s="822" t="s">
        <v>600</v>
      </c>
      <c r="C581" s="825" t="s">
        <v>628</v>
      </c>
      <c r="D581" s="839" t="s">
        <v>629</v>
      </c>
      <c r="E581" s="825" t="s">
        <v>3420</v>
      </c>
      <c r="F581" s="839" t="s">
        <v>3421</v>
      </c>
      <c r="G581" s="825" t="s">
        <v>3490</v>
      </c>
      <c r="H581" s="825" t="s">
        <v>3491</v>
      </c>
      <c r="I581" s="831">
        <v>8510</v>
      </c>
      <c r="J581" s="831">
        <v>3</v>
      </c>
      <c r="K581" s="832">
        <v>25530</v>
      </c>
    </row>
    <row r="582" spans="1:11" ht="14.45" customHeight="1" x14ac:dyDescent="0.2">
      <c r="A582" s="821" t="s">
        <v>599</v>
      </c>
      <c r="B582" s="822" t="s">
        <v>600</v>
      </c>
      <c r="C582" s="825" t="s">
        <v>628</v>
      </c>
      <c r="D582" s="839" t="s">
        <v>629</v>
      </c>
      <c r="E582" s="825" t="s">
        <v>3420</v>
      </c>
      <c r="F582" s="839" t="s">
        <v>3421</v>
      </c>
      <c r="G582" s="825" t="s">
        <v>3492</v>
      </c>
      <c r="H582" s="825" t="s">
        <v>3493</v>
      </c>
      <c r="I582" s="831">
        <v>8510</v>
      </c>
      <c r="J582" s="831">
        <v>19</v>
      </c>
      <c r="K582" s="832">
        <v>161690</v>
      </c>
    </row>
    <row r="583" spans="1:11" ht="14.45" customHeight="1" x14ac:dyDescent="0.2">
      <c r="A583" s="821" t="s">
        <v>599</v>
      </c>
      <c r="B583" s="822" t="s">
        <v>600</v>
      </c>
      <c r="C583" s="825" t="s">
        <v>628</v>
      </c>
      <c r="D583" s="839" t="s">
        <v>629</v>
      </c>
      <c r="E583" s="825" t="s">
        <v>3420</v>
      </c>
      <c r="F583" s="839" t="s">
        <v>3421</v>
      </c>
      <c r="G583" s="825" t="s">
        <v>3494</v>
      </c>
      <c r="H583" s="825" t="s">
        <v>3495</v>
      </c>
      <c r="I583" s="831">
        <v>3220</v>
      </c>
      <c r="J583" s="831">
        <v>6</v>
      </c>
      <c r="K583" s="832">
        <v>19320</v>
      </c>
    </row>
    <row r="584" spans="1:11" ht="14.45" customHeight="1" x14ac:dyDescent="0.2">
      <c r="A584" s="821" t="s">
        <v>599</v>
      </c>
      <c r="B584" s="822" t="s">
        <v>600</v>
      </c>
      <c r="C584" s="825" t="s">
        <v>628</v>
      </c>
      <c r="D584" s="839" t="s">
        <v>629</v>
      </c>
      <c r="E584" s="825" t="s">
        <v>3420</v>
      </c>
      <c r="F584" s="839" t="s">
        <v>3421</v>
      </c>
      <c r="G584" s="825" t="s">
        <v>3496</v>
      </c>
      <c r="H584" s="825" t="s">
        <v>3497</v>
      </c>
      <c r="I584" s="831">
        <v>4600</v>
      </c>
      <c r="J584" s="831">
        <v>10</v>
      </c>
      <c r="K584" s="832">
        <v>46000</v>
      </c>
    </row>
    <row r="585" spans="1:11" ht="14.45" customHeight="1" x14ac:dyDescent="0.2">
      <c r="A585" s="821" t="s">
        <v>599</v>
      </c>
      <c r="B585" s="822" t="s">
        <v>600</v>
      </c>
      <c r="C585" s="825" t="s">
        <v>628</v>
      </c>
      <c r="D585" s="839" t="s">
        <v>629</v>
      </c>
      <c r="E585" s="825" t="s">
        <v>3420</v>
      </c>
      <c r="F585" s="839" t="s">
        <v>3421</v>
      </c>
      <c r="G585" s="825" t="s">
        <v>3498</v>
      </c>
      <c r="H585" s="825" t="s">
        <v>3499</v>
      </c>
      <c r="I585" s="831">
        <v>4600</v>
      </c>
      <c r="J585" s="831">
        <v>7</v>
      </c>
      <c r="K585" s="832">
        <v>32200</v>
      </c>
    </row>
    <row r="586" spans="1:11" ht="14.45" customHeight="1" x14ac:dyDescent="0.2">
      <c r="A586" s="821" t="s">
        <v>599</v>
      </c>
      <c r="B586" s="822" t="s">
        <v>600</v>
      </c>
      <c r="C586" s="825" t="s">
        <v>628</v>
      </c>
      <c r="D586" s="839" t="s">
        <v>629</v>
      </c>
      <c r="E586" s="825" t="s">
        <v>3420</v>
      </c>
      <c r="F586" s="839" t="s">
        <v>3421</v>
      </c>
      <c r="G586" s="825" t="s">
        <v>3500</v>
      </c>
      <c r="H586" s="825" t="s">
        <v>3501</v>
      </c>
      <c r="I586" s="831">
        <v>4600</v>
      </c>
      <c r="J586" s="831">
        <v>6</v>
      </c>
      <c r="K586" s="832">
        <v>27600</v>
      </c>
    </row>
    <row r="587" spans="1:11" ht="14.45" customHeight="1" x14ac:dyDescent="0.2">
      <c r="A587" s="821" t="s">
        <v>599</v>
      </c>
      <c r="B587" s="822" t="s">
        <v>600</v>
      </c>
      <c r="C587" s="825" t="s">
        <v>628</v>
      </c>
      <c r="D587" s="839" t="s">
        <v>629</v>
      </c>
      <c r="E587" s="825" t="s">
        <v>3420</v>
      </c>
      <c r="F587" s="839" t="s">
        <v>3421</v>
      </c>
      <c r="G587" s="825" t="s">
        <v>3502</v>
      </c>
      <c r="H587" s="825" t="s">
        <v>3503</v>
      </c>
      <c r="I587" s="831">
        <v>5175</v>
      </c>
      <c r="J587" s="831">
        <v>3</v>
      </c>
      <c r="K587" s="832">
        <v>15525</v>
      </c>
    </row>
    <row r="588" spans="1:11" ht="14.45" customHeight="1" x14ac:dyDescent="0.2">
      <c r="A588" s="821" t="s">
        <v>599</v>
      </c>
      <c r="B588" s="822" t="s">
        <v>600</v>
      </c>
      <c r="C588" s="825" t="s">
        <v>628</v>
      </c>
      <c r="D588" s="839" t="s">
        <v>629</v>
      </c>
      <c r="E588" s="825" t="s">
        <v>3420</v>
      </c>
      <c r="F588" s="839" t="s">
        <v>3421</v>
      </c>
      <c r="G588" s="825" t="s">
        <v>3504</v>
      </c>
      <c r="H588" s="825" t="s">
        <v>3505</v>
      </c>
      <c r="I588" s="831">
        <v>5175</v>
      </c>
      <c r="J588" s="831">
        <v>4</v>
      </c>
      <c r="K588" s="832">
        <v>20700</v>
      </c>
    </row>
    <row r="589" spans="1:11" ht="14.45" customHeight="1" x14ac:dyDescent="0.2">
      <c r="A589" s="821" t="s">
        <v>599</v>
      </c>
      <c r="B589" s="822" t="s">
        <v>600</v>
      </c>
      <c r="C589" s="825" t="s">
        <v>628</v>
      </c>
      <c r="D589" s="839" t="s">
        <v>629</v>
      </c>
      <c r="E589" s="825" t="s">
        <v>3420</v>
      </c>
      <c r="F589" s="839" t="s">
        <v>3421</v>
      </c>
      <c r="G589" s="825" t="s">
        <v>3506</v>
      </c>
      <c r="H589" s="825" t="s">
        <v>3507</v>
      </c>
      <c r="I589" s="831">
        <v>5175</v>
      </c>
      <c r="J589" s="831">
        <v>9</v>
      </c>
      <c r="K589" s="832">
        <v>46575</v>
      </c>
    </row>
    <row r="590" spans="1:11" ht="14.45" customHeight="1" x14ac:dyDescent="0.2">
      <c r="A590" s="821" t="s">
        <v>599</v>
      </c>
      <c r="B590" s="822" t="s">
        <v>600</v>
      </c>
      <c r="C590" s="825" t="s">
        <v>628</v>
      </c>
      <c r="D590" s="839" t="s">
        <v>629</v>
      </c>
      <c r="E590" s="825" t="s">
        <v>3420</v>
      </c>
      <c r="F590" s="839" t="s">
        <v>3421</v>
      </c>
      <c r="G590" s="825" t="s">
        <v>3508</v>
      </c>
      <c r="H590" s="825" t="s">
        <v>3509</v>
      </c>
      <c r="I590" s="831">
        <v>2769.199951171875</v>
      </c>
      <c r="J590" s="831">
        <v>2</v>
      </c>
      <c r="K590" s="832">
        <v>5538.39990234375</v>
      </c>
    </row>
    <row r="591" spans="1:11" ht="14.45" customHeight="1" x14ac:dyDescent="0.2">
      <c r="A591" s="821" t="s">
        <v>599</v>
      </c>
      <c r="B591" s="822" t="s">
        <v>600</v>
      </c>
      <c r="C591" s="825" t="s">
        <v>628</v>
      </c>
      <c r="D591" s="839" t="s">
        <v>629</v>
      </c>
      <c r="E591" s="825" t="s">
        <v>3420</v>
      </c>
      <c r="F591" s="839" t="s">
        <v>3421</v>
      </c>
      <c r="G591" s="825" t="s">
        <v>3510</v>
      </c>
      <c r="H591" s="825" t="s">
        <v>3511</v>
      </c>
      <c r="I591" s="831">
        <v>5638.4501953125</v>
      </c>
      <c r="J591" s="831">
        <v>3</v>
      </c>
      <c r="K591" s="832">
        <v>16915.3505859375</v>
      </c>
    </row>
    <row r="592" spans="1:11" ht="14.45" customHeight="1" x14ac:dyDescent="0.2">
      <c r="A592" s="821" t="s">
        <v>599</v>
      </c>
      <c r="B592" s="822" t="s">
        <v>600</v>
      </c>
      <c r="C592" s="825" t="s">
        <v>628</v>
      </c>
      <c r="D592" s="839" t="s">
        <v>629</v>
      </c>
      <c r="E592" s="825" t="s">
        <v>3420</v>
      </c>
      <c r="F592" s="839" t="s">
        <v>3421</v>
      </c>
      <c r="G592" s="825" t="s">
        <v>3512</v>
      </c>
      <c r="H592" s="825" t="s">
        <v>3513</v>
      </c>
      <c r="I592" s="831">
        <v>5638.4501953125</v>
      </c>
      <c r="J592" s="831">
        <v>2</v>
      </c>
      <c r="K592" s="832">
        <v>11276.900390625</v>
      </c>
    </row>
    <row r="593" spans="1:11" ht="14.45" customHeight="1" x14ac:dyDescent="0.2">
      <c r="A593" s="821" t="s">
        <v>599</v>
      </c>
      <c r="B593" s="822" t="s">
        <v>600</v>
      </c>
      <c r="C593" s="825" t="s">
        <v>628</v>
      </c>
      <c r="D593" s="839" t="s">
        <v>629</v>
      </c>
      <c r="E593" s="825" t="s">
        <v>3420</v>
      </c>
      <c r="F593" s="839" t="s">
        <v>3421</v>
      </c>
      <c r="G593" s="825" t="s">
        <v>3514</v>
      </c>
      <c r="H593" s="825" t="s">
        <v>3515</v>
      </c>
      <c r="I593" s="831">
        <v>5638.4501953125</v>
      </c>
      <c r="J593" s="831">
        <v>1</v>
      </c>
      <c r="K593" s="832">
        <v>5638.4501953125</v>
      </c>
    </row>
    <row r="594" spans="1:11" ht="14.45" customHeight="1" x14ac:dyDescent="0.2">
      <c r="A594" s="821" t="s">
        <v>599</v>
      </c>
      <c r="B594" s="822" t="s">
        <v>600</v>
      </c>
      <c r="C594" s="825" t="s">
        <v>628</v>
      </c>
      <c r="D594" s="839" t="s">
        <v>629</v>
      </c>
      <c r="E594" s="825" t="s">
        <v>3420</v>
      </c>
      <c r="F594" s="839" t="s">
        <v>3421</v>
      </c>
      <c r="G594" s="825" t="s">
        <v>3516</v>
      </c>
      <c r="H594" s="825" t="s">
        <v>3517</v>
      </c>
      <c r="I594" s="831">
        <v>5638.4501953125</v>
      </c>
      <c r="J594" s="831">
        <v>4</v>
      </c>
      <c r="K594" s="832">
        <v>22553.80078125</v>
      </c>
    </row>
    <row r="595" spans="1:11" ht="14.45" customHeight="1" x14ac:dyDescent="0.2">
      <c r="A595" s="821" t="s">
        <v>599</v>
      </c>
      <c r="B595" s="822" t="s">
        <v>600</v>
      </c>
      <c r="C595" s="825" t="s">
        <v>628</v>
      </c>
      <c r="D595" s="839" t="s">
        <v>629</v>
      </c>
      <c r="E595" s="825" t="s">
        <v>3420</v>
      </c>
      <c r="F595" s="839" t="s">
        <v>3421</v>
      </c>
      <c r="G595" s="825" t="s">
        <v>3518</v>
      </c>
      <c r="H595" s="825" t="s">
        <v>3519</v>
      </c>
      <c r="I595" s="831">
        <v>1273.9599609375</v>
      </c>
      <c r="J595" s="831">
        <v>1</v>
      </c>
      <c r="K595" s="832">
        <v>1273.9599609375</v>
      </c>
    </row>
    <row r="596" spans="1:11" ht="14.45" customHeight="1" x14ac:dyDescent="0.2">
      <c r="A596" s="821" t="s">
        <v>599</v>
      </c>
      <c r="B596" s="822" t="s">
        <v>600</v>
      </c>
      <c r="C596" s="825" t="s">
        <v>628</v>
      </c>
      <c r="D596" s="839" t="s">
        <v>629</v>
      </c>
      <c r="E596" s="825" t="s">
        <v>3420</v>
      </c>
      <c r="F596" s="839" t="s">
        <v>3421</v>
      </c>
      <c r="G596" s="825" t="s">
        <v>3520</v>
      </c>
      <c r="H596" s="825" t="s">
        <v>3521</v>
      </c>
      <c r="I596" s="831">
        <v>801.96002197265625</v>
      </c>
      <c r="J596" s="831">
        <v>30</v>
      </c>
      <c r="K596" s="832">
        <v>24058.919921875</v>
      </c>
    </row>
    <row r="597" spans="1:11" ht="14.45" customHeight="1" x14ac:dyDescent="0.2">
      <c r="A597" s="821" t="s">
        <v>599</v>
      </c>
      <c r="B597" s="822" t="s">
        <v>600</v>
      </c>
      <c r="C597" s="825" t="s">
        <v>628</v>
      </c>
      <c r="D597" s="839" t="s">
        <v>629</v>
      </c>
      <c r="E597" s="825" t="s">
        <v>3420</v>
      </c>
      <c r="F597" s="839" t="s">
        <v>3421</v>
      </c>
      <c r="G597" s="825" t="s">
        <v>3522</v>
      </c>
      <c r="H597" s="825" t="s">
        <v>3523</v>
      </c>
      <c r="I597" s="831">
        <v>1800</v>
      </c>
      <c r="J597" s="831">
        <v>3</v>
      </c>
      <c r="K597" s="832">
        <v>5400</v>
      </c>
    </row>
    <row r="598" spans="1:11" ht="14.45" customHeight="1" x14ac:dyDescent="0.2">
      <c r="A598" s="821" t="s">
        <v>599</v>
      </c>
      <c r="B598" s="822" t="s">
        <v>600</v>
      </c>
      <c r="C598" s="825" t="s">
        <v>628</v>
      </c>
      <c r="D598" s="839" t="s">
        <v>629</v>
      </c>
      <c r="E598" s="825" t="s">
        <v>3420</v>
      </c>
      <c r="F598" s="839" t="s">
        <v>3421</v>
      </c>
      <c r="G598" s="825" t="s">
        <v>3524</v>
      </c>
      <c r="H598" s="825" t="s">
        <v>3525</v>
      </c>
      <c r="I598" s="831">
        <v>1800</v>
      </c>
      <c r="J598" s="831">
        <v>1</v>
      </c>
      <c r="K598" s="832">
        <v>1800</v>
      </c>
    </row>
    <row r="599" spans="1:11" ht="14.45" customHeight="1" x14ac:dyDescent="0.2">
      <c r="A599" s="821" t="s">
        <v>599</v>
      </c>
      <c r="B599" s="822" t="s">
        <v>600</v>
      </c>
      <c r="C599" s="825" t="s">
        <v>628</v>
      </c>
      <c r="D599" s="839" t="s">
        <v>629</v>
      </c>
      <c r="E599" s="825" t="s">
        <v>3420</v>
      </c>
      <c r="F599" s="839" t="s">
        <v>3421</v>
      </c>
      <c r="G599" s="825" t="s">
        <v>3526</v>
      </c>
      <c r="H599" s="825" t="s">
        <v>3527</v>
      </c>
      <c r="I599" s="831">
        <v>1800</v>
      </c>
      <c r="J599" s="831">
        <v>1</v>
      </c>
      <c r="K599" s="832">
        <v>1800</v>
      </c>
    </row>
    <row r="600" spans="1:11" ht="14.45" customHeight="1" x14ac:dyDescent="0.2">
      <c r="A600" s="821" t="s">
        <v>599</v>
      </c>
      <c r="B600" s="822" t="s">
        <v>600</v>
      </c>
      <c r="C600" s="825" t="s">
        <v>628</v>
      </c>
      <c r="D600" s="839" t="s">
        <v>629</v>
      </c>
      <c r="E600" s="825" t="s">
        <v>3420</v>
      </c>
      <c r="F600" s="839" t="s">
        <v>3421</v>
      </c>
      <c r="G600" s="825" t="s">
        <v>3528</v>
      </c>
      <c r="H600" s="825" t="s">
        <v>3529</v>
      </c>
      <c r="I600" s="831">
        <v>4857.60009765625</v>
      </c>
      <c r="J600" s="831">
        <v>1</v>
      </c>
      <c r="K600" s="832">
        <v>4857.60009765625</v>
      </c>
    </row>
    <row r="601" spans="1:11" ht="14.45" customHeight="1" x14ac:dyDescent="0.2">
      <c r="A601" s="821" t="s">
        <v>599</v>
      </c>
      <c r="B601" s="822" t="s">
        <v>600</v>
      </c>
      <c r="C601" s="825" t="s">
        <v>628</v>
      </c>
      <c r="D601" s="839" t="s">
        <v>629</v>
      </c>
      <c r="E601" s="825" t="s">
        <v>3420</v>
      </c>
      <c r="F601" s="839" t="s">
        <v>3421</v>
      </c>
      <c r="G601" s="825" t="s">
        <v>3530</v>
      </c>
      <c r="H601" s="825" t="s">
        <v>3531</v>
      </c>
      <c r="I601" s="831">
        <v>4857.60009765625</v>
      </c>
      <c r="J601" s="831">
        <v>1</v>
      </c>
      <c r="K601" s="832">
        <v>4857.60009765625</v>
      </c>
    </row>
    <row r="602" spans="1:11" ht="14.45" customHeight="1" x14ac:dyDescent="0.2">
      <c r="A602" s="821" t="s">
        <v>599</v>
      </c>
      <c r="B602" s="822" t="s">
        <v>600</v>
      </c>
      <c r="C602" s="825" t="s">
        <v>628</v>
      </c>
      <c r="D602" s="839" t="s">
        <v>629</v>
      </c>
      <c r="E602" s="825" t="s">
        <v>3420</v>
      </c>
      <c r="F602" s="839" t="s">
        <v>3421</v>
      </c>
      <c r="G602" s="825" t="s">
        <v>3532</v>
      </c>
      <c r="H602" s="825" t="s">
        <v>3533</v>
      </c>
      <c r="I602" s="831">
        <v>1127</v>
      </c>
      <c r="J602" s="831">
        <v>5</v>
      </c>
      <c r="K602" s="832">
        <v>5635</v>
      </c>
    </row>
    <row r="603" spans="1:11" ht="14.45" customHeight="1" x14ac:dyDescent="0.2">
      <c r="A603" s="821" t="s">
        <v>599</v>
      </c>
      <c r="B603" s="822" t="s">
        <v>600</v>
      </c>
      <c r="C603" s="825" t="s">
        <v>628</v>
      </c>
      <c r="D603" s="839" t="s">
        <v>629</v>
      </c>
      <c r="E603" s="825" t="s">
        <v>3420</v>
      </c>
      <c r="F603" s="839" t="s">
        <v>3421</v>
      </c>
      <c r="G603" s="825" t="s">
        <v>3534</v>
      </c>
      <c r="H603" s="825" t="s">
        <v>3535</v>
      </c>
      <c r="I603" s="831">
        <v>1127</v>
      </c>
      <c r="J603" s="831">
        <v>1</v>
      </c>
      <c r="K603" s="832">
        <v>1127</v>
      </c>
    </row>
    <row r="604" spans="1:11" ht="14.45" customHeight="1" x14ac:dyDescent="0.2">
      <c r="A604" s="821" t="s">
        <v>599</v>
      </c>
      <c r="B604" s="822" t="s">
        <v>600</v>
      </c>
      <c r="C604" s="825" t="s">
        <v>628</v>
      </c>
      <c r="D604" s="839" t="s">
        <v>629</v>
      </c>
      <c r="E604" s="825" t="s">
        <v>3420</v>
      </c>
      <c r="F604" s="839" t="s">
        <v>3421</v>
      </c>
      <c r="G604" s="825" t="s">
        <v>3536</v>
      </c>
      <c r="H604" s="825" t="s">
        <v>3537</v>
      </c>
      <c r="I604" s="831">
        <v>2087.25</v>
      </c>
      <c r="J604" s="831">
        <v>1</v>
      </c>
      <c r="K604" s="832">
        <v>2087.25</v>
      </c>
    </row>
    <row r="605" spans="1:11" ht="14.45" customHeight="1" x14ac:dyDescent="0.2">
      <c r="A605" s="821" t="s">
        <v>599</v>
      </c>
      <c r="B605" s="822" t="s">
        <v>600</v>
      </c>
      <c r="C605" s="825" t="s">
        <v>628</v>
      </c>
      <c r="D605" s="839" t="s">
        <v>629</v>
      </c>
      <c r="E605" s="825" t="s">
        <v>3420</v>
      </c>
      <c r="F605" s="839" t="s">
        <v>3421</v>
      </c>
      <c r="G605" s="825" t="s">
        <v>3538</v>
      </c>
      <c r="H605" s="825" t="s">
        <v>3539</v>
      </c>
      <c r="I605" s="831">
        <v>801.96002197265625</v>
      </c>
      <c r="J605" s="831">
        <v>20</v>
      </c>
      <c r="K605" s="832">
        <v>16039.2802734375</v>
      </c>
    </row>
    <row r="606" spans="1:11" ht="14.45" customHeight="1" x14ac:dyDescent="0.2">
      <c r="A606" s="821" t="s">
        <v>599</v>
      </c>
      <c r="B606" s="822" t="s">
        <v>600</v>
      </c>
      <c r="C606" s="825" t="s">
        <v>628</v>
      </c>
      <c r="D606" s="839" t="s">
        <v>629</v>
      </c>
      <c r="E606" s="825" t="s">
        <v>3420</v>
      </c>
      <c r="F606" s="839" t="s">
        <v>3421</v>
      </c>
      <c r="G606" s="825" t="s">
        <v>3540</v>
      </c>
      <c r="H606" s="825" t="s">
        <v>3541</v>
      </c>
      <c r="I606" s="831">
        <v>801.96002197265625</v>
      </c>
      <c r="J606" s="831">
        <v>30</v>
      </c>
      <c r="K606" s="832">
        <v>24058.919921875</v>
      </c>
    </row>
    <row r="607" spans="1:11" ht="14.45" customHeight="1" x14ac:dyDescent="0.2">
      <c r="A607" s="821" t="s">
        <v>599</v>
      </c>
      <c r="B607" s="822" t="s">
        <v>600</v>
      </c>
      <c r="C607" s="825" t="s">
        <v>628</v>
      </c>
      <c r="D607" s="839" t="s">
        <v>629</v>
      </c>
      <c r="E607" s="825" t="s">
        <v>3420</v>
      </c>
      <c r="F607" s="839" t="s">
        <v>3421</v>
      </c>
      <c r="G607" s="825" t="s">
        <v>3542</v>
      </c>
      <c r="H607" s="825" t="s">
        <v>3543</v>
      </c>
      <c r="I607" s="831">
        <v>1100.43994140625</v>
      </c>
      <c r="J607" s="831">
        <v>1</v>
      </c>
      <c r="K607" s="832">
        <v>1100.43994140625</v>
      </c>
    </row>
    <row r="608" spans="1:11" ht="14.45" customHeight="1" x14ac:dyDescent="0.2">
      <c r="A608" s="821" t="s">
        <v>599</v>
      </c>
      <c r="B608" s="822" t="s">
        <v>600</v>
      </c>
      <c r="C608" s="825" t="s">
        <v>628</v>
      </c>
      <c r="D608" s="839" t="s">
        <v>629</v>
      </c>
      <c r="E608" s="825" t="s">
        <v>3420</v>
      </c>
      <c r="F608" s="839" t="s">
        <v>3421</v>
      </c>
      <c r="G608" s="825" t="s">
        <v>3544</v>
      </c>
      <c r="H608" s="825" t="s">
        <v>3545</v>
      </c>
      <c r="I608" s="831">
        <v>1100.43994140625</v>
      </c>
      <c r="J608" s="831">
        <v>1</v>
      </c>
      <c r="K608" s="832">
        <v>1100.43994140625</v>
      </c>
    </row>
    <row r="609" spans="1:11" ht="14.45" customHeight="1" x14ac:dyDescent="0.2">
      <c r="A609" s="821" t="s">
        <v>599</v>
      </c>
      <c r="B609" s="822" t="s">
        <v>600</v>
      </c>
      <c r="C609" s="825" t="s">
        <v>628</v>
      </c>
      <c r="D609" s="839" t="s">
        <v>629</v>
      </c>
      <c r="E609" s="825" t="s">
        <v>3420</v>
      </c>
      <c r="F609" s="839" t="s">
        <v>3421</v>
      </c>
      <c r="G609" s="825" t="s">
        <v>3546</v>
      </c>
      <c r="H609" s="825" t="s">
        <v>3547</v>
      </c>
      <c r="I609" s="831">
        <v>1100.43994140625</v>
      </c>
      <c r="J609" s="831">
        <v>2</v>
      </c>
      <c r="K609" s="832">
        <v>2200.8701171875</v>
      </c>
    </row>
    <row r="610" spans="1:11" ht="14.45" customHeight="1" x14ac:dyDescent="0.2">
      <c r="A610" s="821" t="s">
        <v>599</v>
      </c>
      <c r="B610" s="822" t="s">
        <v>600</v>
      </c>
      <c r="C610" s="825" t="s">
        <v>628</v>
      </c>
      <c r="D610" s="839" t="s">
        <v>629</v>
      </c>
      <c r="E610" s="825" t="s">
        <v>3420</v>
      </c>
      <c r="F610" s="839" t="s">
        <v>3421</v>
      </c>
      <c r="G610" s="825" t="s">
        <v>3548</v>
      </c>
      <c r="H610" s="825" t="s">
        <v>3549</v>
      </c>
      <c r="I610" s="831">
        <v>884.04998779296875</v>
      </c>
      <c r="J610" s="831">
        <v>2</v>
      </c>
      <c r="K610" s="832">
        <v>1768.0999755859375</v>
      </c>
    </row>
    <row r="611" spans="1:11" ht="14.45" customHeight="1" x14ac:dyDescent="0.2">
      <c r="A611" s="821" t="s">
        <v>599</v>
      </c>
      <c r="B611" s="822" t="s">
        <v>600</v>
      </c>
      <c r="C611" s="825" t="s">
        <v>628</v>
      </c>
      <c r="D611" s="839" t="s">
        <v>629</v>
      </c>
      <c r="E611" s="825" t="s">
        <v>3420</v>
      </c>
      <c r="F611" s="839" t="s">
        <v>3421</v>
      </c>
      <c r="G611" s="825" t="s">
        <v>3550</v>
      </c>
      <c r="H611" s="825" t="s">
        <v>3551</v>
      </c>
      <c r="I611" s="831">
        <v>939.6099853515625</v>
      </c>
      <c r="J611" s="831">
        <v>1</v>
      </c>
      <c r="K611" s="832">
        <v>939.6099853515625</v>
      </c>
    </row>
    <row r="612" spans="1:11" ht="14.45" customHeight="1" x14ac:dyDescent="0.2">
      <c r="A612" s="821" t="s">
        <v>599</v>
      </c>
      <c r="B612" s="822" t="s">
        <v>600</v>
      </c>
      <c r="C612" s="825" t="s">
        <v>628</v>
      </c>
      <c r="D612" s="839" t="s">
        <v>629</v>
      </c>
      <c r="E612" s="825" t="s">
        <v>3420</v>
      </c>
      <c r="F612" s="839" t="s">
        <v>3421</v>
      </c>
      <c r="G612" s="825" t="s">
        <v>3552</v>
      </c>
      <c r="H612" s="825" t="s">
        <v>3553</v>
      </c>
      <c r="I612" s="831">
        <v>1008.8200073242188</v>
      </c>
      <c r="J612" s="831">
        <v>2</v>
      </c>
      <c r="K612" s="832">
        <v>2017.6300048828125</v>
      </c>
    </row>
    <row r="613" spans="1:11" ht="14.45" customHeight="1" x14ac:dyDescent="0.2">
      <c r="A613" s="821" t="s">
        <v>599</v>
      </c>
      <c r="B613" s="822" t="s">
        <v>600</v>
      </c>
      <c r="C613" s="825" t="s">
        <v>628</v>
      </c>
      <c r="D613" s="839" t="s">
        <v>629</v>
      </c>
      <c r="E613" s="825" t="s">
        <v>3420</v>
      </c>
      <c r="F613" s="839" t="s">
        <v>3421</v>
      </c>
      <c r="G613" s="825" t="s">
        <v>3554</v>
      </c>
      <c r="H613" s="825" t="s">
        <v>3555</v>
      </c>
      <c r="I613" s="831">
        <v>9119.52001953125</v>
      </c>
      <c r="J613" s="831">
        <v>10</v>
      </c>
      <c r="K613" s="832">
        <v>91195.23046875</v>
      </c>
    </row>
    <row r="614" spans="1:11" ht="14.45" customHeight="1" x14ac:dyDescent="0.2">
      <c r="A614" s="821" t="s">
        <v>599</v>
      </c>
      <c r="B614" s="822" t="s">
        <v>600</v>
      </c>
      <c r="C614" s="825" t="s">
        <v>628</v>
      </c>
      <c r="D614" s="839" t="s">
        <v>629</v>
      </c>
      <c r="E614" s="825" t="s">
        <v>3420</v>
      </c>
      <c r="F614" s="839" t="s">
        <v>3421</v>
      </c>
      <c r="G614" s="825" t="s">
        <v>3556</v>
      </c>
      <c r="H614" s="825" t="s">
        <v>3557</v>
      </c>
      <c r="I614" s="831">
        <v>2005.5999755859375</v>
      </c>
      <c r="J614" s="831">
        <v>1</v>
      </c>
      <c r="K614" s="832">
        <v>2005.5999755859375</v>
      </c>
    </row>
    <row r="615" spans="1:11" ht="14.45" customHeight="1" x14ac:dyDescent="0.2">
      <c r="A615" s="821" t="s">
        <v>599</v>
      </c>
      <c r="B615" s="822" t="s">
        <v>600</v>
      </c>
      <c r="C615" s="825" t="s">
        <v>628</v>
      </c>
      <c r="D615" s="839" t="s">
        <v>629</v>
      </c>
      <c r="E615" s="825" t="s">
        <v>3420</v>
      </c>
      <c r="F615" s="839" t="s">
        <v>3421</v>
      </c>
      <c r="G615" s="825" t="s">
        <v>3558</v>
      </c>
      <c r="H615" s="825" t="s">
        <v>3559</v>
      </c>
      <c r="I615" s="831">
        <v>1804.6099853515625</v>
      </c>
      <c r="J615" s="831">
        <v>1</v>
      </c>
      <c r="K615" s="832">
        <v>1804.6099853515625</v>
      </c>
    </row>
    <row r="616" spans="1:11" ht="14.45" customHeight="1" x14ac:dyDescent="0.2">
      <c r="A616" s="821" t="s">
        <v>599</v>
      </c>
      <c r="B616" s="822" t="s">
        <v>600</v>
      </c>
      <c r="C616" s="825" t="s">
        <v>628</v>
      </c>
      <c r="D616" s="839" t="s">
        <v>629</v>
      </c>
      <c r="E616" s="825" t="s">
        <v>3420</v>
      </c>
      <c r="F616" s="839" t="s">
        <v>3421</v>
      </c>
      <c r="G616" s="825" t="s">
        <v>3560</v>
      </c>
      <c r="H616" s="825" t="s">
        <v>3561</v>
      </c>
      <c r="I616" s="831">
        <v>1804.6099853515625</v>
      </c>
      <c r="J616" s="831">
        <v>1</v>
      </c>
      <c r="K616" s="832">
        <v>1804.6099853515625</v>
      </c>
    </row>
    <row r="617" spans="1:11" ht="14.45" customHeight="1" x14ac:dyDescent="0.2">
      <c r="A617" s="821" t="s">
        <v>599</v>
      </c>
      <c r="B617" s="822" t="s">
        <v>600</v>
      </c>
      <c r="C617" s="825" t="s">
        <v>628</v>
      </c>
      <c r="D617" s="839" t="s">
        <v>629</v>
      </c>
      <c r="E617" s="825" t="s">
        <v>3420</v>
      </c>
      <c r="F617" s="839" t="s">
        <v>3421</v>
      </c>
      <c r="G617" s="825" t="s">
        <v>3562</v>
      </c>
      <c r="H617" s="825" t="s">
        <v>3563</v>
      </c>
      <c r="I617" s="831">
        <v>1804.6099853515625</v>
      </c>
      <c r="J617" s="831">
        <v>1</v>
      </c>
      <c r="K617" s="832">
        <v>1804.6099853515625</v>
      </c>
    </row>
    <row r="618" spans="1:11" ht="14.45" customHeight="1" x14ac:dyDescent="0.2">
      <c r="A618" s="821" t="s">
        <v>599</v>
      </c>
      <c r="B618" s="822" t="s">
        <v>600</v>
      </c>
      <c r="C618" s="825" t="s">
        <v>628</v>
      </c>
      <c r="D618" s="839" t="s">
        <v>629</v>
      </c>
      <c r="E618" s="825" t="s">
        <v>3420</v>
      </c>
      <c r="F618" s="839" t="s">
        <v>3421</v>
      </c>
      <c r="G618" s="825" t="s">
        <v>3564</v>
      </c>
      <c r="H618" s="825" t="s">
        <v>3565</v>
      </c>
      <c r="I618" s="831">
        <v>1804.6124877929688</v>
      </c>
      <c r="J618" s="831">
        <v>5</v>
      </c>
      <c r="K618" s="832">
        <v>9023.0599365234375</v>
      </c>
    </row>
    <row r="619" spans="1:11" ht="14.45" customHeight="1" x14ac:dyDescent="0.2">
      <c r="A619" s="821" t="s">
        <v>599</v>
      </c>
      <c r="B619" s="822" t="s">
        <v>600</v>
      </c>
      <c r="C619" s="825" t="s">
        <v>628</v>
      </c>
      <c r="D619" s="839" t="s">
        <v>629</v>
      </c>
      <c r="E619" s="825" t="s">
        <v>3420</v>
      </c>
      <c r="F619" s="839" t="s">
        <v>3421</v>
      </c>
      <c r="G619" s="825" t="s">
        <v>3566</v>
      </c>
      <c r="H619" s="825" t="s">
        <v>3567</v>
      </c>
      <c r="I619" s="831">
        <v>1804.6099853515625</v>
      </c>
      <c r="J619" s="831">
        <v>3</v>
      </c>
      <c r="K619" s="832">
        <v>5413.8299560546875</v>
      </c>
    </row>
    <row r="620" spans="1:11" ht="14.45" customHeight="1" x14ac:dyDescent="0.2">
      <c r="A620" s="821" t="s">
        <v>599</v>
      </c>
      <c r="B620" s="822" t="s">
        <v>600</v>
      </c>
      <c r="C620" s="825" t="s">
        <v>628</v>
      </c>
      <c r="D620" s="839" t="s">
        <v>629</v>
      </c>
      <c r="E620" s="825" t="s">
        <v>3420</v>
      </c>
      <c r="F620" s="839" t="s">
        <v>3421</v>
      </c>
      <c r="G620" s="825" t="s">
        <v>3568</v>
      </c>
      <c r="H620" s="825" t="s">
        <v>3569</v>
      </c>
      <c r="I620" s="831">
        <v>1804.6099853515625</v>
      </c>
      <c r="J620" s="831">
        <v>2</v>
      </c>
      <c r="K620" s="832">
        <v>3609.219970703125</v>
      </c>
    </row>
    <row r="621" spans="1:11" ht="14.45" customHeight="1" x14ac:dyDescent="0.2">
      <c r="A621" s="821" t="s">
        <v>599</v>
      </c>
      <c r="B621" s="822" t="s">
        <v>600</v>
      </c>
      <c r="C621" s="825" t="s">
        <v>628</v>
      </c>
      <c r="D621" s="839" t="s">
        <v>629</v>
      </c>
      <c r="E621" s="825" t="s">
        <v>3420</v>
      </c>
      <c r="F621" s="839" t="s">
        <v>3421</v>
      </c>
      <c r="G621" s="825" t="s">
        <v>3570</v>
      </c>
      <c r="H621" s="825" t="s">
        <v>3571</v>
      </c>
      <c r="I621" s="831">
        <v>1804.6099853515625</v>
      </c>
      <c r="J621" s="831">
        <v>1</v>
      </c>
      <c r="K621" s="832">
        <v>1804.6099853515625</v>
      </c>
    </row>
    <row r="622" spans="1:11" ht="14.45" customHeight="1" x14ac:dyDescent="0.2">
      <c r="A622" s="821" t="s">
        <v>599</v>
      </c>
      <c r="B622" s="822" t="s">
        <v>600</v>
      </c>
      <c r="C622" s="825" t="s">
        <v>628</v>
      </c>
      <c r="D622" s="839" t="s">
        <v>629</v>
      </c>
      <c r="E622" s="825" t="s">
        <v>3420</v>
      </c>
      <c r="F622" s="839" t="s">
        <v>3421</v>
      </c>
      <c r="G622" s="825" t="s">
        <v>3572</v>
      </c>
      <c r="H622" s="825" t="s">
        <v>3573</v>
      </c>
      <c r="I622" s="831">
        <v>1804.6099853515625</v>
      </c>
      <c r="J622" s="831">
        <v>1</v>
      </c>
      <c r="K622" s="832">
        <v>1804.6099853515625</v>
      </c>
    </row>
    <row r="623" spans="1:11" ht="14.45" customHeight="1" x14ac:dyDescent="0.2">
      <c r="A623" s="821" t="s">
        <v>599</v>
      </c>
      <c r="B623" s="822" t="s">
        <v>600</v>
      </c>
      <c r="C623" s="825" t="s">
        <v>628</v>
      </c>
      <c r="D623" s="839" t="s">
        <v>629</v>
      </c>
      <c r="E623" s="825" t="s">
        <v>3420</v>
      </c>
      <c r="F623" s="839" t="s">
        <v>3421</v>
      </c>
      <c r="G623" s="825" t="s">
        <v>3574</v>
      </c>
      <c r="H623" s="825" t="s">
        <v>3575</v>
      </c>
      <c r="I623" s="831">
        <v>536.08502197265625</v>
      </c>
      <c r="J623" s="831">
        <v>2</v>
      </c>
      <c r="K623" s="832">
        <v>1072.1700439453125</v>
      </c>
    </row>
    <row r="624" spans="1:11" ht="14.45" customHeight="1" x14ac:dyDescent="0.2">
      <c r="A624" s="821" t="s">
        <v>599</v>
      </c>
      <c r="B624" s="822" t="s">
        <v>600</v>
      </c>
      <c r="C624" s="825" t="s">
        <v>628</v>
      </c>
      <c r="D624" s="839" t="s">
        <v>629</v>
      </c>
      <c r="E624" s="825" t="s">
        <v>3420</v>
      </c>
      <c r="F624" s="839" t="s">
        <v>3421</v>
      </c>
      <c r="G624" s="825" t="s">
        <v>3576</v>
      </c>
      <c r="H624" s="825" t="s">
        <v>3577</v>
      </c>
      <c r="I624" s="831">
        <v>444.45999145507813</v>
      </c>
      <c r="J624" s="831">
        <v>1</v>
      </c>
      <c r="K624" s="832">
        <v>444.45999145507813</v>
      </c>
    </row>
    <row r="625" spans="1:11" ht="14.45" customHeight="1" x14ac:dyDescent="0.2">
      <c r="A625" s="821" t="s">
        <v>599</v>
      </c>
      <c r="B625" s="822" t="s">
        <v>600</v>
      </c>
      <c r="C625" s="825" t="s">
        <v>628</v>
      </c>
      <c r="D625" s="839" t="s">
        <v>629</v>
      </c>
      <c r="E625" s="825" t="s">
        <v>3420</v>
      </c>
      <c r="F625" s="839" t="s">
        <v>3421</v>
      </c>
      <c r="G625" s="825" t="s">
        <v>3578</v>
      </c>
      <c r="H625" s="825" t="s">
        <v>3579</v>
      </c>
      <c r="I625" s="831">
        <v>444.45999145507813</v>
      </c>
      <c r="J625" s="831">
        <v>1</v>
      </c>
      <c r="K625" s="832">
        <v>444.45999145507813</v>
      </c>
    </row>
    <row r="626" spans="1:11" ht="14.45" customHeight="1" x14ac:dyDescent="0.2">
      <c r="A626" s="821" t="s">
        <v>599</v>
      </c>
      <c r="B626" s="822" t="s">
        <v>600</v>
      </c>
      <c r="C626" s="825" t="s">
        <v>628</v>
      </c>
      <c r="D626" s="839" t="s">
        <v>629</v>
      </c>
      <c r="E626" s="825" t="s">
        <v>3420</v>
      </c>
      <c r="F626" s="839" t="s">
        <v>3421</v>
      </c>
      <c r="G626" s="825" t="s">
        <v>3580</v>
      </c>
      <c r="H626" s="825" t="s">
        <v>3581</v>
      </c>
      <c r="I626" s="831">
        <v>444.45999145507813</v>
      </c>
      <c r="J626" s="831">
        <v>2</v>
      </c>
      <c r="K626" s="832">
        <v>888.91998291015625</v>
      </c>
    </row>
    <row r="627" spans="1:11" ht="14.45" customHeight="1" x14ac:dyDescent="0.2">
      <c r="A627" s="821" t="s">
        <v>599</v>
      </c>
      <c r="B627" s="822" t="s">
        <v>600</v>
      </c>
      <c r="C627" s="825" t="s">
        <v>628</v>
      </c>
      <c r="D627" s="839" t="s">
        <v>629</v>
      </c>
      <c r="E627" s="825" t="s">
        <v>3420</v>
      </c>
      <c r="F627" s="839" t="s">
        <v>3421</v>
      </c>
      <c r="G627" s="825" t="s">
        <v>3582</v>
      </c>
      <c r="H627" s="825" t="s">
        <v>3583</v>
      </c>
      <c r="I627" s="831">
        <v>2014.010009765625</v>
      </c>
      <c r="J627" s="831">
        <v>2</v>
      </c>
      <c r="K627" s="832">
        <v>4028.010009765625</v>
      </c>
    </row>
    <row r="628" spans="1:11" ht="14.45" customHeight="1" x14ac:dyDescent="0.2">
      <c r="A628" s="821" t="s">
        <v>599</v>
      </c>
      <c r="B628" s="822" t="s">
        <v>600</v>
      </c>
      <c r="C628" s="825" t="s">
        <v>628</v>
      </c>
      <c r="D628" s="839" t="s">
        <v>629</v>
      </c>
      <c r="E628" s="825" t="s">
        <v>3420</v>
      </c>
      <c r="F628" s="839" t="s">
        <v>3421</v>
      </c>
      <c r="G628" s="825" t="s">
        <v>3584</v>
      </c>
      <c r="H628" s="825" t="s">
        <v>3585</v>
      </c>
      <c r="I628" s="831">
        <v>2014.010009765625</v>
      </c>
      <c r="J628" s="831">
        <v>1</v>
      </c>
      <c r="K628" s="832">
        <v>2014.010009765625</v>
      </c>
    </row>
    <row r="629" spans="1:11" ht="14.45" customHeight="1" x14ac:dyDescent="0.2">
      <c r="A629" s="821" t="s">
        <v>599</v>
      </c>
      <c r="B629" s="822" t="s">
        <v>600</v>
      </c>
      <c r="C629" s="825" t="s">
        <v>628</v>
      </c>
      <c r="D629" s="839" t="s">
        <v>629</v>
      </c>
      <c r="E629" s="825" t="s">
        <v>3420</v>
      </c>
      <c r="F629" s="839" t="s">
        <v>3421</v>
      </c>
      <c r="G629" s="825" t="s">
        <v>3586</v>
      </c>
      <c r="H629" s="825" t="s">
        <v>3587</v>
      </c>
      <c r="I629" s="831">
        <v>2014.010009765625</v>
      </c>
      <c r="J629" s="831">
        <v>1</v>
      </c>
      <c r="K629" s="832">
        <v>2014.010009765625</v>
      </c>
    </row>
    <row r="630" spans="1:11" ht="14.45" customHeight="1" x14ac:dyDescent="0.2">
      <c r="A630" s="821" t="s">
        <v>599</v>
      </c>
      <c r="B630" s="822" t="s">
        <v>600</v>
      </c>
      <c r="C630" s="825" t="s">
        <v>628</v>
      </c>
      <c r="D630" s="839" t="s">
        <v>629</v>
      </c>
      <c r="E630" s="825" t="s">
        <v>3420</v>
      </c>
      <c r="F630" s="839" t="s">
        <v>3421</v>
      </c>
      <c r="G630" s="825" t="s">
        <v>3588</v>
      </c>
      <c r="H630" s="825" t="s">
        <v>3589</v>
      </c>
      <c r="I630" s="831">
        <v>3438.5</v>
      </c>
      <c r="J630" s="831">
        <v>1</v>
      </c>
      <c r="K630" s="832">
        <v>3438.5</v>
      </c>
    </row>
    <row r="631" spans="1:11" ht="14.45" customHeight="1" x14ac:dyDescent="0.2">
      <c r="A631" s="821" t="s">
        <v>599</v>
      </c>
      <c r="B631" s="822" t="s">
        <v>600</v>
      </c>
      <c r="C631" s="825" t="s">
        <v>628</v>
      </c>
      <c r="D631" s="839" t="s">
        <v>629</v>
      </c>
      <c r="E631" s="825" t="s">
        <v>3420</v>
      </c>
      <c r="F631" s="839" t="s">
        <v>3421</v>
      </c>
      <c r="G631" s="825" t="s">
        <v>3590</v>
      </c>
      <c r="H631" s="825" t="s">
        <v>3591</v>
      </c>
      <c r="I631" s="831">
        <v>3438.5</v>
      </c>
      <c r="J631" s="831">
        <v>11</v>
      </c>
      <c r="K631" s="832">
        <v>37823.5</v>
      </c>
    </row>
    <row r="632" spans="1:11" ht="14.45" customHeight="1" x14ac:dyDescent="0.2">
      <c r="A632" s="821" t="s">
        <v>599</v>
      </c>
      <c r="B632" s="822" t="s">
        <v>600</v>
      </c>
      <c r="C632" s="825" t="s">
        <v>628</v>
      </c>
      <c r="D632" s="839" t="s">
        <v>629</v>
      </c>
      <c r="E632" s="825" t="s">
        <v>3420</v>
      </c>
      <c r="F632" s="839" t="s">
        <v>3421</v>
      </c>
      <c r="G632" s="825" t="s">
        <v>3592</v>
      </c>
      <c r="H632" s="825" t="s">
        <v>3593</v>
      </c>
      <c r="I632" s="831">
        <v>3438.5</v>
      </c>
      <c r="J632" s="831">
        <v>9</v>
      </c>
      <c r="K632" s="832">
        <v>30946.5</v>
      </c>
    </row>
    <row r="633" spans="1:11" ht="14.45" customHeight="1" x14ac:dyDescent="0.2">
      <c r="A633" s="821" t="s">
        <v>599</v>
      </c>
      <c r="B633" s="822" t="s">
        <v>600</v>
      </c>
      <c r="C633" s="825" t="s">
        <v>628</v>
      </c>
      <c r="D633" s="839" t="s">
        <v>629</v>
      </c>
      <c r="E633" s="825" t="s">
        <v>3420</v>
      </c>
      <c r="F633" s="839" t="s">
        <v>3421</v>
      </c>
      <c r="G633" s="825" t="s">
        <v>3594</v>
      </c>
      <c r="H633" s="825" t="s">
        <v>3595</v>
      </c>
      <c r="I633" s="831">
        <v>3438.5</v>
      </c>
      <c r="J633" s="831">
        <v>2</v>
      </c>
      <c r="K633" s="832">
        <v>6877</v>
      </c>
    </row>
    <row r="634" spans="1:11" ht="14.45" customHeight="1" x14ac:dyDescent="0.2">
      <c r="A634" s="821" t="s">
        <v>599</v>
      </c>
      <c r="B634" s="822" t="s">
        <v>600</v>
      </c>
      <c r="C634" s="825" t="s">
        <v>628</v>
      </c>
      <c r="D634" s="839" t="s">
        <v>629</v>
      </c>
      <c r="E634" s="825" t="s">
        <v>3420</v>
      </c>
      <c r="F634" s="839" t="s">
        <v>3421</v>
      </c>
      <c r="G634" s="825" t="s">
        <v>3596</v>
      </c>
      <c r="H634" s="825" t="s">
        <v>3597</v>
      </c>
      <c r="I634" s="831">
        <v>1045.010009765625</v>
      </c>
      <c r="J634" s="831">
        <v>2</v>
      </c>
      <c r="K634" s="832">
        <v>2090.010009765625</v>
      </c>
    </row>
    <row r="635" spans="1:11" ht="14.45" customHeight="1" x14ac:dyDescent="0.2">
      <c r="A635" s="821" t="s">
        <v>599</v>
      </c>
      <c r="B635" s="822" t="s">
        <v>600</v>
      </c>
      <c r="C635" s="825" t="s">
        <v>628</v>
      </c>
      <c r="D635" s="839" t="s">
        <v>629</v>
      </c>
      <c r="E635" s="825" t="s">
        <v>3420</v>
      </c>
      <c r="F635" s="839" t="s">
        <v>3421</v>
      </c>
      <c r="G635" s="825" t="s">
        <v>3598</v>
      </c>
      <c r="H635" s="825" t="s">
        <v>3599</v>
      </c>
      <c r="I635" s="831">
        <v>1045</v>
      </c>
      <c r="J635" s="831">
        <v>1</v>
      </c>
      <c r="K635" s="832">
        <v>1045</v>
      </c>
    </row>
    <row r="636" spans="1:11" ht="14.45" customHeight="1" x14ac:dyDescent="0.2">
      <c r="A636" s="821" t="s">
        <v>599</v>
      </c>
      <c r="B636" s="822" t="s">
        <v>600</v>
      </c>
      <c r="C636" s="825" t="s">
        <v>628</v>
      </c>
      <c r="D636" s="839" t="s">
        <v>629</v>
      </c>
      <c r="E636" s="825" t="s">
        <v>3420</v>
      </c>
      <c r="F636" s="839" t="s">
        <v>3421</v>
      </c>
      <c r="G636" s="825" t="s">
        <v>3600</v>
      </c>
      <c r="H636" s="825" t="s">
        <v>3601</v>
      </c>
      <c r="I636" s="831">
        <v>1045</v>
      </c>
      <c r="J636" s="831">
        <v>1</v>
      </c>
      <c r="K636" s="832">
        <v>1045</v>
      </c>
    </row>
    <row r="637" spans="1:11" ht="14.45" customHeight="1" x14ac:dyDescent="0.2">
      <c r="A637" s="821" t="s">
        <v>599</v>
      </c>
      <c r="B637" s="822" t="s">
        <v>600</v>
      </c>
      <c r="C637" s="825" t="s">
        <v>628</v>
      </c>
      <c r="D637" s="839" t="s">
        <v>629</v>
      </c>
      <c r="E637" s="825" t="s">
        <v>3420</v>
      </c>
      <c r="F637" s="839" t="s">
        <v>3421</v>
      </c>
      <c r="G637" s="825" t="s">
        <v>3602</v>
      </c>
      <c r="H637" s="825" t="s">
        <v>3603</v>
      </c>
      <c r="I637" s="831">
        <v>1045</v>
      </c>
      <c r="J637" s="831">
        <v>1</v>
      </c>
      <c r="K637" s="832">
        <v>1045</v>
      </c>
    </row>
    <row r="638" spans="1:11" ht="14.45" customHeight="1" x14ac:dyDescent="0.2">
      <c r="A638" s="821" t="s">
        <v>599</v>
      </c>
      <c r="B638" s="822" t="s">
        <v>600</v>
      </c>
      <c r="C638" s="825" t="s">
        <v>628</v>
      </c>
      <c r="D638" s="839" t="s">
        <v>629</v>
      </c>
      <c r="E638" s="825" t="s">
        <v>3420</v>
      </c>
      <c r="F638" s="839" t="s">
        <v>3421</v>
      </c>
      <c r="G638" s="825" t="s">
        <v>3604</v>
      </c>
      <c r="H638" s="825" t="s">
        <v>3605</v>
      </c>
      <c r="I638" s="831">
        <v>1827.4199829101563</v>
      </c>
      <c r="J638" s="831">
        <v>4</v>
      </c>
      <c r="K638" s="832">
        <v>7309.669921875</v>
      </c>
    </row>
    <row r="639" spans="1:11" ht="14.45" customHeight="1" x14ac:dyDescent="0.2">
      <c r="A639" s="821" t="s">
        <v>599</v>
      </c>
      <c r="B639" s="822" t="s">
        <v>600</v>
      </c>
      <c r="C639" s="825" t="s">
        <v>628</v>
      </c>
      <c r="D639" s="839" t="s">
        <v>629</v>
      </c>
      <c r="E639" s="825" t="s">
        <v>3420</v>
      </c>
      <c r="F639" s="839" t="s">
        <v>3421</v>
      </c>
      <c r="G639" s="825" t="s">
        <v>3606</v>
      </c>
      <c r="H639" s="825" t="s">
        <v>3607</v>
      </c>
      <c r="I639" s="831">
        <v>570</v>
      </c>
      <c r="J639" s="831">
        <v>1</v>
      </c>
      <c r="K639" s="832">
        <v>570</v>
      </c>
    </row>
    <row r="640" spans="1:11" ht="14.45" customHeight="1" x14ac:dyDescent="0.2">
      <c r="A640" s="821" t="s">
        <v>599</v>
      </c>
      <c r="B640" s="822" t="s">
        <v>600</v>
      </c>
      <c r="C640" s="825" t="s">
        <v>628</v>
      </c>
      <c r="D640" s="839" t="s">
        <v>629</v>
      </c>
      <c r="E640" s="825" t="s">
        <v>3420</v>
      </c>
      <c r="F640" s="839" t="s">
        <v>3421</v>
      </c>
      <c r="G640" s="825" t="s">
        <v>3608</v>
      </c>
      <c r="H640" s="825" t="s">
        <v>3609</v>
      </c>
      <c r="I640" s="831">
        <v>570</v>
      </c>
      <c r="J640" s="831">
        <v>2</v>
      </c>
      <c r="K640" s="832">
        <v>1140</v>
      </c>
    </row>
    <row r="641" spans="1:11" ht="14.45" customHeight="1" x14ac:dyDescent="0.2">
      <c r="A641" s="821" t="s">
        <v>599</v>
      </c>
      <c r="B641" s="822" t="s">
        <v>600</v>
      </c>
      <c r="C641" s="825" t="s">
        <v>628</v>
      </c>
      <c r="D641" s="839" t="s">
        <v>629</v>
      </c>
      <c r="E641" s="825" t="s">
        <v>3420</v>
      </c>
      <c r="F641" s="839" t="s">
        <v>3421</v>
      </c>
      <c r="G641" s="825" t="s">
        <v>3610</v>
      </c>
      <c r="H641" s="825" t="s">
        <v>3611</v>
      </c>
      <c r="I641" s="831">
        <v>6499.7998046875</v>
      </c>
      <c r="J641" s="831">
        <v>1</v>
      </c>
      <c r="K641" s="832">
        <v>6499.7998046875</v>
      </c>
    </row>
    <row r="642" spans="1:11" ht="14.45" customHeight="1" x14ac:dyDescent="0.2">
      <c r="A642" s="821" t="s">
        <v>599</v>
      </c>
      <c r="B642" s="822" t="s">
        <v>600</v>
      </c>
      <c r="C642" s="825" t="s">
        <v>628</v>
      </c>
      <c r="D642" s="839" t="s">
        <v>629</v>
      </c>
      <c r="E642" s="825" t="s">
        <v>3420</v>
      </c>
      <c r="F642" s="839" t="s">
        <v>3421</v>
      </c>
      <c r="G642" s="825" t="s">
        <v>3612</v>
      </c>
      <c r="H642" s="825" t="s">
        <v>3613</v>
      </c>
      <c r="I642" s="831">
        <v>610.5</v>
      </c>
      <c r="J642" s="831">
        <v>1</v>
      </c>
      <c r="K642" s="832">
        <v>610.5</v>
      </c>
    </row>
    <row r="643" spans="1:11" ht="14.45" customHeight="1" x14ac:dyDescent="0.2">
      <c r="A643" s="821" t="s">
        <v>599</v>
      </c>
      <c r="B643" s="822" t="s">
        <v>600</v>
      </c>
      <c r="C643" s="825" t="s">
        <v>628</v>
      </c>
      <c r="D643" s="839" t="s">
        <v>629</v>
      </c>
      <c r="E643" s="825" t="s">
        <v>3420</v>
      </c>
      <c r="F643" s="839" t="s">
        <v>3421</v>
      </c>
      <c r="G643" s="825" t="s">
        <v>3614</v>
      </c>
      <c r="H643" s="825" t="s">
        <v>3615</v>
      </c>
      <c r="I643" s="831">
        <v>610.5</v>
      </c>
      <c r="J643" s="831">
        <v>2</v>
      </c>
      <c r="K643" s="832">
        <v>1221</v>
      </c>
    </row>
    <row r="644" spans="1:11" ht="14.45" customHeight="1" x14ac:dyDescent="0.2">
      <c r="A644" s="821" t="s">
        <v>599</v>
      </c>
      <c r="B644" s="822" t="s">
        <v>600</v>
      </c>
      <c r="C644" s="825" t="s">
        <v>628</v>
      </c>
      <c r="D644" s="839" t="s">
        <v>629</v>
      </c>
      <c r="E644" s="825" t="s">
        <v>3420</v>
      </c>
      <c r="F644" s="839" t="s">
        <v>3421</v>
      </c>
      <c r="G644" s="825" t="s">
        <v>3616</v>
      </c>
      <c r="H644" s="825" t="s">
        <v>3617</v>
      </c>
      <c r="I644" s="831">
        <v>610.5</v>
      </c>
      <c r="J644" s="831">
        <v>1</v>
      </c>
      <c r="K644" s="832">
        <v>610.5</v>
      </c>
    </row>
    <row r="645" spans="1:11" ht="14.45" customHeight="1" x14ac:dyDescent="0.2">
      <c r="A645" s="821" t="s">
        <v>599</v>
      </c>
      <c r="B645" s="822" t="s">
        <v>600</v>
      </c>
      <c r="C645" s="825" t="s">
        <v>628</v>
      </c>
      <c r="D645" s="839" t="s">
        <v>629</v>
      </c>
      <c r="E645" s="825" t="s">
        <v>3420</v>
      </c>
      <c r="F645" s="839" t="s">
        <v>3421</v>
      </c>
      <c r="G645" s="825" t="s">
        <v>3618</v>
      </c>
      <c r="H645" s="825" t="s">
        <v>3619</v>
      </c>
      <c r="I645" s="831">
        <v>610.5</v>
      </c>
      <c r="J645" s="831">
        <v>4</v>
      </c>
      <c r="K645" s="832">
        <v>2442</v>
      </c>
    </row>
    <row r="646" spans="1:11" ht="14.45" customHeight="1" x14ac:dyDescent="0.2">
      <c r="A646" s="821" t="s">
        <v>599</v>
      </c>
      <c r="B646" s="822" t="s">
        <v>600</v>
      </c>
      <c r="C646" s="825" t="s">
        <v>628</v>
      </c>
      <c r="D646" s="839" t="s">
        <v>629</v>
      </c>
      <c r="E646" s="825" t="s">
        <v>3420</v>
      </c>
      <c r="F646" s="839" t="s">
        <v>3421</v>
      </c>
      <c r="G646" s="825" t="s">
        <v>3620</v>
      </c>
      <c r="H646" s="825" t="s">
        <v>3621</v>
      </c>
      <c r="I646" s="831">
        <v>610.5</v>
      </c>
      <c r="J646" s="831">
        <v>4</v>
      </c>
      <c r="K646" s="832">
        <v>2442</v>
      </c>
    </row>
    <row r="647" spans="1:11" ht="14.45" customHeight="1" x14ac:dyDescent="0.2">
      <c r="A647" s="821" t="s">
        <v>599</v>
      </c>
      <c r="B647" s="822" t="s">
        <v>600</v>
      </c>
      <c r="C647" s="825" t="s">
        <v>628</v>
      </c>
      <c r="D647" s="839" t="s">
        <v>629</v>
      </c>
      <c r="E647" s="825" t="s">
        <v>3420</v>
      </c>
      <c r="F647" s="839" t="s">
        <v>3421</v>
      </c>
      <c r="G647" s="825" t="s">
        <v>3622</v>
      </c>
      <c r="H647" s="825" t="s">
        <v>3623</v>
      </c>
      <c r="I647" s="831">
        <v>610.5</v>
      </c>
      <c r="J647" s="831">
        <v>1</v>
      </c>
      <c r="K647" s="832">
        <v>610.5</v>
      </c>
    </row>
    <row r="648" spans="1:11" ht="14.45" customHeight="1" x14ac:dyDescent="0.2">
      <c r="A648" s="821" t="s">
        <v>599</v>
      </c>
      <c r="B648" s="822" t="s">
        <v>600</v>
      </c>
      <c r="C648" s="825" t="s">
        <v>628</v>
      </c>
      <c r="D648" s="839" t="s">
        <v>629</v>
      </c>
      <c r="E648" s="825" t="s">
        <v>3420</v>
      </c>
      <c r="F648" s="839" t="s">
        <v>3421</v>
      </c>
      <c r="G648" s="825" t="s">
        <v>3624</v>
      </c>
      <c r="H648" s="825" t="s">
        <v>3625</v>
      </c>
      <c r="I648" s="831">
        <v>610.5</v>
      </c>
      <c r="J648" s="831">
        <v>1</v>
      </c>
      <c r="K648" s="832">
        <v>610.5</v>
      </c>
    </row>
    <row r="649" spans="1:11" ht="14.45" customHeight="1" x14ac:dyDescent="0.2">
      <c r="A649" s="821" t="s">
        <v>599</v>
      </c>
      <c r="B649" s="822" t="s">
        <v>600</v>
      </c>
      <c r="C649" s="825" t="s">
        <v>628</v>
      </c>
      <c r="D649" s="839" t="s">
        <v>629</v>
      </c>
      <c r="E649" s="825" t="s">
        <v>3420</v>
      </c>
      <c r="F649" s="839" t="s">
        <v>3421</v>
      </c>
      <c r="G649" s="825" t="s">
        <v>3626</v>
      </c>
      <c r="H649" s="825" t="s">
        <v>3627</v>
      </c>
      <c r="I649" s="831">
        <v>610.5</v>
      </c>
      <c r="J649" s="831">
        <v>2</v>
      </c>
      <c r="K649" s="832">
        <v>1221</v>
      </c>
    </row>
    <row r="650" spans="1:11" ht="14.45" customHeight="1" x14ac:dyDescent="0.2">
      <c r="A650" s="821" t="s">
        <v>599</v>
      </c>
      <c r="B650" s="822" t="s">
        <v>600</v>
      </c>
      <c r="C650" s="825" t="s">
        <v>628</v>
      </c>
      <c r="D650" s="839" t="s">
        <v>629</v>
      </c>
      <c r="E650" s="825" t="s">
        <v>3420</v>
      </c>
      <c r="F650" s="839" t="s">
        <v>3421</v>
      </c>
      <c r="G650" s="825" t="s">
        <v>3628</v>
      </c>
      <c r="H650" s="825" t="s">
        <v>3629</v>
      </c>
      <c r="I650" s="831">
        <v>610.5</v>
      </c>
      <c r="J650" s="831">
        <v>4</v>
      </c>
      <c r="K650" s="832">
        <v>2442</v>
      </c>
    </row>
    <row r="651" spans="1:11" ht="14.45" customHeight="1" x14ac:dyDescent="0.2">
      <c r="A651" s="821" t="s">
        <v>599</v>
      </c>
      <c r="B651" s="822" t="s">
        <v>600</v>
      </c>
      <c r="C651" s="825" t="s">
        <v>628</v>
      </c>
      <c r="D651" s="839" t="s">
        <v>629</v>
      </c>
      <c r="E651" s="825" t="s">
        <v>3420</v>
      </c>
      <c r="F651" s="839" t="s">
        <v>3421</v>
      </c>
      <c r="G651" s="825" t="s">
        <v>3630</v>
      </c>
      <c r="H651" s="825" t="s">
        <v>3631</v>
      </c>
      <c r="I651" s="831">
        <v>610.5</v>
      </c>
      <c r="J651" s="831">
        <v>1</v>
      </c>
      <c r="K651" s="832">
        <v>610.5</v>
      </c>
    </row>
    <row r="652" spans="1:11" ht="14.45" customHeight="1" x14ac:dyDescent="0.2">
      <c r="A652" s="821" t="s">
        <v>599</v>
      </c>
      <c r="B652" s="822" t="s">
        <v>600</v>
      </c>
      <c r="C652" s="825" t="s">
        <v>628</v>
      </c>
      <c r="D652" s="839" t="s">
        <v>629</v>
      </c>
      <c r="E652" s="825" t="s">
        <v>3420</v>
      </c>
      <c r="F652" s="839" t="s">
        <v>3421</v>
      </c>
      <c r="G652" s="825" t="s">
        <v>3632</v>
      </c>
      <c r="H652" s="825" t="s">
        <v>3633</v>
      </c>
      <c r="I652" s="831">
        <v>610.5</v>
      </c>
      <c r="J652" s="831">
        <v>4</v>
      </c>
      <c r="K652" s="832">
        <v>2442</v>
      </c>
    </row>
    <row r="653" spans="1:11" ht="14.45" customHeight="1" x14ac:dyDescent="0.2">
      <c r="A653" s="821" t="s">
        <v>599</v>
      </c>
      <c r="B653" s="822" t="s">
        <v>600</v>
      </c>
      <c r="C653" s="825" t="s">
        <v>628</v>
      </c>
      <c r="D653" s="839" t="s">
        <v>629</v>
      </c>
      <c r="E653" s="825" t="s">
        <v>3420</v>
      </c>
      <c r="F653" s="839" t="s">
        <v>3421</v>
      </c>
      <c r="G653" s="825" t="s">
        <v>3634</v>
      </c>
      <c r="H653" s="825" t="s">
        <v>3635</v>
      </c>
      <c r="I653" s="831">
        <v>610.5</v>
      </c>
      <c r="J653" s="831">
        <v>2</v>
      </c>
      <c r="K653" s="832">
        <v>1221</v>
      </c>
    </row>
    <row r="654" spans="1:11" ht="14.45" customHeight="1" x14ac:dyDescent="0.2">
      <c r="A654" s="821" t="s">
        <v>599</v>
      </c>
      <c r="B654" s="822" t="s">
        <v>600</v>
      </c>
      <c r="C654" s="825" t="s">
        <v>628</v>
      </c>
      <c r="D654" s="839" t="s">
        <v>629</v>
      </c>
      <c r="E654" s="825" t="s">
        <v>3420</v>
      </c>
      <c r="F654" s="839" t="s">
        <v>3421</v>
      </c>
      <c r="G654" s="825" t="s">
        <v>3636</v>
      </c>
      <c r="H654" s="825" t="s">
        <v>3637</v>
      </c>
      <c r="I654" s="831">
        <v>1738.8699951171875</v>
      </c>
      <c r="J654" s="831">
        <v>2</v>
      </c>
      <c r="K654" s="832">
        <v>3477.739990234375</v>
      </c>
    </row>
    <row r="655" spans="1:11" ht="14.45" customHeight="1" x14ac:dyDescent="0.2">
      <c r="A655" s="821" t="s">
        <v>599</v>
      </c>
      <c r="B655" s="822" t="s">
        <v>600</v>
      </c>
      <c r="C655" s="825" t="s">
        <v>628</v>
      </c>
      <c r="D655" s="839" t="s">
        <v>629</v>
      </c>
      <c r="E655" s="825" t="s">
        <v>3420</v>
      </c>
      <c r="F655" s="839" t="s">
        <v>3421</v>
      </c>
      <c r="G655" s="825" t="s">
        <v>3638</v>
      </c>
      <c r="H655" s="825" t="s">
        <v>3639</v>
      </c>
      <c r="I655" s="831">
        <v>1738.875</v>
      </c>
      <c r="J655" s="831">
        <v>3</v>
      </c>
      <c r="K655" s="832">
        <v>5216.6199951171875</v>
      </c>
    </row>
    <row r="656" spans="1:11" ht="14.45" customHeight="1" x14ac:dyDescent="0.2">
      <c r="A656" s="821" t="s">
        <v>599</v>
      </c>
      <c r="B656" s="822" t="s">
        <v>600</v>
      </c>
      <c r="C656" s="825" t="s">
        <v>628</v>
      </c>
      <c r="D656" s="839" t="s">
        <v>629</v>
      </c>
      <c r="E656" s="825" t="s">
        <v>3420</v>
      </c>
      <c r="F656" s="839" t="s">
        <v>3421</v>
      </c>
      <c r="G656" s="825" t="s">
        <v>3640</v>
      </c>
      <c r="H656" s="825" t="s">
        <v>3641</v>
      </c>
      <c r="I656" s="831">
        <v>1904.5600280761719</v>
      </c>
      <c r="J656" s="831">
        <v>6</v>
      </c>
      <c r="K656" s="832">
        <v>11427.3701171875</v>
      </c>
    </row>
    <row r="657" spans="1:11" ht="14.45" customHeight="1" x14ac:dyDescent="0.2">
      <c r="A657" s="821" t="s">
        <v>599</v>
      </c>
      <c r="B657" s="822" t="s">
        <v>600</v>
      </c>
      <c r="C657" s="825" t="s">
        <v>628</v>
      </c>
      <c r="D657" s="839" t="s">
        <v>629</v>
      </c>
      <c r="E657" s="825" t="s">
        <v>3420</v>
      </c>
      <c r="F657" s="839" t="s">
        <v>3421</v>
      </c>
      <c r="G657" s="825" t="s">
        <v>3642</v>
      </c>
      <c r="H657" s="825" t="s">
        <v>3643</v>
      </c>
      <c r="I657" s="831">
        <v>1904.5650024414063</v>
      </c>
      <c r="J657" s="831">
        <v>2</v>
      </c>
      <c r="K657" s="832">
        <v>3809.1300048828125</v>
      </c>
    </row>
    <row r="658" spans="1:11" ht="14.45" customHeight="1" x14ac:dyDescent="0.2">
      <c r="A658" s="821" t="s">
        <v>599</v>
      </c>
      <c r="B658" s="822" t="s">
        <v>600</v>
      </c>
      <c r="C658" s="825" t="s">
        <v>628</v>
      </c>
      <c r="D658" s="839" t="s">
        <v>629</v>
      </c>
      <c r="E658" s="825" t="s">
        <v>3420</v>
      </c>
      <c r="F658" s="839" t="s">
        <v>3421</v>
      </c>
      <c r="G658" s="825" t="s">
        <v>3644</v>
      </c>
      <c r="H658" s="825" t="s">
        <v>3645</v>
      </c>
      <c r="I658" s="831">
        <v>1904.5567220052083</v>
      </c>
      <c r="J658" s="831">
        <v>4</v>
      </c>
      <c r="K658" s="832">
        <v>7618.230224609375</v>
      </c>
    </row>
    <row r="659" spans="1:11" ht="14.45" customHeight="1" x14ac:dyDescent="0.2">
      <c r="A659" s="821" t="s">
        <v>599</v>
      </c>
      <c r="B659" s="822" t="s">
        <v>600</v>
      </c>
      <c r="C659" s="825" t="s">
        <v>628</v>
      </c>
      <c r="D659" s="839" t="s">
        <v>629</v>
      </c>
      <c r="E659" s="825" t="s">
        <v>3420</v>
      </c>
      <c r="F659" s="839" t="s">
        <v>3421</v>
      </c>
      <c r="G659" s="825" t="s">
        <v>3646</v>
      </c>
      <c r="H659" s="825" t="s">
        <v>3647</v>
      </c>
      <c r="I659" s="831">
        <v>1612.1633707682292</v>
      </c>
      <c r="J659" s="831">
        <v>4</v>
      </c>
      <c r="K659" s="832">
        <v>6448.650146484375</v>
      </c>
    </row>
    <row r="660" spans="1:11" ht="14.45" customHeight="1" x14ac:dyDescent="0.2">
      <c r="A660" s="821" t="s">
        <v>599</v>
      </c>
      <c r="B660" s="822" t="s">
        <v>600</v>
      </c>
      <c r="C660" s="825" t="s">
        <v>628</v>
      </c>
      <c r="D660" s="839" t="s">
        <v>629</v>
      </c>
      <c r="E660" s="825" t="s">
        <v>3420</v>
      </c>
      <c r="F660" s="839" t="s">
        <v>3421</v>
      </c>
      <c r="G660" s="825" t="s">
        <v>3648</v>
      </c>
      <c r="H660" s="825" t="s">
        <v>3649</v>
      </c>
      <c r="I660" s="831">
        <v>1904.566650390625</v>
      </c>
      <c r="J660" s="831">
        <v>5</v>
      </c>
      <c r="K660" s="832">
        <v>9522.8299560546875</v>
      </c>
    </row>
    <row r="661" spans="1:11" ht="14.45" customHeight="1" x14ac:dyDescent="0.2">
      <c r="A661" s="821" t="s">
        <v>599</v>
      </c>
      <c r="B661" s="822" t="s">
        <v>600</v>
      </c>
      <c r="C661" s="825" t="s">
        <v>628</v>
      </c>
      <c r="D661" s="839" t="s">
        <v>629</v>
      </c>
      <c r="E661" s="825" t="s">
        <v>3420</v>
      </c>
      <c r="F661" s="839" t="s">
        <v>3421</v>
      </c>
      <c r="G661" s="825" t="s">
        <v>3650</v>
      </c>
      <c r="H661" s="825" t="s">
        <v>3651</v>
      </c>
      <c r="I661" s="831">
        <v>1904.5550537109375</v>
      </c>
      <c r="J661" s="831">
        <v>2</v>
      </c>
      <c r="K661" s="832">
        <v>3809.110107421875</v>
      </c>
    </row>
    <row r="662" spans="1:11" ht="14.45" customHeight="1" x14ac:dyDescent="0.2">
      <c r="A662" s="821" t="s">
        <v>599</v>
      </c>
      <c r="B662" s="822" t="s">
        <v>600</v>
      </c>
      <c r="C662" s="825" t="s">
        <v>628</v>
      </c>
      <c r="D662" s="839" t="s">
        <v>629</v>
      </c>
      <c r="E662" s="825" t="s">
        <v>3420</v>
      </c>
      <c r="F662" s="839" t="s">
        <v>3421</v>
      </c>
      <c r="G662" s="825" t="s">
        <v>3652</v>
      </c>
      <c r="H662" s="825" t="s">
        <v>3653</v>
      </c>
      <c r="I662" s="831">
        <v>1907.094970703125</v>
      </c>
      <c r="J662" s="831">
        <v>2</v>
      </c>
      <c r="K662" s="832">
        <v>3814.18994140625</v>
      </c>
    </row>
    <row r="663" spans="1:11" ht="14.45" customHeight="1" x14ac:dyDescent="0.2">
      <c r="A663" s="821" t="s">
        <v>599</v>
      </c>
      <c r="B663" s="822" t="s">
        <v>600</v>
      </c>
      <c r="C663" s="825" t="s">
        <v>628</v>
      </c>
      <c r="D663" s="839" t="s">
        <v>629</v>
      </c>
      <c r="E663" s="825" t="s">
        <v>3420</v>
      </c>
      <c r="F663" s="839" t="s">
        <v>3421</v>
      </c>
      <c r="G663" s="825" t="s">
        <v>3654</v>
      </c>
      <c r="H663" s="825" t="s">
        <v>3655</v>
      </c>
      <c r="I663" s="831">
        <v>2087.25</v>
      </c>
      <c r="J663" s="831">
        <v>1</v>
      </c>
      <c r="K663" s="832">
        <v>2087.25</v>
      </c>
    </row>
    <row r="664" spans="1:11" ht="14.45" customHeight="1" x14ac:dyDescent="0.2">
      <c r="A664" s="821" t="s">
        <v>599</v>
      </c>
      <c r="B664" s="822" t="s">
        <v>600</v>
      </c>
      <c r="C664" s="825" t="s">
        <v>628</v>
      </c>
      <c r="D664" s="839" t="s">
        <v>629</v>
      </c>
      <c r="E664" s="825" t="s">
        <v>3420</v>
      </c>
      <c r="F664" s="839" t="s">
        <v>3421</v>
      </c>
      <c r="G664" s="825" t="s">
        <v>3656</v>
      </c>
      <c r="H664" s="825" t="s">
        <v>3657</v>
      </c>
      <c r="I664" s="831">
        <v>2087.25</v>
      </c>
      <c r="J664" s="831">
        <v>1</v>
      </c>
      <c r="K664" s="832">
        <v>2087.25</v>
      </c>
    </row>
    <row r="665" spans="1:11" ht="14.45" customHeight="1" x14ac:dyDescent="0.2">
      <c r="A665" s="821" t="s">
        <v>599</v>
      </c>
      <c r="B665" s="822" t="s">
        <v>600</v>
      </c>
      <c r="C665" s="825" t="s">
        <v>628</v>
      </c>
      <c r="D665" s="839" t="s">
        <v>629</v>
      </c>
      <c r="E665" s="825" t="s">
        <v>3420</v>
      </c>
      <c r="F665" s="839" t="s">
        <v>3421</v>
      </c>
      <c r="G665" s="825" t="s">
        <v>3658</v>
      </c>
      <c r="H665" s="825" t="s">
        <v>3659</v>
      </c>
      <c r="I665" s="831">
        <v>2087.25</v>
      </c>
      <c r="J665" s="831">
        <v>3</v>
      </c>
      <c r="K665" s="832">
        <v>6261.75</v>
      </c>
    </row>
    <row r="666" spans="1:11" ht="14.45" customHeight="1" x14ac:dyDescent="0.2">
      <c r="A666" s="821" t="s">
        <v>599</v>
      </c>
      <c r="B666" s="822" t="s">
        <v>600</v>
      </c>
      <c r="C666" s="825" t="s">
        <v>628</v>
      </c>
      <c r="D666" s="839" t="s">
        <v>629</v>
      </c>
      <c r="E666" s="825" t="s">
        <v>3420</v>
      </c>
      <c r="F666" s="839" t="s">
        <v>3421</v>
      </c>
      <c r="G666" s="825" t="s">
        <v>3660</v>
      </c>
      <c r="H666" s="825" t="s">
        <v>3661</v>
      </c>
      <c r="I666" s="831">
        <v>2087.25</v>
      </c>
      <c r="J666" s="831">
        <v>2</v>
      </c>
      <c r="K666" s="832">
        <v>4174.5</v>
      </c>
    </row>
    <row r="667" spans="1:11" ht="14.45" customHeight="1" x14ac:dyDescent="0.2">
      <c r="A667" s="821" t="s">
        <v>599</v>
      </c>
      <c r="B667" s="822" t="s">
        <v>600</v>
      </c>
      <c r="C667" s="825" t="s">
        <v>628</v>
      </c>
      <c r="D667" s="839" t="s">
        <v>629</v>
      </c>
      <c r="E667" s="825" t="s">
        <v>3420</v>
      </c>
      <c r="F667" s="839" t="s">
        <v>3421</v>
      </c>
      <c r="G667" s="825" t="s">
        <v>3662</v>
      </c>
      <c r="H667" s="825" t="s">
        <v>3663</v>
      </c>
      <c r="I667" s="831">
        <v>2087.25</v>
      </c>
      <c r="J667" s="831">
        <v>1</v>
      </c>
      <c r="K667" s="832">
        <v>2087.25</v>
      </c>
    </row>
    <row r="668" spans="1:11" ht="14.45" customHeight="1" x14ac:dyDescent="0.2">
      <c r="A668" s="821" t="s">
        <v>599</v>
      </c>
      <c r="B668" s="822" t="s">
        <v>600</v>
      </c>
      <c r="C668" s="825" t="s">
        <v>628</v>
      </c>
      <c r="D668" s="839" t="s">
        <v>629</v>
      </c>
      <c r="E668" s="825" t="s">
        <v>3420</v>
      </c>
      <c r="F668" s="839" t="s">
        <v>3421</v>
      </c>
      <c r="G668" s="825" t="s">
        <v>3664</v>
      </c>
      <c r="H668" s="825" t="s">
        <v>3665</v>
      </c>
      <c r="I668" s="831">
        <v>1482.5066731770833</v>
      </c>
      <c r="J668" s="831">
        <v>3</v>
      </c>
      <c r="K668" s="832">
        <v>4447.52001953125</v>
      </c>
    </row>
    <row r="669" spans="1:11" ht="14.45" customHeight="1" x14ac:dyDescent="0.2">
      <c r="A669" s="821" t="s">
        <v>599</v>
      </c>
      <c r="B669" s="822" t="s">
        <v>600</v>
      </c>
      <c r="C669" s="825" t="s">
        <v>628</v>
      </c>
      <c r="D669" s="839" t="s">
        <v>629</v>
      </c>
      <c r="E669" s="825" t="s">
        <v>3420</v>
      </c>
      <c r="F669" s="839" t="s">
        <v>3421</v>
      </c>
      <c r="G669" s="825" t="s">
        <v>3666</v>
      </c>
      <c r="H669" s="825" t="s">
        <v>3667</v>
      </c>
      <c r="I669" s="831">
        <v>1482.510009765625</v>
      </c>
      <c r="J669" s="831">
        <v>1</v>
      </c>
      <c r="K669" s="832">
        <v>1482.510009765625</v>
      </c>
    </row>
    <row r="670" spans="1:11" ht="14.45" customHeight="1" x14ac:dyDescent="0.2">
      <c r="A670" s="821" t="s">
        <v>599</v>
      </c>
      <c r="B670" s="822" t="s">
        <v>600</v>
      </c>
      <c r="C670" s="825" t="s">
        <v>628</v>
      </c>
      <c r="D670" s="839" t="s">
        <v>629</v>
      </c>
      <c r="E670" s="825" t="s">
        <v>3420</v>
      </c>
      <c r="F670" s="839" t="s">
        <v>3421</v>
      </c>
      <c r="G670" s="825" t="s">
        <v>3668</v>
      </c>
      <c r="H670" s="825" t="s">
        <v>3669</v>
      </c>
      <c r="I670" s="831">
        <v>1482.510009765625</v>
      </c>
      <c r="J670" s="831">
        <v>3</v>
      </c>
      <c r="K670" s="832">
        <v>4447.530029296875</v>
      </c>
    </row>
    <row r="671" spans="1:11" ht="14.45" customHeight="1" x14ac:dyDescent="0.2">
      <c r="A671" s="821" t="s">
        <v>599</v>
      </c>
      <c r="B671" s="822" t="s">
        <v>600</v>
      </c>
      <c r="C671" s="825" t="s">
        <v>628</v>
      </c>
      <c r="D671" s="839" t="s">
        <v>629</v>
      </c>
      <c r="E671" s="825" t="s">
        <v>3420</v>
      </c>
      <c r="F671" s="839" t="s">
        <v>3421</v>
      </c>
      <c r="G671" s="825" t="s">
        <v>3670</v>
      </c>
      <c r="H671" s="825" t="s">
        <v>3671</v>
      </c>
      <c r="I671" s="831">
        <v>1482.510009765625</v>
      </c>
      <c r="J671" s="831">
        <v>3</v>
      </c>
      <c r="K671" s="832">
        <v>4447.52978515625</v>
      </c>
    </row>
    <row r="672" spans="1:11" ht="14.45" customHeight="1" x14ac:dyDescent="0.2">
      <c r="A672" s="821" t="s">
        <v>599</v>
      </c>
      <c r="B672" s="822" t="s">
        <v>600</v>
      </c>
      <c r="C672" s="825" t="s">
        <v>628</v>
      </c>
      <c r="D672" s="839" t="s">
        <v>629</v>
      </c>
      <c r="E672" s="825" t="s">
        <v>3420</v>
      </c>
      <c r="F672" s="839" t="s">
        <v>3421</v>
      </c>
      <c r="G672" s="825" t="s">
        <v>3672</v>
      </c>
      <c r="H672" s="825" t="s">
        <v>3673</v>
      </c>
      <c r="I672" s="831">
        <v>1482.510009765625</v>
      </c>
      <c r="J672" s="831">
        <v>3</v>
      </c>
      <c r="K672" s="832">
        <v>4447.530029296875</v>
      </c>
    </row>
    <row r="673" spans="1:11" ht="14.45" customHeight="1" x14ac:dyDescent="0.2">
      <c r="A673" s="821" t="s">
        <v>599</v>
      </c>
      <c r="B673" s="822" t="s">
        <v>600</v>
      </c>
      <c r="C673" s="825" t="s">
        <v>628</v>
      </c>
      <c r="D673" s="839" t="s">
        <v>629</v>
      </c>
      <c r="E673" s="825" t="s">
        <v>3420</v>
      </c>
      <c r="F673" s="839" t="s">
        <v>3421</v>
      </c>
      <c r="G673" s="825" t="s">
        <v>3674</v>
      </c>
      <c r="H673" s="825" t="s">
        <v>3675</v>
      </c>
      <c r="I673" s="831">
        <v>1482.5133463541667</v>
      </c>
      <c r="J673" s="831">
        <v>3</v>
      </c>
      <c r="K673" s="832">
        <v>4447.5400390625</v>
      </c>
    </row>
    <row r="674" spans="1:11" ht="14.45" customHeight="1" x14ac:dyDescent="0.2">
      <c r="A674" s="821" t="s">
        <v>599</v>
      </c>
      <c r="B674" s="822" t="s">
        <v>600</v>
      </c>
      <c r="C674" s="825" t="s">
        <v>628</v>
      </c>
      <c r="D674" s="839" t="s">
        <v>629</v>
      </c>
      <c r="E674" s="825" t="s">
        <v>3420</v>
      </c>
      <c r="F674" s="839" t="s">
        <v>3421</v>
      </c>
      <c r="G674" s="825" t="s">
        <v>3676</v>
      </c>
      <c r="H674" s="825" t="s">
        <v>3677</v>
      </c>
      <c r="I674" s="831">
        <v>1738.8699951171875</v>
      </c>
      <c r="J674" s="831">
        <v>5</v>
      </c>
      <c r="K674" s="832">
        <v>8694.3499755859375</v>
      </c>
    </row>
    <row r="675" spans="1:11" ht="14.45" customHeight="1" x14ac:dyDescent="0.2">
      <c r="A675" s="821" t="s">
        <v>599</v>
      </c>
      <c r="B675" s="822" t="s">
        <v>600</v>
      </c>
      <c r="C675" s="825" t="s">
        <v>628</v>
      </c>
      <c r="D675" s="839" t="s">
        <v>629</v>
      </c>
      <c r="E675" s="825" t="s">
        <v>3420</v>
      </c>
      <c r="F675" s="839" t="s">
        <v>3421</v>
      </c>
      <c r="G675" s="825" t="s">
        <v>3678</v>
      </c>
      <c r="H675" s="825" t="s">
        <v>3679</v>
      </c>
      <c r="I675" s="831">
        <v>1612.1600341796875</v>
      </c>
      <c r="J675" s="831">
        <v>1</v>
      </c>
      <c r="K675" s="832">
        <v>1612.1600341796875</v>
      </c>
    </row>
    <row r="676" spans="1:11" ht="14.45" customHeight="1" x14ac:dyDescent="0.2">
      <c r="A676" s="821" t="s">
        <v>599</v>
      </c>
      <c r="B676" s="822" t="s">
        <v>600</v>
      </c>
      <c r="C676" s="825" t="s">
        <v>628</v>
      </c>
      <c r="D676" s="839" t="s">
        <v>629</v>
      </c>
      <c r="E676" s="825" t="s">
        <v>3420</v>
      </c>
      <c r="F676" s="839" t="s">
        <v>3421</v>
      </c>
      <c r="G676" s="825" t="s">
        <v>3680</v>
      </c>
      <c r="H676" s="825" t="s">
        <v>3681</v>
      </c>
      <c r="I676" s="831">
        <v>1907.0899658203125</v>
      </c>
      <c r="J676" s="831">
        <v>2</v>
      </c>
      <c r="K676" s="832">
        <v>3814.179931640625</v>
      </c>
    </row>
    <row r="677" spans="1:11" ht="14.45" customHeight="1" x14ac:dyDescent="0.2">
      <c r="A677" s="821" t="s">
        <v>599</v>
      </c>
      <c r="B677" s="822" t="s">
        <v>600</v>
      </c>
      <c r="C677" s="825" t="s">
        <v>628</v>
      </c>
      <c r="D677" s="839" t="s">
        <v>629</v>
      </c>
      <c r="E677" s="825" t="s">
        <v>3420</v>
      </c>
      <c r="F677" s="839" t="s">
        <v>3421</v>
      </c>
      <c r="G677" s="825" t="s">
        <v>3682</v>
      </c>
      <c r="H677" s="825" t="s">
        <v>3683</v>
      </c>
      <c r="I677" s="831">
        <v>225.5</v>
      </c>
      <c r="J677" s="831">
        <v>28</v>
      </c>
      <c r="K677" s="832">
        <v>6314.090087890625</v>
      </c>
    </row>
    <row r="678" spans="1:11" ht="14.45" customHeight="1" x14ac:dyDescent="0.2">
      <c r="A678" s="821" t="s">
        <v>599</v>
      </c>
      <c r="B678" s="822" t="s">
        <v>600</v>
      </c>
      <c r="C678" s="825" t="s">
        <v>628</v>
      </c>
      <c r="D678" s="839" t="s">
        <v>629</v>
      </c>
      <c r="E678" s="825" t="s">
        <v>3420</v>
      </c>
      <c r="F678" s="839" t="s">
        <v>3421</v>
      </c>
      <c r="G678" s="825" t="s">
        <v>3684</v>
      </c>
      <c r="H678" s="825" t="s">
        <v>3685</v>
      </c>
      <c r="I678" s="831">
        <v>1660.5999755859375</v>
      </c>
      <c r="J678" s="831">
        <v>1</v>
      </c>
      <c r="K678" s="832">
        <v>1660.5999755859375</v>
      </c>
    </row>
    <row r="679" spans="1:11" ht="14.45" customHeight="1" x14ac:dyDescent="0.2">
      <c r="A679" s="821" t="s">
        <v>599</v>
      </c>
      <c r="B679" s="822" t="s">
        <v>600</v>
      </c>
      <c r="C679" s="825" t="s">
        <v>628</v>
      </c>
      <c r="D679" s="839" t="s">
        <v>629</v>
      </c>
      <c r="E679" s="825" t="s">
        <v>3420</v>
      </c>
      <c r="F679" s="839" t="s">
        <v>3421</v>
      </c>
      <c r="G679" s="825" t="s">
        <v>3686</v>
      </c>
      <c r="H679" s="825" t="s">
        <v>3687</v>
      </c>
      <c r="I679" s="831">
        <v>1660.5999755859375</v>
      </c>
      <c r="J679" s="831">
        <v>2</v>
      </c>
      <c r="K679" s="832">
        <v>3321.199951171875</v>
      </c>
    </row>
    <row r="680" spans="1:11" ht="14.45" customHeight="1" x14ac:dyDescent="0.2">
      <c r="A680" s="821" t="s">
        <v>599</v>
      </c>
      <c r="B680" s="822" t="s">
        <v>600</v>
      </c>
      <c r="C680" s="825" t="s">
        <v>628</v>
      </c>
      <c r="D680" s="839" t="s">
        <v>629</v>
      </c>
      <c r="E680" s="825" t="s">
        <v>3420</v>
      </c>
      <c r="F680" s="839" t="s">
        <v>3421</v>
      </c>
      <c r="G680" s="825" t="s">
        <v>3688</v>
      </c>
      <c r="H680" s="825" t="s">
        <v>3689</v>
      </c>
      <c r="I680" s="831">
        <v>1660.5999755859375</v>
      </c>
      <c r="J680" s="831">
        <v>2</v>
      </c>
      <c r="K680" s="832">
        <v>3321.199951171875</v>
      </c>
    </row>
    <row r="681" spans="1:11" ht="14.45" customHeight="1" x14ac:dyDescent="0.2">
      <c r="A681" s="821" t="s">
        <v>599</v>
      </c>
      <c r="B681" s="822" t="s">
        <v>600</v>
      </c>
      <c r="C681" s="825" t="s">
        <v>628</v>
      </c>
      <c r="D681" s="839" t="s">
        <v>629</v>
      </c>
      <c r="E681" s="825" t="s">
        <v>3420</v>
      </c>
      <c r="F681" s="839" t="s">
        <v>3421</v>
      </c>
      <c r="G681" s="825" t="s">
        <v>3690</v>
      </c>
      <c r="H681" s="825" t="s">
        <v>3691</v>
      </c>
      <c r="I681" s="831">
        <v>1660.5999755859375</v>
      </c>
      <c r="J681" s="831">
        <v>1</v>
      </c>
      <c r="K681" s="832">
        <v>1660.5999755859375</v>
      </c>
    </row>
    <row r="682" spans="1:11" ht="14.45" customHeight="1" x14ac:dyDescent="0.2">
      <c r="A682" s="821" t="s">
        <v>599</v>
      </c>
      <c r="B682" s="822" t="s">
        <v>600</v>
      </c>
      <c r="C682" s="825" t="s">
        <v>628</v>
      </c>
      <c r="D682" s="839" t="s">
        <v>629</v>
      </c>
      <c r="E682" s="825" t="s">
        <v>3420</v>
      </c>
      <c r="F682" s="839" t="s">
        <v>3421</v>
      </c>
      <c r="G682" s="825" t="s">
        <v>3692</v>
      </c>
      <c r="H682" s="825" t="s">
        <v>3693</v>
      </c>
      <c r="I682" s="831">
        <v>1660.5999755859375</v>
      </c>
      <c r="J682" s="831">
        <v>1</v>
      </c>
      <c r="K682" s="832">
        <v>1660.5999755859375</v>
      </c>
    </row>
    <row r="683" spans="1:11" ht="14.45" customHeight="1" x14ac:dyDescent="0.2">
      <c r="A683" s="821" t="s">
        <v>599</v>
      </c>
      <c r="B683" s="822" t="s">
        <v>600</v>
      </c>
      <c r="C683" s="825" t="s">
        <v>628</v>
      </c>
      <c r="D683" s="839" t="s">
        <v>629</v>
      </c>
      <c r="E683" s="825" t="s">
        <v>3420</v>
      </c>
      <c r="F683" s="839" t="s">
        <v>3421</v>
      </c>
      <c r="G683" s="825" t="s">
        <v>3694</v>
      </c>
      <c r="H683" s="825" t="s">
        <v>3695</v>
      </c>
      <c r="I683" s="831">
        <v>1660.5999755859375</v>
      </c>
      <c r="J683" s="831">
        <v>2</v>
      </c>
      <c r="K683" s="832">
        <v>3321.199951171875</v>
      </c>
    </row>
    <row r="684" spans="1:11" ht="14.45" customHeight="1" x14ac:dyDescent="0.2">
      <c r="A684" s="821" t="s">
        <v>599</v>
      </c>
      <c r="B684" s="822" t="s">
        <v>600</v>
      </c>
      <c r="C684" s="825" t="s">
        <v>628</v>
      </c>
      <c r="D684" s="839" t="s">
        <v>629</v>
      </c>
      <c r="E684" s="825" t="s">
        <v>3420</v>
      </c>
      <c r="F684" s="839" t="s">
        <v>3421</v>
      </c>
      <c r="G684" s="825" t="s">
        <v>3696</v>
      </c>
      <c r="H684" s="825" t="s">
        <v>3697</v>
      </c>
      <c r="I684" s="831">
        <v>1660.5999755859375</v>
      </c>
      <c r="J684" s="831">
        <v>4</v>
      </c>
      <c r="K684" s="832">
        <v>6642.3997802734375</v>
      </c>
    </row>
    <row r="685" spans="1:11" ht="14.45" customHeight="1" x14ac:dyDescent="0.2">
      <c r="A685" s="821" t="s">
        <v>599</v>
      </c>
      <c r="B685" s="822" t="s">
        <v>600</v>
      </c>
      <c r="C685" s="825" t="s">
        <v>628</v>
      </c>
      <c r="D685" s="839" t="s">
        <v>629</v>
      </c>
      <c r="E685" s="825" t="s">
        <v>3420</v>
      </c>
      <c r="F685" s="839" t="s">
        <v>3421</v>
      </c>
      <c r="G685" s="825" t="s">
        <v>3698</v>
      </c>
      <c r="H685" s="825" t="s">
        <v>3699</v>
      </c>
      <c r="I685" s="831">
        <v>1660.5999755859375</v>
      </c>
      <c r="J685" s="831">
        <v>1</v>
      </c>
      <c r="K685" s="832">
        <v>1660.5999755859375</v>
      </c>
    </row>
    <row r="686" spans="1:11" ht="14.45" customHeight="1" x14ac:dyDescent="0.2">
      <c r="A686" s="821" t="s">
        <v>599</v>
      </c>
      <c r="B686" s="822" t="s">
        <v>600</v>
      </c>
      <c r="C686" s="825" t="s">
        <v>628</v>
      </c>
      <c r="D686" s="839" t="s">
        <v>629</v>
      </c>
      <c r="E686" s="825" t="s">
        <v>3420</v>
      </c>
      <c r="F686" s="839" t="s">
        <v>3421</v>
      </c>
      <c r="G686" s="825" t="s">
        <v>3700</v>
      </c>
      <c r="H686" s="825" t="s">
        <v>3701</v>
      </c>
      <c r="I686" s="831">
        <v>33350</v>
      </c>
      <c r="J686" s="831">
        <v>1</v>
      </c>
      <c r="K686" s="832">
        <v>33350</v>
      </c>
    </row>
    <row r="687" spans="1:11" ht="14.45" customHeight="1" x14ac:dyDescent="0.2">
      <c r="A687" s="821" t="s">
        <v>599</v>
      </c>
      <c r="B687" s="822" t="s">
        <v>600</v>
      </c>
      <c r="C687" s="825" t="s">
        <v>628</v>
      </c>
      <c r="D687" s="839" t="s">
        <v>629</v>
      </c>
      <c r="E687" s="825" t="s">
        <v>3420</v>
      </c>
      <c r="F687" s="839" t="s">
        <v>3421</v>
      </c>
      <c r="G687" s="825" t="s">
        <v>3702</v>
      </c>
      <c r="H687" s="825" t="s">
        <v>3703</v>
      </c>
      <c r="I687" s="831">
        <v>1181.050048828125</v>
      </c>
      <c r="J687" s="831">
        <v>13</v>
      </c>
      <c r="K687" s="832">
        <v>15353.650634765625</v>
      </c>
    </row>
    <row r="688" spans="1:11" ht="14.45" customHeight="1" x14ac:dyDescent="0.2">
      <c r="A688" s="821" t="s">
        <v>599</v>
      </c>
      <c r="B688" s="822" t="s">
        <v>600</v>
      </c>
      <c r="C688" s="825" t="s">
        <v>628</v>
      </c>
      <c r="D688" s="839" t="s">
        <v>629</v>
      </c>
      <c r="E688" s="825" t="s">
        <v>3420</v>
      </c>
      <c r="F688" s="839" t="s">
        <v>3421</v>
      </c>
      <c r="G688" s="825" t="s">
        <v>3704</v>
      </c>
      <c r="H688" s="825" t="s">
        <v>3705</v>
      </c>
      <c r="I688" s="831">
        <v>3897.35009765625</v>
      </c>
      <c r="J688" s="831">
        <v>5</v>
      </c>
      <c r="K688" s="832">
        <v>19486.75048828125</v>
      </c>
    </row>
    <row r="689" spans="1:11" ht="14.45" customHeight="1" x14ac:dyDescent="0.2">
      <c r="A689" s="821" t="s">
        <v>599</v>
      </c>
      <c r="B689" s="822" t="s">
        <v>600</v>
      </c>
      <c r="C689" s="825" t="s">
        <v>628</v>
      </c>
      <c r="D689" s="839" t="s">
        <v>629</v>
      </c>
      <c r="E689" s="825" t="s">
        <v>3706</v>
      </c>
      <c r="F689" s="839" t="s">
        <v>3707</v>
      </c>
      <c r="G689" s="825" t="s">
        <v>3708</v>
      </c>
      <c r="H689" s="825" t="s">
        <v>3709</v>
      </c>
      <c r="I689" s="831">
        <v>3329.25</v>
      </c>
      <c r="J689" s="831">
        <v>2</v>
      </c>
      <c r="K689" s="832">
        <v>6658.5</v>
      </c>
    </row>
    <row r="690" spans="1:11" ht="14.45" customHeight="1" x14ac:dyDescent="0.2">
      <c r="A690" s="821" t="s">
        <v>599</v>
      </c>
      <c r="B690" s="822" t="s">
        <v>600</v>
      </c>
      <c r="C690" s="825" t="s">
        <v>628</v>
      </c>
      <c r="D690" s="839" t="s">
        <v>629</v>
      </c>
      <c r="E690" s="825" t="s">
        <v>3706</v>
      </c>
      <c r="F690" s="839" t="s">
        <v>3707</v>
      </c>
      <c r="G690" s="825" t="s">
        <v>3710</v>
      </c>
      <c r="H690" s="825" t="s">
        <v>3711</v>
      </c>
      <c r="I690" s="831">
        <v>4142.47021484375</v>
      </c>
      <c r="J690" s="831">
        <v>1</v>
      </c>
      <c r="K690" s="832">
        <v>4142.47021484375</v>
      </c>
    </row>
    <row r="691" spans="1:11" ht="14.45" customHeight="1" x14ac:dyDescent="0.2">
      <c r="A691" s="821" t="s">
        <v>599</v>
      </c>
      <c r="B691" s="822" t="s">
        <v>600</v>
      </c>
      <c r="C691" s="825" t="s">
        <v>628</v>
      </c>
      <c r="D691" s="839" t="s">
        <v>629</v>
      </c>
      <c r="E691" s="825" t="s">
        <v>3706</v>
      </c>
      <c r="F691" s="839" t="s">
        <v>3707</v>
      </c>
      <c r="G691" s="825" t="s">
        <v>3712</v>
      </c>
      <c r="H691" s="825" t="s">
        <v>3713</v>
      </c>
      <c r="I691" s="831">
        <v>38233</v>
      </c>
      <c r="J691" s="831">
        <v>2</v>
      </c>
      <c r="K691" s="832">
        <v>76466</v>
      </c>
    </row>
    <row r="692" spans="1:11" ht="14.45" customHeight="1" x14ac:dyDescent="0.2">
      <c r="A692" s="821" t="s">
        <v>599</v>
      </c>
      <c r="B692" s="822" t="s">
        <v>600</v>
      </c>
      <c r="C692" s="825" t="s">
        <v>628</v>
      </c>
      <c r="D692" s="839" t="s">
        <v>629</v>
      </c>
      <c r="E692" s="825" t="s">
        <v>3706</v>
      </c>
      <c r="F692" s="839" t="s">
        <v>3707</v>
      </c>
      <c r="G692" s="825" t="s">
        <v>3714</v>
      </c>
      <c r="H692" s="825" t="s">
        <v>3715</v>
      </c>
      <c r="I692" s="831">
        <v>21725.990234375</v>
      </c>
      <c r="J692" s="831">
        <v>1</v>
      </c>
      <c r="K692" s="832">
        <v>21725.990234375</v>
      </c>
    </row>
    <row r="693" spans="1:11" ht="14.45" customHeight="1" x14ac:dyDescent="0.2">
      <c r="A693" s="821" t="s">
        <v>599</v>
      </c>
      <c r="B693" s="822" t="s">
        <v>600</v>
      </c>
      <c r="C693" s="825" t="s">
        <v>628</v>
      </c>
      <c r="D693" s="839" t="s">
        <v>629</v>
      </c>
      <c r="E693" s="825" t="s">
        <v>3706</v>
      </c>
      <c r="F693" s="839" t="s">
        <v>3707</v>
      </c>
      <c r="G693" s="825" t="s">
        <v>3716</v>
      </c>
      <c r="H693" s="825" t="s">
        <v>3717</v>
      </c>
      <c r="I693" s="831">
        <v>15032.1103515625</v>
      </c>
      <c r="J693" s="831">
        <v>1</v>
      </c>
      <c r="K693" s="832">
        <v>15032.1103515625</v>
      </c>
    </row>
    <row r="694" spans="1:11" ht="14.45" customHeight="1" x14ac:dyDescent="0.2">
      <c r="A694" s="821" t="s">
        <v>599</v>
      </c>
      <c r="B694" s="822" t="s">
        <v>600</v>
      </c>
      <c r="C694" s="825" t="s">
        <v>628</v>
      </c>
      <c r="D694" s="839" t="s">
        <v>629</v>
      </c>
      <c r="E694" s="825" t="s">
        <v>3706</v>
      </c>
      <c r="F694" s="839" t="s">
        <v>3707</v>
      </c>
      <c r="G694" s="825" t="s">
        <v>3718</v>
      </c>
      <c r="H694" s="825" t="s">
        <v>3719</v>
      </c>
      <c r="I694" s="831">
        <v>8390.25</v>
      </c>
      <c r="J694" s="831">
        <v>6</v>
      </c>
      <c r="K694" s="832">
        <v>50341.80078125</v>
      </c>
    </row>
    <row r="695" spans="1:11" ht="14.45" customHeight="1" x14ac:dyDescent="0.2">
      <c r="A695" s="821" t="s">
        <v>599</v>
      </c>
      <c r="B695" s="822" t="s">
        <v>600</v>
      </c>
      <c r="C695" s="825" t="s">
        <v>628</v>
      </c>
      <c r="D695" s="839" t="s">
        <v>629</v>
      </c>
      <c r="E695" s="825" t="s">
        <v>3706</v>
      </c>
      <c r="F695" s="839" t="s">
        <v>3707</v>
      </c>
      <c r="G695" s="825" t="s">
        <v>3720</v>
      </c>
      <c r="H695" s="825" t="s">
        <v>3721</v>
      </c>
      <c r="I695" s="831">
        <v>9119.5</v>
      </c>
      <c r="J695" s="831">
        <v>2</v>
      </c>
      <c r="K695" s="832">
        <v>18239</v>
      </c>
    </row>
    <row r="696" spans="1:11" ht="14.45" customHeight="1" x14ac:dyDescent="0.2">
      <c r="A696" s="821" t="s">
        <v>599</v>
      </c>
      <c r="B696" s="822" t="s">
        <v>600</v>
      </c>
      <c r="C696" s="825" t="s">
        <v>628</v>
      </c>
      <c r="D696" s="839" t="s">
        <v>629</v>
      </c>
      <c r="E696" s="825" t="s">
        <v>3706</v>
      </c>
      <c r="F696" s="839" t="s">
        <v>3707</v>
      </c>
      <c r="G696" s="825" t="s">
        <v>3722</v>
      </c>
      <c r="H696" s="825" t="s">
        <v>3723</v>
      </c>
      <c r="I696" s="831">
        <v>8390.400390625</v>
      </c>
      <c r="J696" s="831">
        <v>1</v>
      </c>
      <c r="K696" s="832">
        <v>8390.400390625</v>
      </c>
    </row>
    <row r="697" spans="1:11" ht="14.45" customHeight="1" x14ac:dyDescent="0.2">
      <c r="A697" s="821" t="s">
        <v>599</v>
      </c>
      <c r="B697" s="822" t="s">
        <v>600</v>
      </c>
      <c r="C697" s="825" t="s">
        <v>628</v>
      </c>
      <c r="D697" s="839" t="s">
        <v>629</v>
      </c>
      <c r="E697" s="825" t="s">
        <v>3706</v>
      </c>
      <c r="F697" s="839" t="s">
        <v>3707</v>
      </c>
      <c r="G697" s="825" t="s">
        <v>3724</v>
      </c>
      <c r="H697" s="825" t="s">
        <v>3725</v>
      </c>
      <c r="I697" s="831">
        <v>7364.400065104167</v>
      </c>
      <c r="J697" s="831">
        <v>6</v>
      </c>
      <c r="K697" s="832">
        <v>44186.400390625</v>
      </c>
    </row>
    <row r="698" spans="1:11" ht="14.45" customHeight="1" x14ac:dyDescent="0.2">
      <c r="A698" s="821" t="s">
        <v>599</v>
      </c>
      <c r="B698" s="822" t="s">
        <v>600</v>
      </c>
      <c r="C698" s="825" t="s">
        <v>628</v>
      </c>
      <c r="D698" s="839" t="s">
        <v>629</v>
      </c>
      <c r="E698" s="825" t="s">
        <v>3706</v>
      </c>
      <c r="F698" s="839" t="s">
        <v>3707</v>
      </c>
      <c r="G698" s="825" t="s">
        <v>3726</v>
      </c>
      <c r="H698" s="825" t="s">
        <v>3727</v>
      </c>
      <c r="I698" s="831">
        <v>8286.900390625</v>
      </c>
      <c r="J698" s="831">
        <v>11</v>
      </c>
      <c r="K698" s="832">
        <v>91155.90234375</v>
      </c>
    </row>
    <row r="699" spans="1:11" ht="14.45" customHeight="1" x14ac:dyDescent="0.2">
      <c r="A699" s="821" t="s">
        <v>599</v>
      </c>
      <c r="B699" s="822" t="s">
        <v>600</v>
      </c>
      <c r="C699" s="825" t="s">
        <v>628</v>
      </c>
      <c r="D699" s="839" t="s">
        <v>629</v>
      </c>
      <c r="E699" s="825" t="s">
        <v>3706</v>
      </c>
      <c r="F699" s="839" t="s">
        <v>3707</v>
      </c>
      <c r="G699" s="825" t="s">
        <v>3728</v>
      </c>
      <c r="H699" s="825" t="s">
        <v>3729</v>
      </c>
      <c r="I699" s="831">
        <v>9119.5</v>
      </c>
      <c r="J699" s="831">
        <v>2</v>
      </c>
      <c r="K699" s="832">
        <v>18239</v>
      </c>
    </row>
    <row r="700" spans="1:11" ht="14.45" customHeight="1" x14ac:dyDescent="0.2">
      <c r="A700" s="821" t="s">
        <v>599</v>
      </c>
      <c r="B700" s="822" t="s">
        <v>600</v>
      </c>
      <c r="C700" s="825" t="s">
        <v>628</v>
      </c>
      <c r="D700" s="839" t="s">
        <v>629</v>
      </c>
      <c r="E700" s="825" t="s">
        <v>3706</v>
      </c>
      <c r="F700" s="839" t="s">
        <v>3707</v>
      </c>
      <c r="G700" s="825" t="s">
        <v>3730</v>
      </c>
      <c r="H700" s="825" t="s">
        <v>3731</v>
      </c>
      <c r="I700" s="831">
        <v>8390.400390625</v>
      </c>
      <c r="J700" s="831">
        <v>1</v>
      </c>
      <c r="K700" s="832">
        <v>8390.400390625</v>
      </c>
    </row>
    <row r="701" spans="1:11" ht="14.45" customHeight="1" x14ac:dyDescent="0.2">
      <c r="A701" s="821" t="s">
        <v>599</v>
      </c>
      <c r="B701" s="822" t="s">
        <v>600</v>
      </c>
      <c r="C701" s="825" t="s">
        <v>628</v>
      </c>
      <c r="D701" s="839" t="s">
        <v>629</v>
      </c>
      <c r="E701" s="825" t="s">
        <v>3706</v>
      </c>
      <c r="F701" s="839" t="s">
        <v>3707</v>
      </c>
      <c r="G701" s="825" t="s">
        <v>3732</v>
      </c>
      <c r="H701" s="825" t="s">
        <v>3733</v>
      </c>
      <c r="I701" s="831">
        <v>9119.5</v>
      </c>
      <c r="J701" s="831">
        <v>2</v>
      </c>
      <c r="K701" s="832">
        <v>18239</v>
      </c>
    </row>
    <row r="702" spans="1:11" ht="14.45" customHeight="1" x14ac:dyDescent="0.2">
      <c r="A702" s="821" t="s">
        <v>599</v>
      </c>
      <c r="B702" s="822" t="s">
        <v>600</v>
      </c>
      <c r="C702" s="825" t="s">
        <v>628</v>
      </c>
      <c r="D702" s="839" t="s">
        <v>629</v>
      </c>
      <c r="E702" s="825" t="s">
        <v>3706</v>
      </c>
      <c r="F702" s="839" t="s">
        <v>3707</v>
      </c>
      <c r="G702" s="825" t="s">
        <v>3734</v>
      </c>
      <c r="H702" s="825" t="s">
        <v>3735</v>
      </c>
      <c r="I702" s="831">
        <v>3438.5</v>
      </c>
      <c r="J702" s="831">
        <v>2</v>
      </c>
      <c r="K702" s="832">
        <v>6877</v>
      </c>
    </row>
    <row r="703" spans="1:11" ht="14.45" customHeight="1" x14ac:dyDescent="0.2">
      <c r="A703" s="821" t="s">
        <v>599</v>
      </c>
      <c r="B703" s="822" t="s">
        <v>600</v>
      </c>
      <c r="C703" s="825" t="s">
        <v>628</v>
      </c>
      <c r="D703" s="839" t="s">
        <v>629</v>
      </c>
      <c r="E703" s="825" t="s">
        <v>3706</v>
      </c>
      <c r="F703" s="839" t="s">
        <v>3707</v>
      </c>
      <c r="G703" s="825" t="s">
        <v>3736</v>
      </c>
      <c r="H703" s="825" t="s">
        <v>3737</v>
      </c>
      <c r="I703" s="831">
        <v>3438.5</v>
      </c>
      <c r="J703" s="831">
        <v>7</v>
      </c>
      <c r="K703" s="832">
        <v>24069.5</v>
      </c>
    </row>
    <row r="704" spans="1:11" ht="14.45" customHeight="1" x14ac:dyDescent="0.2">
      <c r="A704" s="821" t="s">
        <v>599</v>
      </c>
      <c r="B704" s="822" t="s">
        <v>600</v>
      </c>
      <c r="C704" s="825" t="s">
        <v>628</v>
      </c>
      <c r="D704" s="839" t="s">
        <v>629</v>
      </c>
      <c r="E704" s="825" t="s">
        <v>3706</v>
      </c>
      <c r="F704" s="839" t="s">
        <v>3707</v>
      </c>
      <c r="G704" s="825" t="s">
        <v>3738</v>
      </c>
      <c r="H704" s="825" t="s">
        <v>3739</v>
      </c>
      <c r="I704" s="831">
        <v>3438.5</v>
      </c>
      <c r="J704" s="831">
        <v>2</v>
      </c>
      <c r="K704" s="832">
        <v>6877</v>
      </c>
    </row>
    <row r="705" spans="1:11" ht="14.45" customHeight="1" x14ac:dyDescent="0.2">
      <c r="A705" s="821" t="s">
        <v>599</v>
      </c>
      <c r="B705" s="822" t="s">
        <v>600</v>
      </c>
      <c r="C705" s="825" t="s">
        <v>628</v>
      </c>
      <c r="D705" s="839" t="s">
        <v>629</v>
      </c>
      <c r="E705" s="825" t="s">
        <v>3706</v>
      </c>
      <c r="F705" s="839" t="s">
        <v>3707</v>
      </c>
      <c r="G705" s="825" t="s">
        <v>3740</v>
      </c>
      <c r="H705" s="825" t="s">
        <v>3741</v>
      </c>
      <c r="I705" s="831">
        <v>4005.449951171875</v>
      </c>
      <c r="J705" s="831">
        <v>1</v>
      </c>
      <c r="K705" s="832">
        <v>4005.449951171875</v>
      </c>
    </row>
    <row r="706" spans="1:11" ht="14.45" customHeight="1" x14ac:dyDescent="0.2">
      <c r="A706" s="821" t="s">
        <v>599</v>
      </c>
      <c r="B706" s="822" t="s">
        <v>600</v>
      </c>
      <c r="C706" s="825" t="s">
        <v>628</v>
      </c>
      <c r="D706" s="839" t="s">
        <v>629</v>
      </c>
      <c r="E706" s="825" t="s">
        <v>3706</v>
      </c>
      <c r="F706" s="839" t="s">
        <v>3707</v>
      </c>
      <c r="G706" s="825" t="s">
        <v>3742</v>
      </c>
      <c r="H706" s="825" t="s">
        <v>3743</v>
      </c>
      <c r="I706" s="831">
        <v>4949.60009765625</v>
      </c>
      <c r="J706" s="831">
        <v>1</v>
      </c>
      <c r="K706" s="832">
        <v>4949.60009765625</v>
      </c>
    </row>
    <row r="707" spans="1:11" ht="14.45" customHeight="1" x14ac:dyDescent="0.2">
      <c r="A707" s="821" t="s">
        <v>599</v>
      </c>
      <c r="B707" s="822" t="s">
        <v>600</v>
      </c>
      <c r="C707" s="825" t="s">
        <v>628</v>
      </c>
      <c r="D707" s="839" t="s">
        <v>629</v>
      </c>
      <c r="E707" s="825" t="s">
        <v>2585</v>
      </c>
      <c r="F707" s="839" t="s">
        <v>2586</v>
      </c>
      <c r="G707" s="825" t="s">
        <v>3744</v>
      </c>
      <c r="H707" s="825" t="s">
        <v>3745</v>
      </c>
      <c r="I707" s="831">
        <v>15.529999732971191</v>
      </c>
      <c r="J707" s="831">
        <v>30</v>
      </c>
      <c r="K707" s="832">
        <v>465.89999389648438</v>
      </c>
    </row>
    <row r="708" spans="1:11" ht="14.45" customHeight="1" x14ac:dyDescent="0.2">
      <c r="A708" s="821" t="s">
        <v>599</v>
      </c>
      <c r="B708" s="822" t="s">
        <v>600</v>
      </c>
      <c r="C708" s="825" t="s">
        <v>628</v>
      </c>
      <c r="D708" s="839" t="s">
        <v>629</v>
      </c>
      <c r="E708" s="825" t="s">
        <v>2585</v>
      </c>
      <c r="F708" s="839" t="s">
        <v>2586</v>
      </c>
      <c r="G708" s="825" t="s">
        <v>3746</v>
      </c>
      <c r="H708" s="825" t="s">
        <v>3747</v>
      </c>
      <c r="I708" s="831">
        <v>65.199996948242188</v>
      </c>
      <c r="J708" s="831">
        <v>170</v>
      </c>
      <c r="K708" s="832">
        <v>11084</v>
      </c>
    </row>
    <row r="709" spans="1:11" ht="14.45" customHeight="1" x14ac:dyDescent="0.2">
      <c r="A709" s="821" t="s">
        <v>599</v>
      </c>
      <c r="B709" s="822" t="s">
        <v>600</v>
      </c>
      <c r="C709" s="825" t="s">
        <v>628</v>
      </c>
      <c r="D709" s="839" t="s">
        <v>629</v>
      </c>
      <c r="E709" s="825" t="s">
        <v>2585</v>
      </c>
      <c r="F709" s="839" t="s">
        <v>2586</v>
      </c>
      <c r="G709" s="825" t="s">
        <v>3748</v>
      </c>
      <c r="H709" s="825" t="s">
        <v>3749</v>
      </c>
      <c r="I709" s="831">
        <v>5.6399998664855957</v>
      </c>
      <c r="J709" s="831">
        <v>900</v>
      </c>
      <c r="K709" s="832">
        <v>5071.5</v>
      </c>
    </row>
    <row r="710" spans="1:11" ht="14.45" customHeight="1" x14ac:dyDescent="0.2">
      <c r="A710" s="821" t="s">
        <v>599</v>
      </c>
      <c r="B710" s="822" t="s">
        <v>600</v>
      </c>
      <c r="C710" s="825" t="s">
        <v>628</v>
      </c>
      <c r="D710" s="839" t="s">
        <v>629</v>
      </c>
      <c r="E710" s="825" t="s">
        <v>2585</v>
      </c>
      <c r="F710" s="839" t="s">
        <v>2586</v>
      </c>
      <c r="G710" s="825" t="s">
        <v>2719</v>
      </c>
      <c r="H710" s="825" t="s">
        <v>2720</v>
      </c>
      <c r="I710" s="831">
        <v>11.359999656677246</v>
      </c>
      <c r="J710" s="831">
        <v>150</v>
      </c>
      <c r="K710" s="832">
        <v>1704.2899780273438</v>
      </c>
    </row>
    <row r="711" spans="1:11" ht="14.45" customHeight="1" x14ac:dyDescent="0.2">
      <c r="A711" s="821" t="s">
        <v>599</v>
      </c>
      <c r="B711" s="822" t="s">
        <v>600</v>
      </c>
      <c r="C711" s="825" t="s">
        <v>628</v>
      </c>
      <c r="D711" s="839" t="s">
        <v>629</v>
      </c>
      <c r="E711" s="825" t="s">
        <v>2585</v>
      </c>
      <c r="F711" s="839" t="s">
        <v>2586</v>
      </c>
      <c r="G711" s="825" t="s">
        <v>3750</v>
      </c>
      <c r="H711" s="825" t="s">
        <v>3751</v>
      </c>
      <c r="I711" s="831">
        <v>361.79000854492188</v>
      </c>
      <c r="J711" s="831">
        <v>140</v>
      </c>
      <c r="K711" s="832">
        <v>50650.599609375</v>
      </c>
    </row>
    <row r="712" spans="1:11" ht="14.45" customHeight="1" x14ac:dyDescent="0.2">
      <c r="A712" s="821" t="s">
        <v>599</v>
      </c>
      <c r="B712" s="822" t="s">
        <v>600</v>
      </c>
      <c r="C712" s="825" t="s">
        <v>628</v>
      </c>
      <c r="D712" s="839" t="s">
        <v>629</v>
      </c>
      <c r="E712" s="825" t="s">
        <v>2585</v>
      </c>
      <c r="F712" s="839" t="s">
        <v>2586</v>
      </c>
      <c r="G712" s="825" t="s">
        <v>3752</v>
      </c>
      <c r="H712" s="825" t="s">
        <v>3753</v>
      </c>
      <c r="I712" s="831">
        <v>65</v>
      </c>
      <c r="J712" s="831">
        <v>50</v>
      </c>
      <c r="K712" s="832">
        <v>3250</v>
      </c>
    </row>
    <row r="713" spans="1:11" ht="14.45" customHeight="1" x14ac:dyDescent="0.2">
      <c r="A713" s="821" t="s">
        <v>599</v>
      </c>
      <c r="B713" s="822" t="s">
        <v>600</v>
      </c>
      <c r="C713" s="825" t="s">
        <v>628</v>
      </c>
      <c r="D713" s="839" t="s">
        <v>629</v>
      </c>
      <c r="E713" s="825" t="s">
        <v>2585</v>
      </c>
      <c r="F713" s="839" t="s">
        <v>2586</v>
      </c>
      <c r="G713" s="825" t="s">
        <v>2723</v>
      </c>
      <c r="H713" s="825" t="s">
        <v>2724</v>
      </c>
      <c r="I713" s="831">
        <v>30.175000190734863</v>
      </c>
      <c r="J713" s="831">
        <v>50</v>
      </c>
      <c r="K713" s="832">
        <v>1508.75</v>
      </c>
    </row>
    <row r="714" spans="1:11" ht="14.45" customHeight="1" x14ac:dyDescent="0.2">
      <c r="A714" s="821" t="s">
        <v>599</v>
      </c>
      <c r="B714" s="822" t="s">
        <v>600</v>
      </c>
      <c r="C714" s="825" t="s">
        <v>628</v>
      </c>
      <c r="D714" s="839" t="s">
        <v>629</v>
      </c>
      <c r="E714" s="825" t="s">
        <v>2585</v>
      </c>
      <c r="F714" s="839" t="s">
        <v>2586</v>
      </c>
      <c r="G714" s="825" t="s">
        <v>2601</v>
      </c>
      <c r="H714" s="825" t="s">
        <v>2602</v>
      </c>
      <c r="I714" s="831">
        <v>214.5780029296875</v>
      </c>
      <c r="J714" s="831">
        <v>220</v>
      </c>
      <c r="K714" s="832">
        <v>47207.099609375</v>
      </c>
    </row>
    <row r="715" spans="1:11" ht="14.45" customHeight="1" x14ac:dyDescent="0.2">
      <c r="A715" s="821" t="s">
        <v>599</v>
      </c>
      <c r="B715" s="822" t="s">
        <v>600</v>
      </c>
      <c r="C715" s="825" t="s">
        <v>628</v>
      </c>
      <c r="D715" s="839" t="s">
        <v>629</v>
      </c>
      <c r="E715" s="825" t="s">
        <v>2585</v>
      </c>
      <c r="F715" s="839" t="s">
        <v>2586</v>
      </c>
      <c r="G715" s="825" t="s">
        <v>3754</v>
      </c>
      <c r="H715" s="825" t="s">
        <v>3755</v>
      </c>
      <c r="I715" s="831">
        <v>61.209999084472656</v>
      </c>
      <c r="J715" s="831">
        <v>9</v>
      </c>
      <c r="K715" s="832">
        <v>550.88998413085938</v>
      </c>
    </row>
    <row r="716" spans="1:11" ht="14.45" customHeight="1" x14ac:dyDescent="0.2">
      <c r="A716" s="821" t="s">
        <v>599</v>
      </c>
      <c r="B716" s="822" t="s">
        <v>600</v>
      </c>
      <c r="C716" s="825" t="s">
        <v>628</v>
      </c>
      <c r="D716" s="839" t="s">
        <v>629</v>
      </c>
      <c r="E716" s="825" t="s">
        <v>2585</v>
      </c>
      <c r="F716" s="839" t="s">
        <v>2586</v>
      </c>
      <c r="G716" s="825" t="s">
        <v>2613</v>
      </c>
      <c r="H716" s="825" t="s">
        <v>2614</v>
      </c>
      <c r="I716" s="831">
        <v>46.310001373291016</v>
      </c>
      <c r="J716" s="831">
        <v>18</v>
      </c>
      <c r="K716" s="832">
        <v>833.58001708984375</v>
      </c>
    </row>
    <row r="717" spans="1:11" ht="14.45" customHeight="1" x14ac:dyDescent="0.2">
      <c r="A717" s="821" t="s">
        <v>599</v>
      </c>
      <c r="B717" s="822" t="s">
        <v>600</v>
      </c>
      <c r="C717" s="825" t="s">
        <v>628</v>
      </c>
      <c r="D717" s="839" t="s">
        <v>629</v>
      </c>
      <c r="E717" s="825" t="s">
        <v>2585</v>
      </c>
      <c r="F717" s="839" t="s">
        <v>2586</v>
      </c>
      <c r="G717" s="825" t="s">
        <v>2617</v>
      </c>
      <c r="H717" s="825" t="s">
        <v>2618</v>
      </c>
      <c r="I717" s="831">
        <v>10.829999923706055</v>
      </c>
      <c r="J717" s="831">
        <v>160</v>
      </c>
      <c r="K717" s="832">
        <v>1732.800048828125</v>
      </c>
    </row>
    <row r="718" spans="1:11" ht="14.45" customHeight="1" x14ac:dyDescent="0.2">
      <c r="A718" s="821" t="s">
        <v>599</v>
      </c>
      <c r="B718" s="822" t="s">
        <v>600</v>
      </c>
      <c r="C718" s="825" t="s">
        <v>628</v>
      </c>
      <c r="D718" s="839" t="s">
        <v>629</v>
      </c>
      <c r="E718" s="825" t="s">
        <v>2585</v>
      </c>
      <c r="F718" s="839" t="s">
        <v>2586</v>
      </c>
      <c r="G718" s="825" t="s">
        <v>2749</v>
      </c>
      <c r="H718" s="825" t="s">
        <v>2750</v>
      </c>
      <c r="I718" s="831">
        <v>2.5199999809265137</v>
      </c>
      <c r="J718" s="831">
        <v>30</v>
      </c>
      <c r="K718" s="832">
        <v>75.599998474121094</v>
      </c>
    </row>
    <row r="719" spans="1:11" ht="14.45" customHeight="1" x14ac:dyDescent="0.2">
      <c r="A719" s="821" t="s">
        <v>599</v>
      </c>
      <c r="B719" s="822" t="s">
        <v>600</v>
      </c>
      <c r="C719" s="825" t="s">
        <v>628</v>
      </c>
      <c r="D719" s="839" t="s">
        <v>629</v>
      </c>
      <c r="E719" s="825" t="s">
        <v>2585</v>
      </c>
      <c r="F719" s="839" t="s">
        <v>2586</v>
      </c>
      <c r="G719" s="825" t="s">
        <v>2751</v>
      </c>
      <c r="H719" s="825" t="s">
        <v>2752</v>
      </c>
      <c r="I719" s="831">
        <v>3.309999942779541</v>
      </c>
      <c r="J719" s="831">
        <v>100</v>
      </c>
      <c r="K719" s="832">
        <v>331</v>
      </c>
    </row>
    <row r="720" spans="1:11" ht="14.45" customHeight="1" x14ac:dyDescent="0.2">
      <c r="A720" s="821" t="s">
        <v>599</v>
      </c>
      <c r="B720" s="822" t="s">
        <v>600</v>
      </c>
      <c r="C720" s="825" t="s">
        <v>628</v>
      </c>
      <c r="D720" s="839" t="s">
        <v>629</v>
      </c>
      <c r="E720" s="825" t="s">
        <v>2585</v>
      </c>
      <c r="F720" s="839" t="s">
        <v>2586</v>
      </c>
      <c r="G720" s="825" t="s">
        <v>2753</v>
      </c>
      <c r="H720" s="825" t="s">
        <v>2754</v>
      </c>
      <c r="I720" s="831">
        <v>4.1033333142598467</v>
      </c>
      <c r="J720" s="831">
        <v>110</v>
      </c>
      <c r="K720" s="832">
        <v>451.30000305175781</v>
      </c>
    </row>
    <row r="721" spans="1:11" ht="14.45" customHeight="1" x14ac:dyDescent="0.2">
      <c r="A721" s="821" t="s">
        <v>599</v>
      </c>
      <c r="B721" s="822" t="s">
        <v>600</v>
      </c>
      <c r="C721" s="825" t="s">
        <v>628</v>
      </c>
      <c r="D721" s="839" t="s">
        <v>629</v>
      </c>
      <c r="E721" s="825" t="s">
        <v>2585</v>
      </c>
      <c r="F721" s="839" t="s">
        <v>2586</v>
      </c>
      <c r="G721" s="825" t="s">
        <v>2755</v>
      </c>
      <c r="H721" s="825" t="s">
        <v>2756</v>
      </c>
      <c r="I721" s="831">
        <v>4.8400001525878906</v>
      </c>
      <c r="J721" s="831">
        <v>80</v>
      </c>
      <c r="K721" s="832">
        <v>387.19999694824219</v>
      </c>
    </row>
    <row r="722" spans="1:11" ht="14.45" customHeight="1" x14ac:dyDescent="0.2">
      <c r="A722" s="821" t="s">
        <v>599</v>
      </c>
      <c r="B722" s="822" t="s">
        <v>600</v>
      </c>
      <c r="C722" s="825" t="s">
        <v>628</v>
      </c>
      <c r="D722" s="839" t="s">
        <v>629</v>
      </c>
      <c r="E722" s="825" t="s">
        <v>2585</v>
      </c>
      <c r="F722" s="839" t="s">
        <v>2586</v>
      </c>
      <c r="G722" s="825" t="s">
        <v>3756</v>
      </c>
      <c r="H722" s="825" t="s">
        <v>3757</v>
      </c>
      <c r="I722" s="831">
        <v>5.9099998474121094</v>
      </c>
      <c r="J722" s="831">
        <v>130</v>
      </c>
      <c r="K722" s="832">
        <v>768.30000305175781</v>
      </c>
    </row>
    <row r="723" spans="1:11" ht="14.45" customHeight="1" x14ac:dyDescent="0.2">
      <c r="A723" s="821" t="s">
        <v>599</v>
      </c>
      <c r="B723" s="822" t="s">
        <v>600</v>
      </c>
      <c r="C723" s="825" t="s">
        <v>628</v>
      </c>
      <c r="D723" s="839" t="s">
        <v>629</v>
      </c>
      <c r="E723" s="825" t="s">
        <v>2585</v>
      </c>
      <c r="F723" s="839" t="s">
        <v>2586</v>
      </c>
      <c r="G723" s="825" t="s">
        <v>3758</v>
      </c>
      <c r="H723" s="825" t="s">
        <v>3759</v>
      </c>
      <c r="I723" s="831">
        <v>13.880000114440918</v>
      </c>
      <c r="J723" s="831">
        <v>30</v>
      </c>
      <c r="K723" s="832">
        <v>416.39999389648438</v>
      </c>
    </row>
    <row r="724" spans="1:11" ht="14.45" customHeight="1" x14ac:dyDescent="0.2">
      <c r="A724" s="821" t="s">
        <v>599</v>
      </c>
      <c r="B724" s="822" t="s">
        <v>600</v>
      </c>
      <c r="C724" s="825" t="s">
        <v>628</v>
      </c>
      <c r="D724" s="839" t="s">
        <v>629</v>
      </c>
      <c r="E724" s="825" t="s">
        <v>2585</v>
      </c>
      <c r="F724" s="839" t="s">
        <v>2586</v>
      </c>
      <c r="G724" s="825" t="s">
        <v>3760</v>
      </c>
      <c r="H724" s="825" t="s">
        <v>3761</v>
      </c>
      <c r="I724" s="831">
        <v>105.44999694824219</v>
      </c>
      <c r="J724" s="831">
        <v>5</v>
      </c>
      <c r="K724" s="832">
        <v>527.25</v>
      </c>
    </row>
    <row r="725" spans="1:11" ht="14.45" customHeight="1" x14ac:dyDescent="0.2">
      <c r="A725" s="821" t="s">
        <v>599</v>
      </c>
      <c r="B725" s="822" t="s">
        <v>600</v>
      </c>
      <c r="C725" s="825" t="s">
        <v>628</v>
      </c>
      <c r="D725" s="839" t="s">
        <v>629</v>
      </c>
      <c r="E725" s="825" t="s">
        <v>2585</v>
      </c>
      <c r="F725" s="839" t="s">
        <v>2586</v>
      </c>
      <c r="G725" s="825" t="s">
        <v>2873</v>
      </c>
      <c r="H725" s="825" t="s">
        <v>2874</v>
      </c>
      <c r="I725" s="831">
        <v>17.549999237060547</v>
      </c>
      <c r="J725" s="831">
        <v>100</v>
      </c>
      <c r="K725" s="832">
        <v>1755.47998046875</v>
      </c>
    </row>
    <row r="726" spans="1:11" ht="14.45" customHeight="1" x14ac:dyDescent="0.2">
      <c r="A726" s="821" t="s">
        <v>599</v>
      </c>
      <c r="B726" s="822" t="s">
        <v>600</v>
      </c>
      <c r="C726" s="825" t="s">
        <v>628</v>
      </c>
      <c r="D726" s="839" t="s">
        <v>629</v>
      </c>
      <c r="E726" s="825" t="s">
        <v>2585</v>
      </c>
      <c r="F726" s="839" t="s">
        <v>2586</v>
      </c>
      <c r="G726" s="825" t="s">
        <v>3762</v>
      </c>
      <c r="H726" s="825" t="s">
        <v>3763</v>
      </c>
      <c r="I726" s="831">
        <v>16.219999313354492</v>
      </c>
      <c r="J726" s="831">
        <v>540</v>
      </c>
      <c r="K726" s="832">
        <v>8756.099609375</v>
      </c>
    </row>
    <row r="727" spans="1:11" ht="14.45" customHeight="1" x14ac:dyDescent="0.2">
      <c r="A727" s="821" t="s">
        <v>599</v>
      </c>
      <c r="B727" s="822" t="s">
        <v>600</v>
      </c>
      <c r="C727" s="825" t="s">
        <v>628</v>
      </c>
      <c r="D727" s="839" t="s">
        <v>629</v>
      </c>
      <c r="E727" s="825" t="s">
        <v>2585</v>
      </c>
      <c r="F727" s="839" t="s">
        <v>2586</v>
      </c>
      <c r="G727" s="825" t="s">
        <v>3764</v>
      </c>
      <c r="H727" s="825" t="s">
        <v>3765</v>
      </c>
      <c r="I727" s="831">
        <v>267.66000366210938</v>
      </c>
      <c r="J727" s="831">
        <v>4</v>
      </c>
      <c r="K727" s="832">
        <v>1070.6500244140625</v>
      </c>
    </row>
    <row r="728" spans="1:11" ht="14.45" customHeight="1" x14ac:dyDescent="0.2">
      <c r="A728" s="821" t="s">
        <v>599</v>
      </c>
      <c r="B728" s="822" t="s">
        <v>600</v>
      </c>
      <c r="C728" s="825" t="s">
        <v>628</v>
      </c>
      <c r="D728" s="839" t="s">
        <v>629</v>
      </c>
      <c r="E728" s="825" t="s">
        <v>2585</v>
      </c>
      <c r="F728" s="839" t="s">
        <v>2586</v>
      </c>
      <c r="G728" s="825" t="s">
        <v>3766</v>
      </c>
      <c r="H728" s="825" t="s">
        <v>3767</v>
      </c>
      <c r="I728" s="831">
        <v>0.87999999523162842</v>
      </c>
      <c r="J728" s="831">
        <v>300</v>
      </c>
      <c r="K728" s="832">
        <v>261.20999526977539</v>
      </c>
    </row>
    <row r="729" spans="1:11" ht="14.45" customHeight="1" x14ac:dyDescent="0.2">
      <c r="A729" s="821" t="s">
        <v>599</v>
      </c>
      <c r="B729" s="822" t="s">
        <v>600</v>
      </c>
      <c r="C729" s="825" t="s">
        <v>628</v>
      </c>
      <c r="D729" s="839" t="s">
        <v>629</v>
      </c>
      <c r="E729" s="825" t="s">
        <v>2633</v>
      </c>
      <c r="F729" s="839" t="s">
        <v>2634</v>
      </c>
      <c r="G729" s="825" t="s">
        <v>3768</v>
      </c>
      <c r="H729" s="825" t="s">
        <v>3769</v>
      </c>
      <c r="I729" s="831">
        <v>566.70001220703125</v>
      </c>
      <c r="J729" s="831">
        <v>1</v>
      </c>
      <c r="K729" s="832">
        <v>566.70001220703125</v>
      </c>
    </row>
    <row r="730" spans="1:11" ht="14.45" customHeight="1" x14ac:dyDescent="0.2">
      <c r="A730" s="821" t="s">
        <v>599</v>
      </c>
      <c r="B730" s="822" t="s">
        <v>600</v>
      </c>
      <c r="C730" s="825" t="s">
        <v>628</v>
      </c>
      <c r="D730" s="839" t="s">
        <v>629</v>
      </c>
      <c r="E730" s="825" t="s">
        <v>2633</v>
      </c>
      <c r="F730" s="839" t="s">
        <v>2634</v>
      </c>
      <c r="G730" s="825" t="s">
        <v>3770</v>
      </c>
      <c r="H730" s="825" t="s">
        <v>3771</v>
      </c>
      <c r="I730" s="831">
        <v>566.70001220703125</v>
      </c>
      <c r="J730" s="831">
        <v>1</v>
      </c>
      <c r="K730" s="832">
        <v>566.70001220703125</v>
      </c>
    </row>
    <row r="731" spans="1:11" ht="14.45" customHeight="1" x14ac:dyDescent="0.2">
      <c r="A731" s="821" t="s">
        <v>599</v>
      </c>
      <c r="B731" s="822" t="s">
        <v>600</v>
      </c>
      <c r="C731" s="825" t="s">
        <v>628</v>
      </c>
      <c r="D731" s="839" t="s">
        <v>629</v>
      </c>
      <c r="E731" s="825" t="s">
        <v>2633</v>
      </c>
      <c r="F731" s="839" t="s">
        <v>2634</v>
      </c>
      <c r="G731" s="825" t="s">
        <v>3772</v>
      </c>
      <c r="H731" s="825" t="s">
        <v>3773</v>
      </c>
      <c r="I731" s="831">
        <v>133.10000610351563</v>
      </c>
      <c r="J731" s="831">
        <v>6</v>
      </c>
      <c r="K731" s="832">
        <v>798.60003662109375</v>
      </c>
    </row>
    <row r="732" spans="1:11" ht="14.45" customHeight="1" x14ac:dyDescent="0.2">
      <c r="A732" s="821" t="s">
        <v>599</v>
      </c>
      <c r="B732" s="822" t="s">
        <v>600</v>
      </c>
      <c r="C732" s="825" t="s">
        <v>628</v>
      </c>
      <c r="D732" s="839" t="s">
        <v>629</v>
      </c>
      <c r="E732" s="825" t="s">
        <v>2633</v>
      </c>
      <c r="F732" s="839" t="s">
        <v>2634</v>
      </c>
      <c r="G732" s="825" t="s">
        <v>3774</v>
      </c>
      <c r="H732" s="825" t="s">
        <v>3775</v>
      </c>
      <c r="I732" s="831">
        <v>2.9000000953674316</v>
      </c>
      <c r="J732" s="831">
        <v>200</v>
      </c>
      <c r="K732" s="832">
        <v>580</v>
      </c>
    </row>
    <row r="733" spans="1:11" ht="14.45" customHeight="1" x14ac:dyDescent="0.2">
      <c r="A733" s="821" t="s">
        <v>599</v>
      </c>
      <c r="B733" s="822" t="s">
        <v>600</v>
      </c>
      <c r="C733" s="825" t="s">
        <v>628</v>
      </c>
      <c r="D733" s="839" t="s">
        <v>629</v>
      </c>
      <c r="E733" s="825" t="s">
        <v>2633</v>
      </c>
      <c r="F733" s="839" t="s">
        <v>2634</v>
      </c>
      <c r="G733" s="825" t="s">
        <v>3776</v>
      </c>
      <c r="H733" s="825" t="s">
        <v>3777</v>
      </c>
      <c r="I733" s="831">
        <v>2.9050000905990601</v>
      </c>
      <c r="J733" s="831">
        <v>800</v>
      </c>
      <c r="K733" s="832">
        <v>2324</v>
      </c>
    </row>
    <row r="734" spans="1:11" ht="14.45" customHeight="1" x14ac:dyDescent="0.2">
      <c r="A734" s="821" t="s">
        <v>599</v>
      </c>
      <c r="B734" s="822" t="s">
        <v>600</v>
      </c>
      <c r="C734" s="825" t="s">
        <v>628</v>
      </c>
      <c r="D734" s="839" t="s">
        <v>629</v>
      </c>
      <c r="E734" s="825" t="s">
        <v>2633</v>
      </c>
      <c r="F734" s="839" t="s">
        <v>2634</v>
      </c>
      <c r="G734" s="825" t="s">
        <v>3778</v>
      </c>
      <c r="H734" s="825" t="s">
        <v>3779</v>
      </c>
      <c r="I734" s="831">
        <v>2.9025000929832458</v>
      </c>
      <c r="J734" s="831">
        <v>700</v>
      </c>
      <c r="K734" s="832">
        <v>2032</v>
      </c>
    </row>
    <row r="735" spans="1:11" ht="14.45" customHeight="1" x14ac:dyDescent="0.2">
      <c r="A735" s="821" t="s">
        <v>599</v>
      </c>
      <c r="B735" s="822" t="s">
        <v>600</v>
      </c>
      <c r="C735" s="825" t="s">
        <v>628</v>
      </c>
      <c r="D735" s="839" t="s">
        <v>629</v>
      </c>
      <c r="E735" s="825" t="s">
        <v>2633</v>
      </c>
      <c r="F735" s="839" t="s">
        <v>2634</v>
      </c>
      <c r="G735" s="825" t="s">
        <v>3780</v>
      </c>
      <c r="H735" s="825" t="s">
        <v>3781</v>
      </c>
      <c r="I735" s="831">
        <v>3884.699951171875</v>
      </c>
      <c r="J735" s="831">
        <v>5</v>
      </c>
      <c r="K735" s="832">
        <v>19423.5</v>
      </c>
    </row>
    <row r="736" spans="1:11" ht="14.45" customHeight="1" x14ac:dyDescent="0.2">
      <c r="A736" s="821" t="s">
        <v>599</v>
      </c>
      <c r="B736" s="822" t="s">
        <v>600</v>
      </c>
      <c r="C736" s="825" t="s">
        <v>628</v>
      </c>
      <c r="D736" s="839" t="s">
        <v>629</v>
      </c>
      <c r="E736" s="825" t="s">
        <v>2633</v>
      </c>
      <c r="F736" s="839" t="s">
        <v>2634</v>
      </c>
      <c r="G736" s="825" t="s">
        <v>3782</v>
      </c>
      <c r="H736" s="825" t="s">
        <v>3783</v>
      </c>
      <c r="I736" s="831">
        <v>2185</v>
      </c>
      <c r="J736" s="831">
        <v>20</v>
      </c>
      <c r="K736" s="832">
        <v>43700</v>
      </c>
    </row>
    <row r="737" spans="1:11" ht="14.45" customHeight="1" x14ac:dyDescent="0.2">
      <c r="A737" s="821" t="s">
        <v>599</v>
      </c>
      <c r="B737" s="822" t="s">
        <v>600</v>
      </c>
      <c r="C737" s="825" t="s">
        <v>628</v>
      </c>
      <c r="D737" s="839" t="s">
        <v>629</v>
      </c>
      <c r="E737" s="825" t="s">
        <v>2633</v>
      </c>
      <c r="F737" s="839" t="s">
        <v>2634</v>
      </c>
      <c r="G737" s="825" t="s">
        <v>3784</v>
      </c>
      <c r="H737" s="825" t="s">
        <v>3785</v>
      </c>
      <c r="I737" s="831">
        <v>1719.25</v>
      </c>
      <c r="J737" s="831">
        <v>20</v>
      </c>
      <c r="K737" s="832">
        <v>34385</v>
      </c>
    </row>
    <row r="738" spans="1:11" ht="14.45" customHeight="1" x14ac:dyDescent="0.2">
      <c r="A738" s="821" t="s">
        <v>599</v>
      </c>
      <c r="B738" s="822" t="s">
        <v>600</v>
      </c>
      <c r="C738" s="825" t="s">
        <v>628</v>
      </c>
      <c r="D738" s="839" t="s">
        <v>629</v>
      </c>
      <c r="E738" s="825" t="s">
        <v>2633</v>
      </c>
      <c r="F738" s="839" t="s">
        <v>2634</v>
      </c>
      <c r="G738" s="825" t="s">
        <v>3786</v>
      </c>
      <c r="H738" s="825" t="s">
        <v>3787</v>
      </c>
      <c r="I738" s="831">
        <v>1588</v>
      </c>
      <c r="J738" s="831">
        <v>10</v>
      </c>
      <c r="K738" s="832">
        <v>15880</v>
      </c>
    </row>
    <row r="739" spans="1:11" ht="14.45" customHeight="1" x14ac:dyDescent="0.2">
      <c r="A739" s="821" t="s">
        <v>599</v>
      </c>
      <c r="B739" s="822" t="s">
        <v>600</v>
      </c>
      <c r="C739" s="825" t="s">
        <v>628</v>
      </c>
      <c r="D739" s="839" t="s">
        <v>629</v>
      </c>
      <c r="E739" s="825" t="s">
        <v>2633</v>
      </c>
      <c r="F739" s="839" t="s">
        <v>2634</v>
      </c>
      <c r="G739" s="825" t="s">
        <v>3788</v>
      </c>
      <c r="H739" s="825" t="s">
        <v>3789</v>
      </c>
      <c r="I739" s="831">
        <v>914.25</v>
      </c>
      <c r="J739" s="831">
        <v>20</v>
      </c>
      <c r="K739" s="832">
        <v>18285</v>
      </c>
    </row>
    <row r="740" spans="1:11" ht="14.45" customHeight="1" x14ac:dyDescent="0.2">
      <c r="A740" s="821" t="s">
        <v>599</v>
      </c>
      <c r="B740" s="822" t="s">
        <v>600</v>
      </c>
      <c r="C740" s="825" t="s">
        <v>628</v>
      </c>
      <c r="D740" s="839" t="s">
        <v>629</v>
      </c>
      <c r="E740" s="825" t="s">
        <v>2633</v>
      </c>
      <c r="F740" s="839" t="s">
        <v>2634</v>
      </c>
      <c r="G740" s="825" t="s">
        <v>3790</v>
      </c>
      <c r="H740" s="825" t="s">
        <v>3791</v>
      </c>
      <c r="I740" s="831">
        <v>3573.429931640625</v>
      </c>
      <c r="J740" s="831">
        <v>20</v>
      </c>
      <c r="K740" s="832">
        <v>71468.6015625</v>
      </c>
    </row>
    <row r="741" spans="1:11" ht="14.45" customHeight="1" x14ac:dyDescent="0.2">
      <c r="A741" s="821" t="s">
        <v>599</v>
      </c>
      <c r="B741" s="822" t="s">
        <v>600</v>
      </c>
      <c r="C741" s="825" t="s">
        <v>628</v>
      </c>
      <c r="D741" s="839" t="s">
        <v>629</v>
      </c>
      <c r="E741" s="825" t="s">
        <v>2633</v>
      </c>
      <c r="F741" s="839" t="s">
        <v>2634</v>
      </c>
      <c r="G741" s="825" t="s">
        <v>3792</v>
      </c>
      <c r="H741" s="825" t="s">
        <v>3793</v>
      </c>
      <c r="I741" s="831">
        <v>1210</v>
      </c>
      <c r="J741" s="831">
        <v>10</v>
      </c>
      <c r="K741" s="832">
        <v>12100</v>
      </c>
    </row>
    <row r="742" spans="1:11" ht="14.45" customHeight="1" x14ac:dyDescent="0.2">
      <c r="A742" s="821" t="s">
        <v>599</v>
      </c>
      <c r="B742" s="822" t="s">
        <v>600</v>
      </c>
      <c r="C742" s="825" t="s">
        <v>628</v>
      </c>
      <c r="D742" s="839" t="s">
        <v>629</v>
      </c>
      <c r="E742" s="825" t="s">
        <v>2633</v>
      </c>
      <c r="F742" s="839" t="s">
        <v>2634</v>
      </c>
      <c r="G742" s="825" t="s">
        <v>3794</v>
      </c>
      <c r="H742" s="825" t="s">
        <v>3795</v>
      </c>
      <c r="I742" s="831">
        <v>735.67999267578125</v>
      </c>
      <c r="J742" s="831">
        <v>1</v>
      </c>
      <c r="K742" s="832">
        <v>735.67999267578125</v>
      </c>
    </row>
    <row r="743" spans="1:11" ht="14.45" customHeight="1" x14ac:dyDescent="0.2">
      <c r="A743" s="821" t="s">
        <v>599</v>
      </c>
      <c r="B743" s="822" t="s">
        <v>600</v>
      </c>
      <c r="C743" s="825" t="s">
        <v>628</v>
      </c>
      <c r="D743" s="839" t="s">
        <v>629</v>
      </c>
      <c r="E743" s="825" t="s">
        <v>2633</v>
      </c>
      <c r="F743" s="839" t="s">
        <v>2634</v>
      </c>
      <c r="G743" s="825" t="s">
        <v>3796</v>
      </c>
      <c r="H743" s="825" t="s">
        <v>3797</v>
      </c>
      <c r="I743" s="831">
        <v>18.680000305175781</v>
      </c>
      <c r="J743" s="831">
        <v>200</v>
      </c>
      <c r="K743" s="832">
        <v>3736</v>
      </c>
    </row>
    <row r="744" spans="1:11" ht="14.45" customHeight="1" x14ac:dyDescent="0.2">
      <c r="A744" s="821" t="s">
        <v>599</v>
      </c>
      <c r="B744" s="822" t="s">
        <v>600</v>
      </c>
      <c r="C744" s="825" t="s">
        <v>628</v>
      </c>
      <c r="D744" s="839" t="s">
        <v>629</v>
      </c>
      <c r="E744" s="825" t="s">
        <v>2633</v>
      </c>
      <c r="F744" s="839" t="s">
        <v>2634</v>
      </c>
      <c r="G744" s="825" t="s">
        <v>3798</v>
      </c>
      <c r="H744" s="825" t="s">
        <v>3799</v>
      </c>
      <c r="I744" s="831">
        <v>4840</v>
      </c>
      <c r="J744" s="831">
        <v>7</v>
      </c>
      <c r="K744" s="832">
        <v>33880</v>
      </c>
    </row>
    <row r="745" spans="1:11" ht="14.45" customHeight="1" x14ac:dyDescent="0.2">
      <c r="A745" s="821" t="s">
        <v>599</v>
      </c>
      <c r="B745" s="822" t="s">
        <v>600</v>
      </c>
      <c r="C745" s="825" t="s">
        <v>628</v>
      </c>
      <c r="D745" s="839" t="s">
        <v>629</v>
      </c>
      <c r="E745" s="825" t="s">
        <v>2633</v>
      </c>
      <c r="F745" s="839" t="s">
        <v>2634</v>
      </c>
      <c r="G745" s="825" t="s">
        <v>3800</v>
      </c>
      <c r="H745" s="825" t="s">
        <v>3801</v>
      </c>
      <c r="I745" s="831">
        <v>6582.39990234375</v>
      </c>
      <c r="J745" s="831">
        <v>1</v>
      </c>
      <c r="K745" s="832">
        <v>6582.39990234375</v>
      </c>
    </row>
    <row r="746" spans="1:11" ht="14.45" customHeight="1" x14ac:dyDescent="0.2">
      <c r="A746" s="821" t="s">
        <v>599</v>
      </c>
      <c r="B746" s="822" t="s">
        <v>600</v>
      </c>
      <c r="C746" s="825" t="s">
        <v>628</v>
      </c>
      <c r="D746" s="839" t="s">
        <v>629</v>
      </c>
      <c r="E746" s="825" t="s">
        <v>2633</v>
      </c>
      <c r="F746" s="839" t="s">
        <v>2634</v>
      </c>
      <c r="G746" s="825" t="s">
        <v>3802</v>
      </c>
      <c r="H746" s="825" t="s">
        <v>3803</v>
      </c>
      <c r="I746" s="831">
        <v>6582.39990234375</v>
      </c>
      <c r="J746" s="831">
        <v>1</v>
      </c>
      <c r="K746" s="832">
        <v>6582.39990234375</v>
      </c>
    </row>
    <row r="747" spans="1:11" ht="14.45" customHeight="1" x14ac:dyDescent="0.2">
      <c r="A747" s="821" t="s">
        <v>599</v>
      </c>
      <c r="B747" s="822" t="s">
        <v>600</v>
      </c>
      <c r="C747" s="825" t="s">
        <v>628</v>
      </c>
      <c r="D747" s="839" t="s">
        <v>629</v>
      </c>
      <c r="E747" s="825" t="s">
        <v>2633</v>
      </c>
      <c r="F747" s="839" t="s">
        <v>2634</v>
      </c>
      <c r="G747" s="825" t="s">
        <v>3804</v>
      </c>
      <c r="H747" s="825" t="s">
        <v>3805</v>
      </c>
      <c r="I747" s="831">
        <v>2904</v>
      </c>
      <c r="J747" s="831">
        <v>10</v>
      </c>
      <c r="K747" s="832">
        <v>29040</v>
      </c>
    </row>
    <row r="748" spans="1:11" ht="14.45" customHeight="1" x14ac:dyDescent="0.2">
      <c r="A748" s="821" t="s">
        <v>599</v>
      </c>
      <c r="B748" s="822" t="s">
        <v>600</v>
      </c>
      <c r="C748" s="825" t="s">
        <v>628</v>
      </c>
      <c r="D748" s="839" t="s">
        <v>629</v>
      </c>
      <c r="E748" s="825" t="s">
        <v>2633</v>
      </c>
      <c r="F748" s="839" t="s">
        <v>2634</v>
      </c>
      <c r="G748" s="825" t="s">
        <v>3806</v>
      </c>
      <c r="H748" s="825" t="s">
        <v>3807</v>
      </c>
      <c r="I748" s="831">
        <v>2904</v>
      </c>
      <c r="J748" s="831">
        <v>20</v>
      </c>
      <c r="K748" s="832">
        <v>58080</v>
      </c>
    </row>
    <row r="749" spans="1:11" ht="14.45" customHeight="1" x14ac:dyDescent="0.2">
      <c r="A749" s="821" t="s">
        <v>599</v>
      </c>
      <c r="B749" s="822" t="s">
        <v>600</v>
      </c>
      <c r="C749" s="825" t="s">
        <v>628</v>
      </c>
      <c r="D749" s="839" t="s">
        <v>629</v>
      </c>
      <c r="E749" s="825" t="s">
        <v>2633</v>
      </c>
      <c r="F749" s="839" t="s">
        <v>2634</v>
      </c>
      <c r="G749" s="825" t="s">
        <v>3808</v>
      </c>
      <c r="H749" s="825" t="s">
        <v>3809</v>
      </c>
      <c r="I749" s="831">
        <v>1216.9000244140625</v>
      </c>
      <c r="J749" s="831">
        <v>4</v>
      </c>
      <c r="K749" s="832">
        <v>4867.58984375</v>
      </c>
    </row>
    <row r="750" spans="1:11" ht="14.45" customHeight="1" x14ac:dyDescent="0.2">
      <c r="A750" s="821" t="s">
        <v>599</v>
      </c>
      <c r="B750" s="822" t="s">
        <v>600</v>
      </c>
      <c r="C750" s="825" t="s">
        <v>628</v>
      </c>
      <c r="D750" s="839" t="s">
        <v>629</v>
      </c>
      <c r="E750" s="825" t="s">
        <v>2633</v>
      </c>
      <c r="F750" s="839" t="s">
        <v>2634</v>
      </c>
      <c r="G750" s="825" t="s">
        <v>3810</v>
      </c>
      <c r="H750" s="825" t="s">
        <v>3811</v>
      </c>
      <c r="I750" s="831">
        <v>1.2100000381469727</v>
      </c>
      <c r="J750" s="831">
        <v>5</v>
      </c>
      <c r="K750" s="832">
        <v>6.0500001907348633</v>
      </c>
    </row>
    <row r="751" spans="1:11" ht="14.45" customHeight="1" x14ac:dyDescent="0.2">
      <c r="A751" s="821" t="s">
        <v>599</v>
      </c>
      <c r="B751" s="822" t="s">
        <v>600</v>
      </c>
      <c r="C751" s="825" t="s">
        <v>628</v>
      </c>
      <c r="D751" s="839" t="s">
        <v>629</v>
      </c>
      <c r="E751" s="825" t="s">
        <v>2633</v>
      </c>
      <c r="F751" s="839" t="s">
        <v>2634</v>
      </c>
      <c r="G751" s="825" t="s">
        <v>3812</v>
      </c>
      <c r="H751" s="825" t="s">
        <v>3813</v>
      </c>
      <c r="I751" s="831">
        <v>3.1500000953674316</v>
      </c>
      <c r="J751" s="831">
        <v>100</v>
      </c>
      <c r="K751" s="832">
        <v>315</v>
      </c>
    </row>
    <row r="752" spans="1:11" ht="14.45" customHeight="1" x14ac:dyDescent="0.2">
      <c r="A752" s="821" t="s">
        <v>599</v>
      </c>
      <c r="B752" s="822" t="s">
        <v>600</v>
      </c>
      <c r="C752" s="825" t="s">
        <v>628</v>
      </c>
      <c r="D752" s="839" t="s">
        <v>629</v>
      </c>
      <c r="E752" s="825" t="s">
        <v>2633</v>
      </c>
      <c r="F752" s="839" t="s">
        <v>2634</v>
      </c>
      <c r="G752" s="825" t="s">
        <v>2775</v>
      </c>
      <c r="H752" s="825" t="s">
        <v>2776</v>
      </c>
      <c r="I752" s="831">
        <v>33.880001068115234</v>
      </c>
      <c r="J752" s="831">
        <v>3</v>
      </c>
      <c r="K752" s="832">
        <v>101.63999938964844</v>
      </c>
    </row>
    <row r="753" spans="1:11" ht="14.45" customHeight="1" x14ac:dyDescent="0.2">
      <c r="A753" s="821" t="s">
        <v>599</v>
      </c>
      <c r="B753" s="822" t="s">
        <v>600</v>
      </c>
      <c r="C753" s="825" t="s">
        <v>628</v>
      </c>
      <c r="D753" s="839" t="s">
        <v>629</v>
      </c>
      <c r="E753" s="825" t="s">
        <v>2633</v>
      </c>
      <c r="F753" s="839" t="s">
        <v>2634</v>
      </c>
      <c r="G753" s="825" t="s">
        <v>3814</v>
      </c>
      <c r="H753" s="825" t="s">
        <v>3815</v>
      </c>
      <c r="I753" s="831">
        <v>1368.510009765625</v>
      </c>
      <c r="J753" s="831">
        <v>2</v>
      </c>
      <c r="K753" s="832">
        <v>2737.02001953125</v>
      </c>
    </row>
    <row r="754" spans="1:11" ht="14.45" customHeight="1" x14ac:dyDescent="0.2">
      <c r="A754" s="821" t="s">
        <v>599</v>
      </c>
      <c r="B754" s="822" t="s">
        <v>600</v>
      </c>
      <c r="C754" s="825" t="s">
        <v>628</v>
      </c>
      <c r="D754" s="839" t="s">
        <v>629</v>
      </c>
      <c r="E754" s="825" t="s">
        <v>2633</v>
      </c>
      <c r="F754" s="839" t="s">
        <v>2634</v>
      </c>
      <c r="G754" s="825" t="s">
        <v>3816</v>
      </c>
      <c r="H754" s="825" t="s">
        <v>3817</v>
      </c>
      <c r="I754" s="831">
        <v>90.75</v>
      </c>
      <c r="J754" s="831">
        <v>30</v>
      </c>
      <c r="K754" s="832">
        <v>2722.5</v>
      </c>
    </row>
    <row r="755" spans="1:11" ht="14.45" customHeight="1" x14ac:dyDescent="0.2">
      <c r="A755" s="821" t="s">
        <v>599</v>
      </c>
      <c r="B755" s="822" t="s">
        <v>600</v>
      </c>
      <c r="C755" s="825" t="s">
        <v>628</v>
      </c>
      <c r="D755" s="839" t="s">
        <v>629</v>
      </c>
      <c r="E755" s="825" t="s">
        <v>2633</v>
      </c>
      <c r="F755" s="839" t="s">
        <v>2634</v>
      </c>
      <c r="G755" s="825" t="s">
        <v>3818</v>
      </c>
      <c r="H755" s="825" t="s">
        <v>3819</v>
      </c>
      <c r="I755" s="831">
        <v>0.11999999731779099</v>
      </c>
      <c r="J755" s="831">
        <v>20</v>
      </c>
      <c r="K755" s="832">
        <v>2.4200000762939453</v>
      </c>
    </row>
    <row r="756" spans="1:11" ht="14.45" customHeight="1" x14ac:dyDescent="0.2">
      <c r="A756" s="821" t="s">
        <v>599</v>
      </c>
      <c r="B756" s="822" t="s">
        <v>600</v>
      </c>
      <c r="C756" s="825" t="s">
        <v>628</v>
      </c>
      <c r="D756" s="839" t="s">
        <v>629</v>
      </c>
      <c r="E756" s="825" t="s">
        <v>2633</v>
      </c>
      <c r="F756" s="839" t="s">
        <v>2634</v>
      </c>
      <c r="G756" s="825" t="s">
        <v>3820</v>
      </c>
      <c r="H756" s="825" t="s">
        <v>3821</v>
      </c>
      <c r="I756" s="831">
        <v>0.11999999731779099</v>
      </c>
      <c r="J756" s="831">
        <v>40</v>
      </c>
      <c r="K756" s="832">
        <v>4.8400001525878906</v>
      </c>
    </row>
    <row r="757" spans="1:11" ht="14.45" customHeight="1" x14ac:dyDescent="0.2">
      <c r="A757" s="821" t="s">
        <v>599</v>
      </c>
      <c r="B757" s="822" t="s">
        <v>600</v>
      </c>
      <c r="C757" s="825" t="s">
        <v>628</v>
      </c>
      <c r="D757" s="839" t="s">
        <v>629</v>
      </c>
      <c r="E757" s="825" t="s">
        <v>2633</v>
      </c>
      <c r="F757" s="839" t="s">
        <v>2634</v>
      </c>
      <c r="G757" s="825" t="s">
        <v>3822</v>
      </c>
      <c r="H757" s="825" t="s">
        <v>3823</v>
      </c>
      <c r="I757" s="831">
        <v>1512.5</v>
      </c>
      <c r="J757" s="831">
        <v>40</v>
      </c>
      <c r="K757" s="832">
        <v>60500</v>
      </c>
    </row>
    <row r="758" spans="1:11" ht="14.45" customHeight="1" x14ac:dyDescent="0.2">
      <c r="A758" s="821" t="s">
        <v>599</v>
      </c>
      <c r="B758" s="822" t="s">
        <v>600</v>
      </c>
      <c r="C758" s="825" t="s">
        <v>628</v>
      </c>
      <c r="D758" s="839" t="s">
        <v>629</v>
      </c>
      <c r="E758" s="825" t="s">
        <v>2633</v>
      </c>
      <c r="F758" s="839" t="s">
        <v>2634</v>
      </c>
      <c r="G758" s="825" t="s">
        <v>3824</v>
      </c>
      <c r="H758" s="825" t="s">
        <v>3825</v>
      </c>
      <c r="I758" s="831">
        <v>1303.8499755859375</v>
      </c>
      <c r="J758" s="831">
        <v>10</v>
      </c>
      <c r="K758" s="832">
        <v>13038.48046875</v>
      </c>
    </row>
    <row r="759" spans="1:11" ht="14.45" customHeight="1" x14ac:dyDescent="0.2">
      <c r="A759" s="821" t="s">
        <v>599</v>
      </c>
      <c r="B759" s="822" t="s">
        <v>600</v>
      </c>
      <c r="C759" s="825" t="s">
        <v>628</v>
      </c>
      <c r="D759" s="839" t="s">
        <v>629</v>
      </c>
      <c r="E759" s="825" t="s">
        <v>2633</v>
      </c>
      <c r="F759" s="839" t="s">
        <v>2634</v>
      </c>
      <c r="G759" s="825" t="s">
        <v>3826</v>
      </c>
      <c r="H759" s="825" t="s">
        <v>3827</v>
      </c>
      <c r="I759" s="831">
        <v>4.9749999046325684</v>
      </c>
      <c r="J759" s="831">
        <v>200</v>
      </c>
      <c r="K759" s="832">
        <v>995</v>
      </c>
    </row>
    <row r="760" spans="1:11" ht="14.45" customHeight="1" x14ac:dyDescent="0.2">
      <c r="A760" s="821" t="s">
        <v>599</v>
      </c>
      <c r="B760" s="822" t="s">
        <v>600</v>
      </c>
      <c r="C760" s="825" t="s">
        <v>628</v>
      </c>
      <c r="D760" s="839" t="s">
        <v>629</v>
      </c>
      <c r="E760" s="825" t="s">
        <v>2633</v>
      </c>
      <c r="F760" s="839" t="s">
        <v>2634</v>
      </c>
      <c r="G760" s="825" t="s">
        <v>3828</v>
      </c>
      <c r="H760" s="825" t="s">
        <v>3829</v>
      </c>
      <c r="I760" s="831">
        <v>32.580001831054688</v>
      </c>
      <c r="J760" s="831">
        <v>5</v>
      </c>
      <c r="K760" s="832">
        <v>162.91000366210938</v>
      </c>
    </row>
    <row r="761" spans="1:11" ht="14.45" customHeight="1" x14ac:dyDescent="0.2">
      <c r="A761" s="821" t="s">
        <v>599</v>
      </c>
      <c r="B761" s="822" t="s">
        <v>600</v>
      </c>
      <c r="C761" s="825" t="s">
        <v>628</v>
      </c>
      <c r="D761" s="839" t="s">
        <v>629</v>
      </c>
      <c r="E761" s="825" t="s">
        <v>2633</v>
      </c>
      <c r="F761" s="839" t="s">
        <v>2634</v>
      </c>
      <c r="G761" s="825" t="s">
        <v>3830</v>
      </c>
      <c r="H761" s="825" t="s">
        <v>3831</v>
      </c>
      <c r="I761" s="831">
        <v>60.430000305175781</v>
      </c>
      <c r="J761" s="831">
        <v>5</v>
      </c>
      <c r="K761" s="832">
        <v>302.17001342773438</v>
      </c>
    </row>
    <row r="762" spans="1:11" ht="14.45" customHeight="1" x14ac:dyDescent="0.2">
      <c r="A762" s="821" t="s">
        <v>599</v>
      </c>
      <c r="B762" s="822" t="s">
        <v>600</v>
      </c>
      <c r="C762" s="825" t="s">
        <v>628</v>
      </c>
      <c r="D762" s="839" t="s">
        <v>629</v>
      </c>
      <c r="E762" s="825" t="s">
        <v>2633</v>
      </c>
      <c r="F762" s="839" t="s">
        <v>2634</v>
      </c>
      <c r="G762" s="825" t="s">
        <v>3832</v>
      </c>
      <c r="H762" s="825" t="s">
        <v>3833</v>
      </c>
      <c r="I762" s="831">
        <v>9.6800003051757813</v>
      </c>
      <c r="J762" s="831">
        <v>20</v>
      </c>
      <c r="K762" s="832">
        <v>193.60000610351563</v>
      </c>
    </row>
    <row r="763" spans="1:11" ht="14.45" customHeight="1" x14ac:dyDescent="0.2">
      <c r="A763" s="821" t="s">
        <v>599</v>
      </c>
      <c r="B763" s="822" t="s">
        <v>600</v>
      </c>
      <c r="C763" s="825" t="s">
        <v>628</v>
      </c>
      <c r="D763" s="839" t="s">
        <v>629</v>
      </c>
      <c r="E763" s="825" t="s">
        <v>2633</v>
      </c>
      <c r="F763" s="839" t="s">
        <v>2634</v>
      </c>
      <c r="G763" s="825" t="s">
        <v>3834</v>
      </c>
      <c r="H763" s="825" t="s">
        <v>3835</v>
      </c>
      <c r="I763" s="831">
        <v>13.149999618530273</v>
      </c>
      <c r="J763" s="831">
        <v>70</v>
      </c>
      <c r="K763" s="832">
        <v>920.47998046875</v>
      </c>
    </row>
    <row r="764" spans="1:11" ht="14.45" customHeight="1" x14ac:dyDescent="0.2">
      <c r="A764" s="821" t="s">
        <v>599</v>
      </c>
      <c r="B764" s="822" t="s">
        <v>600</v>
      </c>
      <c r="C764" s="825" t="s">
        <v>628</v>
      </c>
      <c r="D764" s="839" t="s">
        <v>629</v>
      </c>
      <c r="E764" s="825" t="s">
        <v>2633</v>
      </c>
      <c r="F764" s="839" t="s">
        <v>2634</v>
      </c>
      <c r="G764" s="825" t="s">
        <v>2659</v>
      </c>
      <c r="H764" s="825" t="s">
        <v>2660</v>
      </c>
      <c r="I764" s="831">
        <v>11.739999771118164</v>
      </c>
      <c r="J764" s="831">
        <v>10</v>
      </c>
      <c r="K764" s="832">
        <v>117.40000152587891</v>
      </c>
    </row>
    <row r="765" spans="1:11" ht="14.45" customHeight="1" x14ac:dyDescent="0.2">
      <c r="A765" s="821" t="s">
        <v>599</v>
      </c>
      <c r="B765" s="822" t="s">
        <v>600</v>
      </c>
      <c r="C765" s="825" t="s">
        <v>628</v>
      </c>
      <c r="D765" s="839" t="s">
        <v>629</v>
      </c>
      <c r="E765" s="825" t="s">
        <v>2633</v>
      </c>
      <c r="F765" s="839" t="s">
        <v>2634</v>
      </c>
      <c r="G765" s="825" t="s">
        <v>3836</v>
      </c>
      <c r="H765" s="825" t="s">
        <v>3837</v>
      </c>
      <c r="I765" s="831">
        <v>10790.7802734375</v>
      </c>
      <c r="J765" s="831">
        <v>1</v>
      </c>
      <c r="K765" s="832">
        <v>10790.7802734375</v>
      </c>
    </row>
    <row r="766" spans="1:11" ht="14.45" customHeight="1" x14ac:dyDescent="0.2">
      <c r="A766" s="821" t="s">
        <v>599</v>
      </c>
      <c r="B766" s="822" t="s">
        <v>600</v>
      </c>
      <c r="C766" s="825" t="s">
        <v>628</v>
      </c>
      <c r="D766" s="839" t="s">
        <v>629</v>
      </c>
      <c r="E766" s="825" t="s">
        <v>2633</v>
      </c>
      <c r="F766" s="839" t="s">
        <v>2634</v>
      </c>
      <c r="G766" s="825" t="s">
        <v>3838</v>
      </c>
      <c r="H766" s="825" t="s">
        <v>3839</v>
      </c>
      <c r="I766" s="831">
        <v>214.00999450683594</v>
      </c>
      <c r="J766" s="831">
        <v>10</v>
      </c>
      <c r="K766" s="832">
        <v>2140.10009765625</v>
      </c>
    </row>
    <row r="767" spans="1:11" ht="14.45" customHeight="1" x14ac:dyDescent="0.2">
      <c r="A767" s="821" t="s">
        <v>599</v>
      </c>
      <c r="B767" s="822" t="s">
        <v>600</v>
      </c>
      <c r="C767" s="825" t="s">
        <v>628</v>
      </c>
      <c r="D767" s="839" t="s">
        <v>629</v>
      </c>
      <c r="E767" s="825" t="s">
        <v>2633</v>
      </c>
      <c r="F767" s="839" t="s">
        <v>2634</v>
      </c>
      <c r="G767" s="825" t="s">
        <v>3840</v>
      </c>
      <c r="H767" s="825" t="s">
        <v>3841</v>
      </c>
      <c r="I767" s="831">
        <v>399.6199951171875</v>
      </c>
      <c r="J767" s="831">
        <v>6</v>
      </c>
      <c r="K767" s="832">
        <v>2397.719970703125</v>
      </c>
    </row>
    <row r="768" spans="1:11" ht="14.45" customHeight="1" x14ac:dyDescent="0.2">
      <c r="A768" s="821" t="s">
        <v>599</v>
      </c>
      <c r="B768" s="822" t="s">
        <v>600</v>
      </c>
      <c r="C768" s="825" t="s">
        <v>628</v>
      </c>
      <c r="D768" s="839" t="s">
        <v>629</v>
      </c>
      <c r="E768" s="825" t="s">
        <v>2633</v>
      </c>
      <c r="F768" s="839" t="s">
        <v>2634</v>
      </c>
      <c r="G768" s="825" t="s">
        <v>3842</v>
      </c>
      <c r="H768" s="825" t="s">
        <v>3843</v>
      </c>
      <c r="I768" s="831">
        <v>3670.3350830078125</v>
      </c>
      <c r="J768" s="831">
        <v>18</v>
      </c>
      <c r="K768" s="832">
        <v>66066</v>
      </c>
    </row>
    <row r="769" spans="1:11" ht="14.45" customHeight="1" x14ac:dyDescent="0.2">
      <c r="A769" s="821" t="s">
        <v>599</v>
      </c>
      <c r="B769" s="822" t="s">
        <v>600</v>
      </c>
      <c r="C769" s="825" t="s">
        <v>628</v>
      </c>
      <c r="D769" s="839" t="s">
        <v>629</v>
      </c>
      <c r="E769" s="825" t="s">
        <v>2633</v>
      </c>
      <c r="F769" s="839" t="s">
        <v>2634</v>
      </c>
      <c r="G769" s="825" t="s">
        <v>3844</v>
      </c>
      <c r="H769" s="825" t="s">
        <v>3845</v>
      </c>
      <c r="I769" s="831">
        <v>1200.9300537109375</v>
      </c>
      <c r="J769" s="831">
        <v>24</v>
      </c>
      <c r="K769" s="832">
        <v>28822.19921875</v>
      </c>
    </row>
    <row r="770" spans="1:11" ht="14.45" customHeight="1" x14ac:dyDescent="0.2">
      <c r="A770" s="821" t="s">
        <v>599</v>
      </c>
      <c r="B770" s="822" t="s">
        <v>600</v>
      </c>
      <c r="C770" s="825" t="s">
        <v>628</v>
      </c>
      <c r="D770" s="839" t="s">
        <v>629</v>
      </c>
      <c r="E770" s="825" t="s">
        <v>2633</v>
      </c>
      <c r="F770" s="839" t="s">
        <v>2634</v>
      </c>
      <c r="G770" s="825" t="s">
        <v>3846</v>
      </c>
      <c r="H770" s="825" t="s">
        <v>3847</v>
      </c>
      <c r="I770" s="831">
        <v>1.2100000381469727</v>
      </c>
      <c r="J770" s="831">
        <v>40</v>
      </c>
      <c r="K770" s="832">
        <v>48.40000057220459</v>
      </c>
    </row>
    <row r="771" spans="1:11" ht="14.45" customHeight="1" x14ac:dyDescent="0.2">
      <c r="A771" s="821" t="s">
        <v>599</v>
      </c>
      <c r="B771" s="822" t="s">
        <v>600</v>
      </c>
      <c r="C771" s="825" t="s">
        <v>628</v>
      </c>
      <c r="D771" s="839" t="s">
        <v>629</v>
      </c>
      <c r="E771" s="825" t="s">
        <v>2633</v>
      </c>
      <c r="F771" s="839" t="s">
        <v>2634</v>
      </c>
      <c r="G771" s="825" t="s">
        <v>3848</v>
      </c>
      <c r="H771" s="825" t="s">
        <v>3849</v>
      </c>
      <c r="I771" s="831">
        <v>726</v>
      </c>
      <c r="J771" s="831">
        <v>40</v>
      </c>
      <c r="K771" s="832">
        <v>29040</v>
      </c>
    </row>
    <row r="772" spans="1:11" ht="14.45" customHeight="1" x14ac:dyDescent="0.2">
      <c r="A772" s="821" t="s">
        <v>599</v>
      </c>
      <c r="B772" s="822" t="s">
        <v>600</v>
      </c>
      <c r="C772" s="825" t="s">
        <v>628</v>
      </c>
      <c r="D772" s="839" t="s">
        <v>629</v>
      </c>
      <c r="E772" s="825" t="s">
        <v>2633</v>
      </c>
      <c r="F772" s="839" t="s">
        <v>2634</v>
      </c>
      <c r="G772" s="825" t="s">
        <v>3850</v>
      </c>
      <c r="H772" s="825" t="s">
        <v>3851</v>
      </c>
      <c r="I772" s="831">
        <v>4840</v>
      </c>
      <c r="J772" s="831">
        <v>4</v>
      </c>
      <c r="K772" s="832">
        <v>19360</v>
      </c>
    </row>
    <row r="773" spans="1:11" ht="14.45" customHeight="1" x14ac:dyDescent="0.2">
      <c r="A773" s="821" t="s">
        <v>599</v>
      </c>
      <c r="B773" s="822" t="s">
        <v>600</v>
      </c>
      <c r="C773" s="825" t="s">
        <v>628</v>
      </c>
      <c r="D773" s="839" t="s">
        <v>629</v>
      </c>
      <c r="E773" s="825" t="s">
        <v>2633</v>
      </c>
      <c r="F773" s="839" t="s">
        <v>2634</v>
      </c>
      <c r="G773" s="825" t="s">
        <v>3852</v>
      </c>
      <c r="H773" s="825" t="s">
        <v>3853</v>
      </c>
      <c r="I773" s="831">
        <v>42.229999542236328</v>
      </c>
      <c r="J773" s="831">
        <v>100</v>
      </c>
      <c r="K773" s="832">
        <v>4222.89990234375</v>
      </c>
    </row>
    <row r="774" spans="1:11" ht="14.45" customHeight="1" x14ac:dyDescent="0.2">
      <c r="A774" s="821" t="s">
        <v>599</v>
      </c>
      <c r="B774" s="822" t="s">
        <v>600</v>
      </c>
      <c r="C774" s="825" t="s">
        <v>628</v>
      </c>
      <c r="D774" s="839" t="s">
        <v>629</v>
      </c>
      <c r="E774" s="825" t="s">
        <v>2633</v>
      </c>
      <c r="F774" s="839" t="s">
        <v>2634</v>
      </c>
      <c r="G774" s="825" t="s">
        <v>2669</v>
      </c>
      <c r="H774" s="825" t="s">
        <v>2670</v>
      </c>
      <c r="I774" s="831">
        <v>0.81999999284744263</v>
      </c>
      <c r="J774" s="831">
        <v>200</v>
      </c>
      <c r="K774" s="832">
        <v>164</v>
      </c>
    </row>
    <row r="775" spans="1:11" ht="14.45" customHeight="1" x14ac:dyDescent="0.2">
      <c r="A775" s="821" t="s">
        <v>599</v>
      </c>
      <c r="B775" s="822" t="s">
        <v>600</v>
      </c>
      <c r="C775" s="825" t="s">
        <v>628</v>
      </c>
      <c r="D775" s="839" t="s">
        <v>629</v>
      </c>
      <c r="E775" s="825" t="s">
        <v>2633</v>
      </c>
      <c r="F775" s="839" t="s">
        <v>2634</v>
      </c>
      <c r="G775" s="825" t="s">
        <v>2837</v>
      </c>
      <c r="H775" s="825" t="s">
        <v>2838</v>
      </c>
      <c r="I775" s="831">
        <v>1.1299999952316284</v>
      </c>
      <c r="J775" s="831">
        <v>80</v>
      </c>
      <c r="K775" s="832">
        <v>90.400001525878906</v>
      </c>
    </row>
    <row r="776" spans="1:11" ht="14.45" customHeight="1" x14ac:dyDescent="0.2">
      <c r="A776" s="821" t="s">
        <v>599</v>
      </c>
      <c r="B776" s="822" t="s">
        <v>600</v>
      </c>
      <c r="C776" s="825" t="s">
        <v>628</v>
      </c>
      <c r="D776" s="839" t="s">
        <v>629</v>
      </c>
      <c r="E776" s="825" t="s">
        <v>2633</v>
      </c>
      <c r="F776" s="839" t="s">
        <v>2634</v>
      </c>
      <c r="G776" s="825" t="s">
        <v>3854</v>
      </c>
      <c r="H776" s="825" t="s">
        <v>3855</v>
      </c>
      <c r="I776" s="831">
        <v>7.1599998474121094</v>
      </c>
      <c r="J776" s="831">
        <v>100</v>
      </c>
      <c r="K776" s="832">
        <v>715.70001220703125</v>
      </c>
    </row>
    <row r="777" spans="1:11" ht="14.45" customHeight="1" x14ac:dyDescent="0.2">
      <c r="A777" s="821" t="s">
        <v>599</v>
      </c>
      <c r="B777" s="822" t="s">
        <v>600</v>
      </c>
      <c r="C777" s="825" t="s">
        <v>628</v>
      </c>
      <c r="D777" s="839" t="s">
        <v>629</v>
      </c>
      <c r="E777" s="825" t="s">
        <v>2633</v>
      </c>
      <c r="F777" s="839" t="s">
        <v>2634</v>
      </c>
      <c r="G777" s="825" t="s">
        <v>3856</v>
      </c>
      <c r="H777" s="825" t="s">
        <v>3857</v>
      </c>
      <c r="I777" s="831">
        <v>71.75</v>
      </c>
      <c r="J777" s="831">
        <v>168</v>
      </c>
      <c r="K777" s="832">
        <v>12054.7099609375</v>
      </c>
    </row>
    <row r="778" spans="1:11" ht="14.45" customHeight="1" x14ac:dyDescent="0.2">
      <c r="A778" s="821" t="s">
        <v>599</v>
      </c>
      <c r="B778" s="822" t="s">
        <v>600</v>
      </c>
      <c r="C778" s="825" t="s">
        <v>628</v>
      </c>
      <c r="D778" s="839" t="s">
        <v>629</v>
      </c>
      <c r="E778" s="825" t="s">
        <v>2633</v>
      </c>
      <c r="F778" s="839" t="s">
        <v>2634</v>
      </c>
      <c r="G778" s="825" t="s">
        <v>3858</v>
      </c>
      <c r="H778" s="825" t="s">
        <v>3859</v>
      </c>
      <c r="I778" s="831">
        <v>1494.3499755859375</v>
      </c>
      <c r="J778" s="831">
        <v>6</v>
      </c>
      <c r="K778" s="832">
        <v>8966.099609375</v>
      </c>
    </row>
    <row r="779" spans="1:11" ht="14.45" customHeight="1" x14ac:dyDescent="0.2">
      <c r="A779" s="821" t="s">
        <v>599</v>
      </c>
      <c r="B779" s="822" t="s">
        <v>600</v>
      </c>
      <c r="C779" s="825" t="s">
        <v>628</v>
      </c>
      <c r="D779" s="839" t="s">
        <v>629</v>
      </c>
      <c r="E779" s="825" t="s">
        <v>2633</v>
      </c>
      <c r="F779" s="839" t="s">
        <v>2634</v>
      </c>
      <c r="G779" s="825" t="s">
        <v>3860</v>
      </c>
      <c r="H779" s="825" t="s">
        <v>3861</v>
      </c>
      <c r="I779" s="831">
        <v>1633.5</v>
      </c>
      <c r="J779" s="831">
        <v>1</v>
      </c>
      <c r="K779" s="832">
        <v>1633.5</v>
      </c>
    </row>
    <row r="780" spans="1:11" ht="14.45" customHeight="1" x14ac:dyDescent="0.2">
      <c r="A780" s="821" t="s">
        <v>599</v>
      </c>
      <c r="B780" s="822" t="s">
        <v>600</v>
      </c>
      <c r="C780" s="825" t="s">
        <v>628</v>
      </c>
      <c r="D780" s="839" t="s">
        <v>629</v>
      </c>
      <c r="E780" s="825" t="s">
        <v>2633</v>
      </c>
      <c r="F780" s="839" t="s">
        <v>2634</v>
      </c>
      <c r="G780" s="825" t="s">
        <v>2689</v>
      </c>
      <c r="H780" s="825" t="s">
        <v>2690</v>
      </c>
      <c r="I780" s="831">
        <v>23.709999084472656</v>
      </c>
      <c r="J780" s="831">
        <v>60</v>
      </c>
      <c r="K780" s="832">
        <v>1422.5999755859375</v>
      </c>
    </row>
    <row r="781" spans="1:11" ht="14.45" customHeight="1" x14ac:dyDescent="0.2">
      <c r="A781" s="821" t="s">
        <v>599</v>
      </c>
      <c r="B781" s="822" t="s">
        <v>600</v>
      </c>
      <c r="C781" s="825" t="s">
        <v>628</v>
      </c>
      <c r="D781" s="839" t="s">
        <v>629</v>
      </c>
      <c r="E781" s="825" t="s">
        <v>2633</v>
      </c>
      <c r="F781" s="839" t="s">
        <v>2634</v>
      </c>
      <c r="G781" s="825" t="s">
        <v>2691</v>
      </c>
      <c r="H781" s="825" t="s">
        <v>2692</v>
      </c>
      <c r="I781" s="831">
        <v>44.080001831054688</v>
      </c>
      <c r="J781" s="831">
        <v>100</v>
      </c>
      <c r="K781" s="832">
        <v>4408</v>
      </c>
    </row>
    <row r="782" spans="1:11" ht="14.45" customHeight="1" x14ac:dyDescent="0.2">
      <c r="A782" s="821" t="s">
        <v>599</v>
      </c>
      <c r="B782" s="822" t="s">
        <v>600</v>
      </c>
      <c r="C782" s="825" t="s">
        <v>628</v>
      </c>
      <c r="D782" s="839" t="s">
        <v>629</v>
      </c>
      <c r="E782" s="825" t="s">
        <v>2693</v>
      </c>
      <c r="F782" s="839" t="s">
        <v>2694</v>
      </c>
      <c r="G782" s="825" t="s">
        <v>3862</v>
      </c>
      <c r="H782" s="825" t="s">
        <v>3863</v>
      </c>
      <c r="I782" s="831">
        <v>297.66000366210938</v>
      </c>
      <c r="J782" s="831">
        <v>72</v>
      </c>
      <c r="K782" s="832">
        <v>21431.51953125</v>
      </c>
    </row>
    <row r="783" spans="1:11" ht="14.45" customHeight="1" x14ac:dyDescent="0.2">
      <c r="A783" s="821" t="s">
        <v>599</v>
      </c>
      <c r="B783" s="822" t="s">
        <v>600</v>
      </c>
      <c r="C783" s="825" t="s">
        <v>628</v>
      </c>
      <c r="D783" s="839" t="s">
        <v>629</v>
      </c>
      <c r="E783" s="825" t="s">
        <v>3864</v>
      </c>
      <c r="F783" s="839" t="s">
        <v>3865</v>
      </c>
      <c r="G783" s="825" t="s">
        <v>3866</v>
      </c>
      <c r="H783" s="825" t="s">
        <v>3867</v>
      </c>
      <c r="I783" s="831">
        <v>2212.60009765625</v>
      </c>
      <c r="J783" s="831">
        <v>12</v>
      </c>
      <c r="K783" s="832">
        <v>26551.19921875</v>
      </c>
    </row>
    <row r="784" spans="1:11" ht="14.45" customHeight="1" x14ac:dyDescent="0.2">
      <c r="A784" s="821" t="s">
        <v>599</v>
      </c>
      <c r="B784" s="822" t="s">
        <v>600</v>
      </c>
      <c r="C784" s="825" t="s">
        <v>628</v>
      </c>
      <c r="D784" s="839" t="s">
        <v>629</v>
      </c>
      <c r="E784" s="825" t="s">
        <v>3864</v>
      </c>
      <c r="F784" s="839" t="s">
        <v>3865</v>
      </c>
      <c r="G784" s="825" t="s">
        <v>3868</v>
      </c>
      <c r="H784" s="825" t="s">
        <v>3869</v>
      </c>
      <c r="I784" s="831">
        <v>2212.60009765625</v>
      </c>
      <c r="J784" s="831">
        <v>6</v>
      </c>
      <c r="K784" s="832">
        <v>13275.599609375</v>
      </c>
    </row>
    <row r="785" spans="1:11" ht="14.45" customHeight="1" x14ac:dyDescent="0.2">
      <c r="A785" s="821" t="s">
        <v>599</v>
      </c>
      <c r="B785" s="822" t="s">
        <v>600</v>
      </c>
      <c r="C785" s="825" t="s">
        <v>628</v>
      </c>
      <c r="D785" s="839" t="s">
        <v>629</v>
      </c>
      <c r="E785" s="825" t="s">
        <v>3864</v>
      </c>
      <c r="F785" s="839" t="s">
        <v>3865</v>
      </c>
      <c r="G785" s="825" t="s">
        <v>3870</v>
      </c>
      <c r="H785" s="825" t="s">
        <v>3871</v>
      </c>
      <c r="I785" s="831">
        <v>20.590000152587891</v>
      </c>
      <c r="J785" s="831">
        <v>108</v>
      </c>
      <c r="K785" s="832">
        <v>2223.179931640625</v>
      </c>
    </row>
    <row r="786" spans="1:11" ht="14.45" customHeight="1" x14ac:dyDescent="0.2">
      <c r="A786" s="821" t="s">
        <v>599</v>
      </c>
      <c r="B786" s="822" t="s">
        <v>600</v>
      </c>
      <c r="C786" s="825" t="s">
        <v>628</v>
      </c>
      <c r="D786" s="839" t="s">
        <v>629</v>
      </c>
      <c r="E786" s="825" t="s">
        <v>3864</v>
      </c>
      <c r="F786" s="839" t="s">
        <v>3865</v>
      </c>
      <c r="G786" s="825" t="s">
        <v>3872</v>
      </c>
      <c r="H786" s="825" t="s">
        <v>3873</v>
      </c>
      <c r="I786" s="831">
        <v>26.569999694824219</v>
      </c>
      <c r="J786" s="831">
        <v>180</v>
      </c>
      <c r="K786" s="832">
        <v>4781.7000732421875</v>
      </c>
    </row>
    <row r="787" spans="1:11" ht="14.45" customHeight="1" x14ac:dyDescent="0.2">
      <c r="A787" s="821" t="s">
        <v>599</v>
      </c>
      <c r="B787" s="822" t="s">
        <v>600</v>
      </c>
      <c r="C787" s="825" t="s">
        <v>628</v>
      </c>
      <c r="D787" s="839" t="s">
        <v>629</v>
      </c>
      <c r="E787" s="825" t="s">
        <v>3864</v>
      </c>
      <c r="F787" s="839" t="s">
        <v>3865</v>
      </c>
      <c r="G787" s="825" t="s">
        <v>3874</v>
      </c>
      <c r="H787" s="825" t="s">
        <v>3875</v>
      </c>
      <c r="I787" s="831">
        <v>108.22000122070313</v>
      </c>
      <c r="J787" s="831">
        <v>192</v>
      </c>
      <c r="K787" s="832">
        <v>20777.279296875</v>
      </c>
    </row>
    <row r="788" spans="1:11" ht="14.45" customHeight="1" x14ac:dyDescent="0.2">
      <c r="A788" s="821" t="s">
        <v>599</v>
      </c>
      <c r="B788" s="822" t="s">
        <v>600</v>
      </c>
      <c r="C788" s="825" t="s">
        <v>628</v>
      </c>
      <c r="D788" s="839" t="s">
        <v>629</v>
      </c>
      <c r="E788" s="825" t="s">
        <v>3864</v>
      </c>
      <c r="F788" s="839" t="s">
        <v>3865</v>
      </c>
      <c r="G788" s="825" t="s">
        <v>3876</v>
      </c>
      <c r="H788" s="825" t="s">
        <v>3877</v>
      </c>
      <c r="I788" s="831">
        <v>111.33000183105469</v>
      </c>
      <c r="J788" s="831">
        <v>72</v>
      </c>
      <c r="K788" s="832">
        <v>8015.85986328125</v>
      </c>
    </row>
    <row r="789" spans="1:11" ht="14.45" customHeight="1" x14ac:dyDescent="0.2">
      <c r="A789" s="821" t="s">
        <v>599</v>
      </c>
      <c r="B789" s="822" t="s">
        <v>600</v>
      </c>
      <c r="C789" s="825" t="s">
        <v>628</v>
      </c>
      <c r="D789" s="839" t="s">
        <v>629</v>
      </c>
      <c r="E789" s="825" t="s">
        <v>3864</v>
      </c>
      <c r="F789" s="839" t="s">
        <v>3865</v>
      </c>
      <c r="G789" s="825" t="s">
        <v>3878</v>
      </c>
      <c r="H789" s="825" t="s">
        <v>3879</v>
      </c>
      <c r="I789" s="831">
        <v>51.240001678466797</v>
      </c>
      <c r="J789" s="831">
        <v>216</v>
      </c>
      <c r="K789" s="832">
        <v>11066.91015625</v>
      </c>
    </row>
    <row r="790" spans="1:11" ht="14.45" customHeight="1" x14ac:dyDescent="0.2">
      <c r="A790" s="821" t="s">
        <v>599</v>
      </c>
      <c r="B790" s="822" t="s">
        <v>600</v>
      </c>
      <c r="C790" s="825" t="s">
        <v>628</v>
      </c>
      <c r="D790" s="839" t="s">
        <v>629</v>
      </c>
      <c r="E790" s="825" t="s">
        <v>3864</v>
      </c>
      <c r="F790" s="839" t="s">
        <v>3865</v>
      </c>
      <c r="G790" s="825" t="s">
        <v>3880</v>
      </c>
      <c r="H790" s="825" t="s">
        <v>3881</v>
      </c>
      <c r="I790" s="831">
        <v>58.060001373291016</v>
      </c>
      <c r="J790" s="831">
        <v>216</v>
      </c>
      <c r="K790" s="832">
        <v>12540.75</v>
      </c>
    </row>
    <row r="791" spans="1:11" ht="14.45" customHeight="1" x14ac:dyDescent="0.2">
      <c r="A791" s="821" t="s">
        <v>599</v>
      </c>
      <c r="B791" s="822" t="s">
        <v>600</v>
      </c>
      <c r="C791" s="825" t="s">
        <v>628</v>
      </c>
      <c r="D791" s="839" t="s">
        <v>629</v>
      </c>
      <c r="E791" s="825" t="s">
        <v>3864</v>
      </c>
      <c r="F791" s="839" t="s">
        <v>3865</v>
      </c>
      <c r="G791" s="825" t="s">
        <v>3882</v>
      </c>
      <c r="H791" s="825" t="s">
        <v>3883</v>
      </c>
      <c r="I791" s="831">
        <v>45.029998779296875</v>
      </c>
      <c r="J791" s="831">
        <v>144</v>
      </c>
      <c r="K791" s="832">
        <v>6483.7001953125</v>
      </c>
    </row>
    <row r="792" spans="1:11" ht="14.45" customHeight="1" x14ac:dyDescent="0.2">
      <c r="A792" s="821" t="s">
        <v>599</v>
      </c>
      <c r="B792" s="822" t="s">
        <v>600</v>
      </c>
      <c r="C792" s="825" t="s">
        <v>628</v>
      </c>
      <c r="D792" s="839" t="s">
        <v>629</v>
      </c>
      <c r="E792" s="825" t="s">
        <v>3864</v>
      </c>
      <c r="F792" s="839" t="s">
        <v>3865</v>
      </c>
      <c r="G792" s="825" t="s">
        <v>3884</v>
      </c>
      <c r="H792" s="825" t="s">
        <v>3885</v>
      </c>
      <c r="I792" s="831">
        <v>345</v>
      </c>
      <c r="J792" s="831">
        <v>48</v>
      </c>
      <c r="K792" s="832">
        <v>16560</v>
      </c>
    </row>
    <row r="793" spans="1:11" ht="14.45" customHeight="1" x14ac:dyDescent="0.2">
      <c r="A793" s="821" t="s">
        <v>599</v>
      </c>
      <c r="B793" s="822" t="s">
        <v>600</v>
      </c>
      <c r="C793" s="825" t="s">
        <v>628</v>
      </c>
      <c r="D793" s="839" t="s">
        <v>629</v>
      </c>
      <c r="E793" s="825" t="s">
        <v>3864</v>
      </c>
      <c r="F793" s="839" t="s">
        <v>3865</v>
      </c>
      <c r="G793" s="825" t="s">
        <v>3886</v>
      </c>
      <c r="H793" s="825" t="s">
        <v>3887</v>
      </c>
      <c r="I793" s="831">
        <v>345</v>
      </c>
      <c r="J793" s="831">
        <v>48</v>
      </c>
      <c r="K793" s="832">
        <v>16560</v>
      </c>
    </row>
    <row r="794" spans="1:11" ht="14.45" customHeight="1" x14ac:dyDescent="0.2">
      <c r="A794" s="821" t="s">
        <v>599</v>
      </c>
      <c r="B794" s="822" t="s">
        <v>600</v>
      </c>
      <c r="C794" s="825" t="s">
        <v>628</v>
      </c>
      <c r="D794" s="839" t="s">
        <v>629</v>
      </c>
      <c r="E794" s="825" t="s">
        <v>3864</v>
      </c>
      <c r="F794" s="839" t="s">
        <v>3865</v>
      </c>
      <c r="G794" s="825" t="s">
        <v>3888</v>
      </c>
      <c r="H794" s="825" t="s">
        <v>3889</v>
      </c>
      <c r="I794" s="831">
        <v>39.099998474121094</v>
      </c>
      <c r="J794" s="831">
        <v>108</v>
      </c>
      <c r="K794" s="832">
        <v>4222.7999267578125</v>
      </c>
    </row>
    <row r="795" spans="1:11" ht="14.45" customHeight="1" x14ac:dyDescent="0.2">
      <c r="A795" s="821" t="s">
        <v>599</v>
      </c>
      <c r="B795" s="822" t="s">
        <v>600</v>
      </c>
      <c r="C795" s="825" t="s">
        <v>628</v>
      </c>
      <c r="D795" s="839" t="s">
        <v>629</v>
      </c>
      <c r="E795" s="825" t="s">
        <v>3864</v>
      </c>
      <c r="F795" s="839" t="s">
        <v>3865</v>
      </c>
      <c r="G795" s="825" t="s">
        <v>3890</v>
      </c>
      <c r="H795" s="825" t="s">
        <v>3891</v>
      </c>
      <c r="I795" s="831">
        <v>123.16999816894531</v>
      </c>
      <c r="J795" s="831">
        <v>180</v>
      </c>
      <c r="K795" s="832">
        <v>22169.69921875</v>
      </c>
    </row>
    <row r="796" spans="1:11" ht="14.45" customHeight="1" x14ac:dyDescent="0.2">
      <c r="A796" s="821" t="s">
        <v>599</v>
      </c>
      <c r="B796" s="822" t="s">
        <v>600</v>
      </c>
      <c r="C796" s="825" t="s">
        <v>628</v>
      </c>
      <c r="D796" s="839" t="s">
        <v>629</v>
      </c>
      <c r="E796" s="825" t="s">
        <v>2699</v>
      </c>
      <c r="F796" s="839" t="s">
        <v>2700</v>
      </c>
      <c r="G796" s="825" t="s">
        <v>3892</v>
      </c>
      <c r="H796" s="825" t="s">
        <v>3893</v>
      </c>
      <c r="I796" s="831">
        <v>14.039999961853027</v>
      </c>
      <c r="J796" s="831">
        <v>150</v>
      </c>
      <c r="K796" s="832">
        <v>2105.3999633789063</v>
      </c>
    </row>
    <row r="797" spans="1:11" ht="14.45" customHeight="1" x14ac:dyDescent="0.2">
      <c r="A797" s="821" t="s">
        <v>599</v>
      </c>
      <c r="B797" s="822" t="s">
        <v>600</v>
      </c>
      <c r="C797" s="825" t="s">
        <v>628</v>
      </c>
      <c r="D797" s="839" t="s">
        <v>629</v>
      </c>
      <c r="E797" s="825" t="s">
        <v>2699</v>
      </c>
      <c r="F797" s="839" t="s">
        <v>2700</v>
      </c>
      <c r="G797" s="825" t="s">
        <v>3894</v>
      </c>
      <c r="H797" s="825" t="s">
        <v>3895</v>
      </c>
      <c r="I797" s="831">
        <v>14.039999961853027</v>
      </c>
      <c r="J797" s="831">
        <v>250</v>
      </c>
      <c r="K797" s="832">
        <v>3508.9999389648438</v>
      </c>
    </row>
    <row r="798" spans="1:11" ht="14.45" customHeight="1" x14ac:dyDescent="0.2">
      <c r="A798" s="821" t="s">
        <v>599</v>
      </c>
      <c r="B798" s="822" t="s">
        <v>600</v>
      </c>
      <c r="C798" s="825" t="s">
        <v>628</v>
      </c>
      <c r="D798" s="839" t="s">
        <v>629</v>
      </c>
      <c r="E798" s="825" t="s">
        <v>2699</v>
      </c>
      <c r="F798" s="839" t="s">
        <v>2700</v>
      </c>
      <c r="G798" s="825" t="s">
        <v>3896</v>
      </c>
      <c r="H798" s="825" t="s">
        <v>3897</v>
      </c>
      <c r="I798" s="831">
        <v>14.039999961853027</v>
      </c>
      <c r="J798" s="831">
        <v>100</v>
      </c>
      <c r="K798" s="832">
        <v>1403.5999755859375</v>
      </c>
    </row>
    <row r="799" spans="1:11" ht="14.45" customHeight="1" x14ac:dyDescent="0.2">
      <c r="A799" s="821" t="s">
        <v>599</v>
      </c>
      <c r="B799" s="822" t="s">
        <v>600</v>
      </c>
      <c r="C799" s="825" t="s">
        <v>628</v>
      </c>
      <c r="D799" s="839" t="s">
        <v>629</v>
      </c>
      <c r="E799" s="825" t="s">
        <v>2699</v>
      </c>
      <c r="F799" s="839" t="s">
        <v>2700</v>
      </c>
      <c r="G799" s="825" t="s">
        <v>3898</v>
      </c>
      <c r="H799" s="825" t="s">
        <v>3899</v>
      </c>
      <c r="I799" s="831">
        <v>14.760000228881836</v>
      </c>
      <c r="J799" s="831">
        <v>150</v>
      </c>
      <c r="K799" s="832">
        <v>2214.2999267578125</v>
      </c>
    </row>
    <row r="800" spans="1:11" ht="14.45" customHeight="1" x14ac:dyDescent="0.2">
      <c r="A800" s="821" t="s">
        <v>599</v>
      </c>
      <c r="B800" s="822" t="s">
        <v>600</v>
      </c>
      <c r="C800" s="825" t="s">
        <v>628</v>
      </c>
      <c r="D800" s="839" t="s">
        <v>629</v>
      </c>
      <c r="E800" s="825" t="s">
        <v>2699</v>
      </c>
      <c r="F800" s="839" t="s">
        <v>2700</v>
      </c>
      <c r="G800" s="825" t="s">
        <v>3900</v>
      </c>
      <c r="H800" s="825" t="s">
        <v>3901</v>
      </c>
      <c r="I800" s="831">
        <v>14.760000228881836</v>
      </c>
      <c r="J800" s="831">
        <v>30</v>
      </c>
      <c r="K800" s="832">
        <v>442.8599853515625</v>
      </c>
    </row>
    <row r="801" spans="1:11" ht="14.45" customHeight="1" x14ac:dyDescent="0.2">
      <c r="A801" s="821" t="s">
        <v>599</v>
      </c>
      <c r="B801" s="822" t="s">
        <v>600</v>
      </c>
      <c r="C801" s="825" t="s">
        <v>628</v>
      </c>
      <c r="D801" s="839" t="s">
        <v>629</v>
      </c>
      <c r="E801" s="825" t="s">
        <v>2699</v>
      </c>
      <c r="F801" s="839" t="s">
        <v>2700</v>
      </c>
      <c r="G801" s="825" t="s">
        <v>3902</v>
      </c>
      <c r="H801" s="825" t="s">
        <v>3903</v>
      </c>
      <c r="I801" s="831">
        <v>0.97000002861022949</v>
      </c>
      <c r="J801" s="831">
        <v>100</v>
      </c>
      <c r="K801" s="832">
        <v>97</v>
      </c>
    </row>
    <row r="802" spans="1:11" ht="14.45" customHeight="1" x14ac:dyDescent="0.2">
      <c r="A802" s="821" t="s">
        <v>599</v>
      </c>
      <c r="B802" s="822" t="s">
        <v>600</v>
      </c>
      <c r="C802" s="825" t="s">
        <v>628</v>
      </c>
      <c r="D802" s="839" t="s">
        <v>629</v>
      </c>
      <c r="E802" s="825" t="s">
        <v>2699</v>
      </c>
      <c r="F802" s="839" t="s">
        <v>2700</v>
      </c>
      <c r="G802" s="825" t="s">
        <v>2701</v>
      </c>
      <c r="H802" s="825" t="s">
        <v>2702</v>
      </c>
      <c r="I802" s="831">
        <v>0.54333335161209106</v>
      </c>
      <c r="J802" s="831">
        <v>500</v>
      </c>
      <c r="K802" s="832">
        <v>272</v>
      </c>
    </row>
    <row r="803" spans="1:11" ht="14.45" customHeight="1" x14ac:dyDescent="0.2">
      <c r="A803" s="821" t="s">
        <v>599</v>
      </c>
      <c r="B803" s="822" t="s">
        <v>600</v>
      </c>
      <c r="C803" s="825" t="s">
        <v>628</v>
      </c>
      <c r="D803" s="839" t="s">
        <v>629</v>
      </c>
      <c r="E803" s="825" t="s">
        <v>2699</v>
      </c>
      <c r="F803" s="839" t="s">
        <v>2700</v>
      </c>
      <c r="G803" s="825" t="s">
        <v>3904</v>
      </c>
      <c r="H803" s="825" t="s">
        <v>3905</v>
      </c>
      <c r="I803" s="831">
        <v>4450.3798828125</v>
      </c>
      <c r="J803" s="831">
        <v>17</v>
      </c>
      <c r="K803" s="832">
        <v>75656.4599609375</v>
      </c>
    </row>
    <row r="804" spans="1:11" ht="14.45" customHeight="1" x14ac:dyDescent="0.2">
      <c r="A804" s="821" t="s">
        <v>599</v>
      </c>
      <c r="B804" s="822" t="s">
        <v>600</v>
      </c>
      <c r="C804" s="825" t="s">
        <v>628</v>
      </c>
      <c r="D804" s="839" t="s">
        <v>629</v>
      </c>
      <c r="E804" s="825" t="s">
        <v>2705</v>
      </c>
      <c r="F804" s="839" t="s">
        <v>2706</v>
      </c>
      <c r="G804" s="825" t="s">
        <v>3906</v>
      </c>
      <c r="H804" s="825" t="s">
        <v>3907</v>
      </c>
      <c r="I804" s="831">
        <v>17.299999237060547</v>
      </c>
      <c r="J804" s="831">
        <v>450</v>
      </c>
      <c r="K804" s="832">
        <v>7786.050048828125</v>
      </c>
    </row>
    <row r="805" spans="1:11" ht="14.45" customHeight="1" x14ac:dyDescent="0.2">
      <c r="A805" s="821" t="s">
        <v>599</v>
      </c>
      <c r="B805" s="822" t="s">
        <v>600</v>
      </c>
      <c r="C805" s="825" t="s">
        <v>628</v>
      </c>
      <c r="D805" s="839" t="s">
        <v>629</v>
      </c>
      <c r="E805" s="825" t="s">
        <v>2705</v>
      </c>
      <c r="F805" s="839" t="s">
        <v>2706</v>
      </c>
      <c r="G805" s="825" t="s">
        <v>3908</v>
      </c>
      <c r="H805" s="825" t="s">
        <v>3909</v>
      </c>
      <c r="I805" s="831">
        <v>17.920000076293945</v>
      </c>
      <c r="J805" s="831">
        <v>300</v>
      </c>
      <c r="K805" s="832">
        <v>5376</v>
      </c>
    </row>
    <row r="806" spans="1:11" ht="14.45" customHeight="1" x14ac:dyDescent="0.2">
      <c r="A806" s="821" t="s">
        <v>599</v>
      </c>
      <c r="B806" s="822" t="s">
        <v>600</v>
      </c>
      <c r="C806" s="825" t="s">
        <v>628</v>
      </c>
      <c r="D806" s="839" t="s">
        <v>629</v>
      </c>
      <c r="E806" s="825" t="s">
        <v>2705</v>
      </c>
      <c r="F806" s="839" t="s">
        <v>2706</v>
      </c>
      <c r="G806" s="825" t="s">
        <v>3910</v>
      </c>
      <c r="H806" s="825" t="s">
        <v>3911</v>
      </c>
      <c r="I806" s="831">
        <v>18.219999313354492</v>
      </c>
      <c r="J806" s="831">
        <v>450</v>
      </c>
      <c r="K806" s="832">
        <v>8199</v>
      </c>
    </row>
    <row r="807" spans="1:11" ht="14.45" customHeight="1" x14ac:dyDescent="0.2">
      <c r="A807" s="821" t="s">
        <v>599</v>
      </c>
      <c r="B807" s="822" t="s">
        <v>600</v>
      </c>
      <c r="C807" s="825" t="s">
        <v>628</v>
      </c>
      <c r="D807" s="839" t="s">
        <v>629</v>
      </c>
      <c r="E807" s="825" t="s">
        <v>2705</v>
      </c>
      <c r="F807" s="839" t="s">
        <v>2706</v>
      </c>
      <c r="G807" s="825" t="s">
        <v>3912</v>
      </c>
      <c r="H807" s="825" t="s">
        <v>3913</v>
      </c>
      <c r="I807" s="831">
        <v>16.819999694824219</v>
      </c>
      <c r="J807" s="831">
        <v>250</v>
      </c>
      <c r="K807" s="832">
        <v>4205</v>
      </c>
    </row>
    <row r="808" spans="1:11" ht="14.45" customHeight="1" x14ac:dyDescent="0.2">
      <c r="A808" s="821" t="s">
        <v>599</v>
      </c>
      <c r="B808" s="822" t="s">
        <v>600</v>
      </c>
      <c r="C808" s="825" t="s">
        <v>628</v>
      </c>
      <c r="D808" s="839" t="s">
        <v>629</v>
      </c>
      <c r="E808" s="825" t="s">
        <v>2705</v>
      </c>
      <c r="F808" s="839" t="s">
        <v>2706</v>
      </c>
      <c r="G808" s="825" t="s">
        <v>3914</v>
      </c>
      <c r="H808" s="825" t="s">
        <v>3915</v>
      </c>
      <c r="I808" s="831">
        <v>17.555000305175781</v>
      </c>
      <c r="J808" s="831">
        <v>600</v>
      </c>
      <c r="K808" s="832">
        <v>10533</v>
      </c>
    </row>
    <row r="809" spans="1:11" ht="14.45" customHeight="1" x14ac:dyDescent="0.2">
      <c r="A809" s="821" t="s">
        <v>599</v>
      </c>
      <c r="B809" s="822" t="s">
        <v>600</v>
      </c>
      <c r="C809" s="825" t="s">
        <v>628</v>
      </c>
      <c r="D809" s="839" t="s">
        <v>629</v>
      </c>
      <c r="E809" s="825" t="s">
        <v>2705</v>
      </c>
      <c r="F809" s="839" t="s">
        <v>2706</v>
      </c>
      <c r="G809" s="825" t="s">
        <v>3916</v>
      </c>
      <c r="H809" s="825" t="s">
        <v>3917</v>
      </c>
      <c r="I809" s="831">
        <v>22.040000915527344</v>
      </c>
      <c r="J809" s="831">
        <v>200</v>
      </c>
      <c r="K809" s="832">
        <v>4408</v>
      </c>
    </row>
    <row r="810" spans="1:11" ht="14.45" customHeight="1" x14ac:dyDescent="0.2">
      <c r="A810" s="821" t="s">
        <v>599</v>
      </c>
      <c r="B810" s="822" t="s">
        <v>600</v>
      </c>
      <c r="C810" s="825" t="s">
        <v>628</v>
      </c>
      <c r="D810" s="839" t="s">
        <v>629</v>
      </c>
      <c r="E810" s="825" t="s">
        <v>2705</v>
      </c>
      <c r="F810" s="839" t="s">
        <v>2706</v>
      </c>
      <c r="G810" s="825" t="s">
        <v>3918</v>
      </c>
      <c r="H810" s="825" t="s">
        <v>3919</v>
      </c>
      <c r="I810" s="831">
        <v>21.559999465942383</v>
      </c>
      <c r="J810" s="831">
        <v>100</v>
      </c>
      <c r="K810" s="832">
        <v>2156.219970703125</v>
      </c>
    </row>
    <row r="811" spans="1:11" ht="14.45" customHeight="1" x14ac:dyDescent="0.2">
      <c r="A811" s="821" t="s">
        <v>599</v>
      </c>
      <c r="B811" s="822" t="s">
        <v>600</v>
      </c>
      <c r="C811" s="825" t="s">
        <v>628</v>
      </c>
      <c r="D811" s="839" t="s">
        <v>629</v>
      </c>
      <c r="E811" s="825" t="s">
        <v>2705</v>
      </c>
      <c r="F811" s="839" t="s">
        <v>2706</v>
      </c>
      <c r="G811" s="825" t="s">
        <v>3920</v>
      </c>
      <c r="H811" s="825" t="s">
        <v>3921</v>
      </c>
      <c r="I811" s="831">
        <v>13.550000190734863</v>
      </c>
      <c r="J811" s="831">
        <v>300</v>
      </c>
      <c r="K811" s="832">
        <v>4065</v>
      </c>
    </row>
    <row r="812" spans="1:11" ht="14.45" customHeight="1" x14ac:dyDescent="0.2">
      <c r="A812" s="821" t="s">
        <v>599</v>
      </c>
      <c r="B812" s="822" t="s">
        <v>600</v>
      </c>
      <c r="C812" s="825" t="s">
        <v>628</v>
      </c>
      <c r="D812" s="839" t="s">
        <v>629</v>
      </c>
      <c r="E812" s="825" t="s">
        <v>2705</v>
      </c>
      <c r="F812" s="839" t="s">
        <v>2706</v>
      </c>
      <c r="G812" s="825" t="s">
        <v>3922</v>
      </c>
      <c r="H812" s="825" t="s">
        <v>3923</v>
      </c>
      <c r="I812" s="831">
        <v>13.670000076293945</v>
      </c>
      <c r="J812" s="831">
        <v>200</v>
      </c>
      <c r="K812" s="832">
        <v>2734</v>
      </c>
    </row>
    <row r="813" spans="1:11" ht="14.45" customHeight="1" x14ac:dyDescent="0.2">
      <c r="A813" s="821" t="s">
        <v>599</v>
      </c>
      <c r="B813" s="822" t="s">
        <v>600</v>
      </c>
      <c r="C813" s="825" t="s">
        <v>628</v>
      </c>
      <c r="D813" s="839" t="s">
        <v>629</v>
      </c>
      <c r="E813" s="825" t="s">
        <v>2705</v>
      </c>
      <c r="F813" s="839" t="s">
        <v>2706</v>
      </c>
      <c r="G813" s="825" t="s">
        <v>2709</v>
      </c>
      <c r="H813" s="825" t="s">
        <v>2710</v>
      </c>
      <c r="I813" s="831">
        <v>2.9800000190734863</v>
      </c>
      <c r="J813" s="831">
        <v>2400</v>
      </c>
      <c r="K813" s="832">
        <v>7182</v>
      </c>
    </row>
    <row r="814" spans="1:11" ht="14.45" customHeight="1" x14ac:dyDescent="0.2">
      <c r="A814" s="821" t="s">
        <v>599</v>
      </c>
      <c r="B814" s="822" t="s">
        <v>600</v>
      </c>
      <c r="C814" s="825" t="s">
        <v>628</v>
      </c>
      <c r="D814" s="839" t="s">
        <v>629</v>
      </c>
      <c r="E814" s="825" t="s">
        <v>2705</v>
      </c>
      <c r="F814" s="839" t="s">
        <v>2706</v>
      </c>
      <c r="G814" s="825" t="s">
        <v>2892</v>
      </c>
      <c r="H814" s="825" t="s">
        <v>2893</v>
      </c>
      <c r="I814" s="831">
        <v>3.3850001096725464</v>
      </c>
      <c r="J814" s="831">
        <v>2600</v>
      </c>
      <c r="K814" s="832">
        <v>8800</v>
      </c>
    </row>
    <row r="815" spans="1:11" ht="14.45" customHeight="1" x14ac:dyDescent="0.2">
      <c r="A815" s="821" t="s">
        <v>599</v>
      </c>
      <c r="B815" s="822" t="s">
        <v>600</v>
      </c>
      <c r="C815" s="825" t="s">
        <v>628</v>
      </c>
      <c r="D815" s="839" t="s">
        <v>629</v>
      </c>
      <c r="E815" s="825" t="s">
        <v>2705</v>
      </c>
      <c r="F815" s="839" t="s">
        <v>2706</v>
      </c>
      <c r="G815" s="825" t="s">
        <v>2711</v>
      </c>
      <c r="H815" s="825" t="s">
        <v>2712</v>
      </c>
      <c r="I815" s="831">
        <v>3.3850001096725464</v>
      </c>
      <c r="J815" s="831">
        <v>1800</v>
      </c>
      <c r="K815" s="832">
        <v>6096</v>
      </c>
    </row>
    <row r="816" spans="1:11" ht="14.45" customHeight="1" x14ac:dyDescent="0.2">
      <c r="A816" s="821" t="s">
        <v>599</v>
      </c>
      <c r="B816" s="822" t="s">
        <v>600</v>
      </c>
      <c r="C816" s="825" t="s">
        <v>628</v>
      </c>
      <c r="D816" s="839" t="s">
        <v>629</v>
      </c>
      <c r="E816" s="825" t="s">
        <v>2705</v>
      </c>
      <c r="F816" s="839" t="s">
        <v>2706</v>
      </c>
      <c r="G816" s="825" t="s">
        <v>3924</v>
      </c>
      <c r="H816" s="825" t="s">
        <v>3925</v>
      </c>
      <c r="I816" s="831">
        <v>3.880000114440918</v>
      </c>
      <c r="J816" s="831">
        <v>600</v>
      </c>
      <c r="K816" s="832">
        <v>2328</v>
      </c>
    </row>
    <row r="817" spans="1:11" ht="14.45" customHeight="1" x14ac:dyDescent="0.2">
      <c r="A817" s="821" t="s">
        <v>599</v>
      </c>
      <c r="B817" s="822" t="s">
        <v>600</v>
      </c>
      <c r="C817" s="825" t="s">
        <v>628</v>
      </c>
      <c r="D817" s="839" t="s">
        <v>629</v>
      </c>
      <c r="E817" s="825" t="s">
        <v>2705</v>
      </c>
      <c r="F817" s="839" t="s">
        <v>2706</v>
      </c>
      <c r="G817" s="825" t="s">
        <v>2934</v>
      </c>
      <c r="H817" s="825" t="s">
        <v>2935</v>
      </c>
      <c r="I817" s="831">
        <v>3.869999885559082</v>
      </c>
      <c r="J817" s="831">
        <v>400</v>
      </c>
      <c r="K817" s="832">
        <v>1548</v>
      </c>
    </row>
    <row r="818" spans="1:11" ht="14.45" customHeight="1" x14ac:dyDescent="0.2">
      <c r="A818" s="821" t="s">
        <v>599</v>
      </c>
      <c r="B818" s="822" t="s">
        <v>600</v>
      </c>
      <c r="C818" s="825" t="s">
        <v>628</v>
      </c>
      <c r="D818" s="839" t="s">
        <v>629</v>
      </c>
      <c r="E818" s="825" t="s">
        <v>2940</v>
      </c>
      <c r="F818" s="839" t="s">
        <v>2941</v>
      </c>
      <c r="G818" s="825" t="s">
        <v>3926</v>
      </c>
      <c r="H818" s="825" t="s">
        <v>3927</v>
      </c>
      <c r="I818" s="831">
        <v>13.189999580383301</v>
      </c>
      <c r="J818" s="831">
        <v>150</v>
      </c>
      <c r="K818" s="832">
        <v>1978.5</v>
      </c>
    </row>
    <row r="819" spans="1:11" ht="14.45" customHeight="1" thickBot="1" x14ac:dyDescent="0.25">
      <c r="A819" s="813" t="s">
        <v>599</v>
      </c>
      <c r="B819" s="814" t="s">
        <v>600</v>
      </c>
      <c r="C819" s="817" t="s">
        <v>628</v>
      </c>
      <c r="D819" s="840" t="s">
        <v>629</v>
      </c>
      <c r="E819" s="817" t="s">
        <v>3928</v>
      </c>
      <c r="F819" s="840" t="s">
        <v>3929</v>
      </c>
      <c r="G819" s="817" t="s">
        <v>3930</v>
      </c>
      <c r="H819" s="817" t="s">
        <v>3931</v>
      </c>
      <c r="I819" s="833">
        <v>24623.5</v>
      </c>
      <c r="J819" s="833">
        <v>2</v>
      </c>
      <c r="K819" s="834">
        <v>49247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6FE863D-0B0A-4529-A4D0-9528D358F42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98.162499999999994</v>
      </c>
      <c r="D6" s="490"/>
      <c r="E6" s="490"/>
      <c r="F6" s="489"/>
      <c r="G6" s="491">
        <f ca="1">SUM(Tabulka[05 h_vram])/2</f>
        <v>59066.22</v>
      </c>
      <c r="H6" s="490">
        <f ca="1">SUM(Tabulka[06 h_naduv])/2</f>
        <v>2990.15</v>
      </c>
      <c r="I6" s="490">
        <f ca="1">SUM(Tabulka[07 h_nadzk])/2</f>
        <v>1885.6</v>
      </c>
      <c r="J6" s="489">
        <f ca="1">SUM(Tabulka[08 h_oon])/2</f>
        <v>84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138202</v>
      </c>
      <c r="N6" s="490">
        <f ca="1">SUM(Tabulka[12 m_oc])/2</f>
        <v>138202</v>
      </c>
      <c r="O6" s="489">
        <f ca="1">SUM(Tabulka[13 m_sk])/2</f>
        <v>23231665</v>
      </c>
      <c r="P6" s="488">
        <f ca="1">SUM(Tabulka[14_vzsk])/2</f>
        <v>8350</v>
      </c>
      <c r="Q6" s="488">
        <f ca="1">SUM(Tabulka[15_vzpl])/2</f>
        <v>39335.777126099703</v>
      </c>
      <c r="R6" s="487">
        <f ca="1">IF(Q6=0,0,P6/Q6)</f>
        <v>0.21227494688187276</v>
      </c>
      <c r="S6" s="486">
        <f ca="1">Q6-P6</f>
        <v>30985.777126099703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16627.400000000001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2210.15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1885.6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20998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20998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10315110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21002.443792766371</v>
      </c>
      <c r="R8" s="470">
        <f ca="1">IF(Tabulka[[#This Row],[15_vzpl]]=0,"",Tabulka[[#This Row],[14_vzsk]]/Tabulka[[#This Row],[15_vzpl]])</f>
        <v>0.16664727374275676</v>
      </c>
      <c r="S8" s="469">
        <f ca="1">IF(Tabulka[[#This Row],[15_vzpl]]-Tabulka[[#This Row],[14_vzsk]]=0,"",Tabulka[[#This Row],[15_vzpl]]-Tabulka[[#This Row],[14_vzsk]])</f>
        <v>17502.443792766371</v>
      </c>
    </row>
    <row r="9" spans="1:19" x14ac:dyDescent="0.25">
      <c r="A9" s="468">
        <v>99</v>
      </c>
      <c r="B9" s="467" t="s">
        <v>3940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1130635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21002.443792766371</v>
      </c>
      <c r="R9" s="470">
        <f ca="1">IF(Tabulka[[#This Row],[15_vzpl]]=0,"",Tabulka[[#This Row],[14_vzsk]]/Tabulka[[#This Row],[15_vzpl]])</f>
        <v>0.16664727374275676</v>
      </c>
      <c r="S9" s="469">
        <f ca="1">IF(Tabulka[[#This Row],[15_vzpl]]-Tabulka[[#This Row],[14_vzsk]]=0,"",Tabulka[[#This Row],[15_vzpl]]-Tabulka[[#This Row],[14_vzsk]])</f>
        <v>17502.443792766371</v>
      </c>
    </row>
    <row r="10" spans="1:19" x14ac:dyDescent="0.25">
      <c r="A10" s="468">
        <v>100</v>
      </c>
      <c r="B10" s="467" t="s">
        <v>3941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1819.6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254.55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770761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3942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10157.799999999999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1573.6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8413714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3933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67.8125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39618.020000000004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116454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116454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12251312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2" s="470">
        <f ca="1">IF(Tabulka[[#This Row],[15_vzpl]]=0,"",Tabulka[[#This Row],[14_vzsk]]/Tabulka[[#This Row],[15_vzpl]])</f>
        <v>0.26454545454545458</v>
      </c>
      <c r="S12" s="469">
        <f ca="1">IF(Tabulka[[#This Row],[15_vzpl]]-Tabulka[[#This Row],[14_vzsk]]=0,"",Tabulka[[#This Row],[15_vzpl]]-Tabulka[[#This Row],[14_vzsk]])</f>
        <v>13483.333333333332</v>
      </c>
    </row>
    <row r="13" spans="1:19" x14ac:dyDescent="0.25">
      <c r="A13" s="468">
        <v>303</v>
      </c>
      <c r="B13" s="467" t="s">
        <v>3943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15407.59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69304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69304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4997374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3" s="470">
        <f ca="1">IF(Tabulka[[#This Row],[15_vzpl]]=0,"",Tabulka[[#This Row],[14_vzsk]]/Tabulka[[#This Row],[15_vzpl]])</f>
        <v>0.26454545454545458</v>
      </c>
      <c r="S13" s="469">
        <f ca="1">IF(Tabulka[[#This Row],[15_vzpl]]-Tabulka[[#This Row],[14_vzsk]]=0,"",Tabulka[[#This Row],[15_vzpl]]-Tabulka[[#This Row],[14_vzsk]])</f>
        <v>13483.333333333332</v>
      </c>
    </row>
    <row r="14" spans="1:19" x14ac:dyDescent="0.25">
      <c r="A14" s="468">
        <v>304</v>
      </c>
      <c r="B14" s="467" t="s">
        <v>3944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10574.76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36956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36956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3808263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3945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4884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4884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616032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3946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7.0625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4064.5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1084495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3947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8267.17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1745148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3934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2820.8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665243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3948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2820.8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665243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65DADB8-5A0D-4647-A9D1-7ED21EFA2DB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3939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25.75</v>
      </c>
      <c r="F4" s="497"/>
      <c r="G4" s="497"/>
      <c r="H4" s="497"/>
      <c r="I4" s="497">
        <v>4228.6000000000004</v>
      </c>
      <c r="J4" s="497">
        <v>487.5</v>
      </c>
      <c r="K4" s="497">
        <v>430.8</v>
      </c>
      <c r="L4" s="497"/>
      <c r="M4" s="497"/>
      <c r="N4" s="497"/>
      <c r="O4" s="497">
        <v>750</v>
      </c>
      <c r="P4" s="497">
        <v>750</v>
      </c>
      <c r="Q4" s="497">
        <v>2171256</v>
      </c>
      <c r="R4" s="497"/>
      <c r="S4" s="497">
        <v>5250.6109481915928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1172</v>
      </c>
      <c r="J5">
        <v>24</v>
      </c>
      <c r="K5">
        <v>201</v>
      </c>
      <c r="Q5">
        <v>123651</v>
      </c>
      <c r="S5">
        <v>5250.6109481915928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2.9</v>
      </c>
      <c r="I6">
        <v>460.4</v>
      </c>
      <c r="J6">
        <v>50.2</v>
      </c>
      <c r="K6">
        <v>103.2</v>
      </c>
      <c r="O6">
        <v>750</v>
      </c>
      <c r="P6">
        <v>750</v>
      </c>
      <c r="Q6">
        <v>148193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15.85</v>
      </c>
      <c r="I7">
        <v>2596.2000000000003</v>
      </c>
      <c r="J7">
        <v>413.3</v>
      </c>
      <c r="K7">
        <v>126.60000000000001</v>
      </c>
      <c r="Q7">
        <v>1899412</v>
      </c>
    </row>
    <row r="8" spans="1:19" x14ac:dyDescent="0.25">
      <c r="A8" s="504" t="s">
        <v>215</v>
      </c>
      <c r="B8" s="503">
        <v>5</v>
      </c>
      <c r="C8">
        <v>1</v>
      </c>
      <c r="D8" t="s">
        <v>3933</v>
      </c>
      <c r="E8">
        <v>68.25</v>
      </c>
      <c r="I8">
        <v>9909.39</v>
      </c>
      <c r="O8">
        <v>11008</v>
      </c>
      <c r="P8">
        <v>11008</v>
      </c>
      <c r="Q8">
        <v>1936736</v>
      </c>
      <c r="S8">
        <v>4583.333333333333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26.75</v>
      </c>
      <c r="I9">
        <v>3851.15</v>
      </c>
      <c r="O9">
        <v>2400</v>
      </c>
      <c r="P9">
        <v>2400</v>
      </c>
      <c r="Q9">
        <v>826866</v>
      </c>
      <c r="S9">
        <v>4583.333333333333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18.75</v>
      </c>
      <c r="I10">
        <v>2670.32</v>
      </c>
      <c r="O10">
        <v>8608</v>
      </c>
      <c r="P10">
        <v>8608</v>
      </c>
      <c r="Q10">
        <v>546669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Q11">
        <v>127850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7.75</v>
      </c>
      <c r="I12">
        <v>971.5</v>
      </c>
      <c r="Q12">
        <v>175393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13</v>
      </c>
      <c r="I13">
        <v>2080.42</v>
      </c>
      <c r="Q13">
        <v>259958</v>
      </c>
    </row>
    <row r="14" spans="1:19" x14ac:dyDescent="0.25">
      <c r="A14" s="504" t="s">
        <v>221</v>
      </c>
      <c r="B14" s="503">
        <v>11</v>
      </c>
      <c r="C14">
        <v>1</v>
      </c>
      <c r="D14" t="s">
        <v>3934</v>
      </c>
      <c r="E14">
        <v>4.5999999999999996</v>
      </c>
      <c r="I14">
        <v>722.4</v>
      </c>
      <c r="L14">
        <v>24</v>
      </c>
      <c r="Q14">
        <v>138544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4.5999999999999996</v>
      </c>
      <c r="I15">
        <v>722.4</v>
      </c>
      <c r="L15">
        <v>24</v>
      </c>
      <c r="Q15">
        <v>138544</v>
      </c>
    </row>
    <row r="16" spans="1:19" x14ac:dyDescent="0.25">
      <c r="A16" s="500" t="s">
        <v>210</v>
      </c>
      <c r="B16" s="499">
        <v>2021</v>
      </c>
      <c r="C16" t="s">
        <v>3935</v>
      </c>
      <c r="E16">
        <v>98.6</v>
      </c>
      <c r="I16">
        <v>14860.39</v>
      </c>
      <c r="J16">
        <v>487.5</v>
      </c>
      <c r="K16">
        <v>430.8</v>
      </c>
      <c r="L16">
        <v>24</v>
      </c>
      <c r="O16">
        <v>11758</v>
      </c>
      <c r="P16">
        <v>11758</v>
      </c>
      <c r="Q16">
        <v>4246536</v>
      </c>
      <c r="S16">
        <v>9833.9442815249258</v>
      </c>
    </row>
    <row r="17" spans="3:19" x14ac:dyDescent="0.25">
      <c r="C17">
        <v>2</v>
      </c>
      <c r="D17" t="s">
        <v>266</v>
      </c>
      <c r="E17">
        <v>25.75</v>
      </c>
      <c r="I17">
        <v>3814.2</v>
      </c>
      <c r="J17">
        <v>465.6</v>
      </c>
      <c r="K17">
        <v>371.9</v>
      </c>
      <c r="O17">
        <v>1500</v>
      </c>
      <c r="P17">
        <v>1500</v>
      </c>
      <c r="Q17">
        <v>1997609</v>
      </c>
      <c r="S17">
        <v>5250.6109481915928</v>
      </c>
    </row>
    <row r="18" spans="3:19" x14ac:dyDescent="0.25">
      <c r="C18">
        <v>2</v>
      </c>
      <c r="D18">
        <v>99</v>
      </c>
      <c r="E18">
        <v>7</v>
      </c>
      <c r="I18">
        <v>1114</v>
      </c>
      <c r="J18">
        <v>64</v>
      </c>
      <c r="K18">
        <v>193</v>
      </c>
      <c r="Q18">
        <v>127831</v>
      </c>
      <c r="S18">
        <v>5250.6109481915928</v>
      </c>
    </row>
    <row r="19" spans="3:19" x14ac:dyDescent="0.25">
      <c r="C19">
        <v>2</v>
      </c>
      <c r="D19">
        <v>100</v>
      </c>
      <c r="E19">
        <v>2.9</v>
      </c>
      <c r="I19">
        <v>437.6</v>
      </c>
      <c r="J19">
        <v>53.6</v>
      </c>
      <c r="K19">
        <v>82.4</v>
      </c>
      <c r="O19">
        <v>1500</v>
      </c>
      <c r="P19">
        <v>1500</v>
      </c>
      <c r="Q19">
        <v>131128</v>
      </c>
    </row>
    <row r="20" spans="3:19" x14ac:dyDescent="0.25">
      <c r="C20">
        <v>2</v>
      </c>
      <c r="D20">
        <v>101</v>
      </c>
      <c r="E20">
        <v>15.85</v>
      </c>
      <c r="I20">
        <v>2262.6</v>
      </c>
      <c r="J20">
        <v>348</v>
      </c>
      <c r="K20">
        <v>96.5</v>
      </c>
      <c r="Q20">
        <v>1738650</v>
      </c>
    </row>
    <row r="21" spans="3:19" x14ac:dyDescent="0.25">
      <c r="C21">
        <v>2</v>
      </c>
      <c r="D21" t="s">
        <v>3933</v>
      </c>
      <c r="E21">
        <v>67.25</v>
      </c>
      <c r="I21">
        <v>9288.5400000000009</v>
      </c>
      <c r="J21">
        <v>169.75</v>
      </c>
      <c r="O21">
        <v>43288</v>
      </c>
      <c r="P21">
        <v>43288</v>
      </c>
      <c r="Q21">
        <v>2014130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3690.02</v>
      </c>
      <c r="J22">
        <v>39.5</v>
      </c>
      <c r="O22">
        <v>26812</v>
      </c>
      <c r="P22">
        <v>26812</v>
      </c>
      <c r="Q22">
        <v>759188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2361.52</v>
      </c>
      <c r="J23">
        <v>96.5</v>
      </c>
      <c r="O23">
        <v>12000</v>
      </c>
      <c r="P23">
        <v>12000</v>
      </c>
      <c r="Q23">
        <v>606247</v>
      </c>
    </row>
    <row r="24" spans="3:19" x14ac:dyDescent="0.25">
      <c r="C24">
        <v>2</v>
      </c>
      <c r="D24">
        <v>305</v>
      </c>
      <c r="E24">
        <v>2</v>
      </c>
      <c r="I24">
        <v>296</v>
      </c>
      <c r="O24">
        <v>2000</v>
      </c>
      <c r="P24">
        <v>2000</v>
      </c>
      <c r="Q24">
        <v>130975</v>
      </c>
    </row>
    <row r="25" spans="3:19" x14ac:dyDescent="0.25">
      <c r="C25">
        <v>2</v>
      </c>
      <c r="D25">
        <v>424</v>
      </c>
      <c r="E25">
        <v>6.75</v>
      </c>
      <c r="I25">
        <v>1024</v>
      </c>
      <c r="J25">
        <v>20</v>
      </c>
      <c r="O25">
        <v>2476</v>
      </c>
      <c r="P25">
        <v>2476</v>
      </c>
      <c r="Q25">
        <v>252762</v>
      </c>
    </row>
    <row r="26" spans="3:19" x14ac:dyDescent="0.25">
      <c r="C26">
        <v>2</v>
      </c>
      <c r="D26">
        <v>642</v>
      </c>
      <c r="E26">
        <v>13</v>
      </c>
      <c r="I26">
        <v>1917</v>
      </c>
      <c r="J26">
        <v>13.75</v>
      </c>
      <c r="Q26">
        <v>264958</v>
      </c>
    </row>
    <row r="27" spans="3:19" x14ac:dyDescent="0.25">
      <c r="C27">
        <v>2</v>
      </c>
      <c r="D27" t="s">
        <v>3934</v>
      </c>
      <c r="E27">
        <v>4.5999999999999996</v>
      </c>
      <c r="I27">
        <v>644.79999999999995</v>
      </c>
      <c r="L27">
        <v>22</v>
      </c>
      <c r="Q27">
        <v>144578</v>
      </c>
    </row>
    <row r="28" spans="3:19" x14ac:dyDescent="0.25">
      <c r="C28">
        <v>2</v>
      </c>
      <c r="D28">
        <v>30</v>
      </c>
      <c r="E28">
        <v>4.5999999999999996</v>
      </c>
      <c r="I28">
        <v>644.79999999999995</v>
      </c>
      <c r="L28">
        <v>22</v>
      </c>
      <c r="Q28">
        <v>144578</v>
      </c>
    </row>
    <row r="29" spans="3:19" x14ac:dyDescent="0.25">
      <c r="C29" t="s">
        <v>3936</v>
      </c>
      <c r="E29">
        <v>97.6</v>
      </c>
      <c r="I29">
        <v>13747.539999999999</v>
      </c>
      <c r="J29">
        <v>635.35</v>
      </c>
      <c r="K29">
        <v>371.9</v>
      </c>
      <c r="L29">
        <v>22</v>
      </c>
      <c r="O29">
        <v>44788</v>
      </c>
      <c r="P29">
        <v>44788</v>
      </c>
      <c r="Q29">
        <v>4156317</v>
      </c>
      <c r="S29">
        <v>9833.9442815249258</v>
      </c>
    </row>
    <row r="30" spans="3:19" x14ac:dyDescent="0.25">
      <c r="C30">
        <v>3</v>
      </c>
      <c r="D30" t="s">
        <v>266</v>
      </c>
      <c r="E30">
        <v>25.75</v>
      </c>
      <c r="I30">
        <v>4402.4000000000005</v>
      </c>
      <c r="J30">
        <v>569.6</v>
      </c>
      <c r="K30">
        <v>543.79999999999995</v>
      </c>
      <c r="O30">
        <v>17248</v>
      </c>
      <c r="P30">
        <v>17248</v>
      </c>
      <c r="Q30">
        <v>1898219</v>
      </c>
      <c r="R30">
        <v>3500</v>
      </c>
      <c r="S30">
        <v>5250.6109481915928</v>
      </c>
    </row>
    <row r="31" spans="3:19" x14ac:dyDescent="0.25">
      <c r="C31">
        <v>3</v>
      </c>
      <c r="D31">
        <v>99</v>
      </c>
      <c r="E31">
        <v>7</v>
      </c>
      <c r="I31">
        <v>1244</v>
      </c>
      <c r="J31">
        <v>102</v>
      </c>
      <c r="K31">
        <v>272</v>
      </c>
      <c r="O31">
        <v>8600</v>
      </c>
      <c r="P31">
        <v>8600</v>
      </c>
      <c r="Q31">
        <v>56609</v>
      </c>
      <c r="R31">
        <v>3500</v>
      </c>
      <c r="S31">
        <v>5250.6109481915928</v>
      </c>
    </row>
    <row r="32" spans="3:19" x14ac:dyDescent="0.25">
      <c r="C32">
        <v>3</v>
      </c>
      <c r="D32">
        <v>100</v>
      </c>
      <c r="E32">
        <v>2.9</v>
      </c>
      <c r="I32">
        <v>487.2</v>
      </c>
      <c r="J32">
        <v>67.900000000000006</v>
      </c>
      <c r="K32">
        <v>155.80000000000001</v>
      </c>
      <c r="O32">
        <v>8648</v>
      </c>
      <c r="P32">
        <v>8648</v>
      </c>
      <c r="Q32">
        <v>110986</v>
      </c>
    </row>
    <row r="33" spans="3:19" x14ac:dyDescent="0.25">
      <c r="C33">
        <v>3</v>
      </c>
      <c r="D33">
        <v>101</v>
      </c>
      <c r="E33">
        <v>15.85</v>
      </c>
      <c r="I33">
        <v>2671.2000000000003</v>
      </c>
      <c r="J33">
        <v>399.7</v>
      </c>
      <c r="K33">
        <v>116</v>
      </c>
      <c r="Q33">
        <v>1730624</v>
      </c>
    </row>
    <row r="34" spans="3:19" x14ac:dyDescent="0.25">
      <c r="C34">
        <v>3</v>
      </c>
      <c r="D34" t="s">
        <v>3933</v>
      </c>
      <c r="E34">
        <v>67.25</v>
      </c>
      <c r="I34">
        <v>10183.799999999999</v>
      </c>
      <c r="J34">
        <v>269.5</v>
      </c>
      <c r="O34">
        <v>50716</v>
      </c>
      <c r="P34">
        <v>50716</v>
      </c>
      <c r="Q34">
        <v>1790070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3974.4</v>
      </c>
      <c r="J35">
        <v>70</v>
      </c>
      <c r="O35">
        <v>34342</v>
      </c>
      <c r="P35">
        <v>34342</v>
      </c>
      <c r="Q35">
        <v>659499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2721.65</v>
      </c>
      <c r="J36">
        <v>139.5</v>
      </c>
      <c r="O36">
        <v>11948</v>
      </c>
      <c r="P36">
        <v>11948</v>
      </c>
      <c r="Q36">
        <v>690866</v>
      </c>
    </row>
    <row r="37" spans="3:19" x14ac:dyDescent="0.25">
      <c r="C37">
        <v>3</v>
      </c>
      <c r="D37">
        <v>305</v>
      </c>
      <c r="E37">
        <v>2</v>
      </c>
      <c r="I37">
        <v>336</v>
      </c>
      <c r="O37">
        <v>1592</v>
      </c>
      <c r="P37">
        <v>1592</v>
      </c>
      <c r="Q37">
        <v>130317</v>
      </c>
    </row>
    <row r="38" spans="3:19" x14ac:dyDescent="0.25">
      <c r="C38">
        <v>3</v>
      </c>
      <c r="D38">
        <v>424</v>
      </c>
      <c r="E38">
        <v>6.75</v>
      </c>
      <c r="I38">
        <v>975</v>
      </c>
      <c r="J38">
        <v>60</v>
      </c>
      <c r="O38">
        <v>2834</v>
      </c>
      <c r="P38">
        <v>2834</v>
      </c>
      <c r="Q38">
        <v>89478</v>
      </c>
    </row>
    <row r="39" spans="3:19" x14ac:dyDescent="0.25">
      <c r="C39">
        <v>3</v>
      </c>
      <c r="D39">
        <v>642</v>
      </c>
      <c r="E39">
        <v>13</v>
      </c>
      <c r="I39">
        <v>2176.75</v>
      </c>
      <c r="Q39">
        <v>219910</v>
      </c>
    </row>
    <row r="40" spans="3:19" x14ac:dyDescent="0.25">
      <c r="C40">
        <v>3</v>
      </c>
      <c r="D40" t="s">
        <v>3934</v>
      </c>
      <c r="E40">
        <v>4.5999999999999996</v>
      </c>
      <c r="I40">
        <v>718.4</v>
      </c>
      <c r="L40">
        <v>22</v>
      </c>
      <c r="O40">
        <v>750</v>
      </c>
      <c r="P40">
        <v>750</v>
      </c>
      <c r="Q40">
        <v>126415</v>
      </c>
    </row>
    <row r="41" spans="3:19" x14ac:dyDescent="0.25">
      <c r="C41">
        <v>3</v>
      </c>
      <c r="D41">
        <v>30</v>
      </c>
      <c r="E41">
        <v>4.5999999999999996</v>
      </c>
      <c r="I41">
        <v>718.4</v>
      </c>
      <c r="L41">
        <v>22</v>
      </c>
      <c r="O41">
        <v>750</v>
      </c>
      <c r="P41">
        <v>750</v>
      </c>
      <c r="Q41">
        <v>126415</v>
      </c>
    </row>
    <row r="42" spans="3:19" x14ac:dyDescent="0.25">
      <c r="C42" t="s">
        <v>3937</v>
      </c>
      <c r="E42">
        <v>97.6</v>
      </c>
      <c r="I42">
        <v>15304.6</v>
      </c>
      <c r="J42">
        <v>839.1</v>
      </c>
      <c r="K42">
        <v>543.79999999999995</v>
      </c>
      <c r="L42">
        <v>22</v>
      </c>
      <c r="O42">
        <v>68714</v>
      </c>
      <c r="P42">
        <v>68714</v>
      </c>
      <c r="Q42">
        <v>3814704</v>
      </c>
      <c r="R42">
        <v>3500</v>
      </c>
      <c r="S42">
        <v>9833.9442815249258</v>
      </c>
    </row>
    <row r="43" spans="3:19" x14ac:dyDescent="0.25">
      <c r="C43">
        <v>4</v>
      </c>
      <c r="D43" t="s">
        <v>266</v>
      </c>
      <c r="E43">
        <v>25.75</v>
      </c>
      <c r="I43">
        <v>4182.2</v>
      </c>
      <c r="J43">
        <v>687.45</v>
      </c>
      <c r="K43">
        <v>539.1</v>
      </c>
      <c r="L43">
        <v>2</v>
      </c>
      <c r="O43">
        <v>1500</v>
      </c>
      <c r="P43">
        <v>1500</v>
      </c>
      <c r="Q43">
        <v>4248026</v>
      </c>
      <c r="S43">
        <v>5250.6109481915928</v>
      </c>
    </row>
    <row r="44" spans="3:19" x14ac:dyDescent="0.25">
      <c r="C44">
        <v>4</v>
      </c>
      <c r="D44">
        <v>99</v>
      </c>
      <c r="E44">
        <v>7</v>
      </c>
      <c r="I44">
        <v>1120</v>
      </c>
      <c r="J44">
        <v>192</v>
      </c>
      <c r="K44">
        <v>285</v>
      </c>
      <c r="O44">
        <v>750</v>
      </c>
      <c r="P44">
        <v>750</v>
      </c>
      <c r="Q44">
        <v>822544</v>
      </c>
      <c r="S44">
        <v>5250.6109481915928</v>
      </c>
    </row>
    <row r="45" spans="3:19" x14ac:dyDescent="0.25">
      <c r="C45">
        <v>4</v>
      </c>
      <c r="D45">
        <v>100</v>
      </c>
      <c r="E45">
        <v>2.9</v>
      </c>
      <c r="I45">
        <v>434.4</v>
      </c>
      <c r="J45">
        <v>82.85</v>
      </c>
      <c r="K45">
        <v>136.6</v>
      </c>
      <c r="O45">
        <v>750</v>
      </c>
      <c r="P45">
        <v>750</v>
      </c>
      <c r="Q45">
        <v>380454</v>
      </c>
    </row>
    <row r="46" spans="3:19" x14ac:dyDescent="0.25">
      <c r="C46">
        <v>4</v>
      </c>
      <c r="D46">
        <v>101</v>
      </c>
      <c r="E46">
        <v>15.85</v>
      </c>
      <c r="I46">
        <v>2627.7999999999997</v>
      </c>
      <c r="J46">
        <v>412.59999999999997</v>
      </c>
      <c r="K46">
        <v>117.5</v>
      </c>
      <c r="L46">
        <v>2</v>
      </c>
      <c r="Q46">
        <v>3045028</v>
      </c>
    </row>
    <row r="47" spans="3:19" x14ac:dyDescent="0.25">
      <c r="C47">
        <v>4</v>
      </c>
      <c r="D47" t="s">
        <v>3933</v>
      </c>
      <c r="E47">
        <v>68.5</v>
      </c>
      <c r="I47">
        <v>10236.290000000001</v>
      </c>
      <c r="J47">
        <v>340.75</v>
      </c>
      <c r="O47">
        <v>11442</v>
      </c>
      <c r="P47">
        <v>11442</v>
      </c>
      <c r="Q47">
        <v>6510376</v>
      </c>
      <c r="R47">
        <v>4850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3892.02</v>
      </c>
      <c r="J48">
        <v>87.5</v>
      </c>
      <c r="O48">
        <v>5750</v>
      </c>
      <c r="P48">
        <v>5750</v>
      </c>
      <c r="Q48">
        <v>2751821</v>
      </c>
      <c r="R48">
        <v>4850</v>
      </c>
      <c r="S48">
        <v>4583.333333333333</v>
      </c>
    </row>
    <row r="49" spans="3:19" x14ac:dyDescent="0.25">
      <c r="C49">
        <v>4</v>
      </c>
      <c r="D49">
        <v>304</v>
      </c>
      <c r="E49">
        <v>18.75</v>
      </c>
      <c r="I49">
        <v>2821.27</v>
      </c>
      <c r="J49">
        <v>198.5</v>
      </c>
      <c r="O49">
        <v>4400</v>
      </c>
      <c r="P49">
        <v>4400</v>
      </c>
      <c r="Q49">
        <v>1964481</v>
      </c>
    </row>
    <row r="50" spans="3:19" x14ac:dyDescent="0.25">
      <c r="C50">
        <v>4</v>
      </c>
      <c r="D50">
        <v>305</v>
      </c>
      <c r="E50">
        <v>2</v>
      </c>
      <c r="I50">
        <v>336</v>
      </c>
      <c r="O50">
        <v>1292</v>
      </c>
      <c r="P50">
        <v>1292</v>
      </c>
      <c r="Q50">
        <v>226890</v>
      </c>
    </row>
    <row r="51" spans="3:19" x14ac:dyDescent="0.25">
      <c r="C51">
        <v>4</v>
      </c>
      <c r="D51">
        <v>424</v>
      </c>
      <c r="E51">
        <v>7</v>
      </c>
      <c r="I51">
        <v>1094</v>
      </c>
      <c r="J51">
        <v>50</v>
      </c>
      <c r="Q51">
        <v>566862</v>
      </c>
    </row>
    <row r="52" spans="3:19" x14ac:dyDescent="0.25">
      <c r="C52">
        <v>4</v>
      </c>
      <c r="D52">
        <v>642</v>
      </c>
      <c r="E52">
        <v>13</v>
      </c>
      <c r="I52">
        <v>2093</v>
      </c>
      <c r="J52">
        <v>4.75</v>
      </c>
      <c r="Q52">
        <v>1000322</v>
      </c>
    </row>
    <row r="53" spans="3:19" x14ac:dyDescent="0.25">
      <c r="C53">
        <v>4</v>
      </c>
      <c r="D53" t="s">
        <v>3934</v>
      </c>
      <c r="E53">
        <v>4.5999999999999996</v>
      </c>
      <c r="I53">
        <v>735.2</v>
      </c>
      <c r="L53">
        <v>14</v>
      </c>
      <c r="Q53">
        <v>255706</v>
      </c>
    </row>
    <row r="54" spans="3:19" x14ac:dyDescent="0.25">
      <c r="C54">
        <v>4</v>
      </c>
      <c r="D54">
        <v>30</v>
      </c>
      <c r="E54">
        <v>4.5999999999999996</v>
      </c>
      <c r="I54">
        <v>735.2</v>
      </c>
      <c r="L54">
        <v>14</v>
      </c>
      <c r="Q54">
        <v>255706</v>
      </c>
    </row>
    <row r="55" spans="3:19" x14ac:dyDescent="0.25">
      <c r="C55" t="s">
        <v>3938</v>
      </c>
      <c r="E55">
        <v>98.85</v>
      </c>
      <c r="I55">
        <v>15153.69</v>
      </c>
      <c r="J55">
        <v>1028.2</v>
      </c>
      <c r="K55">
        <v>539.1</v>
      </c>
      <c r="L55">
        <v>16</v>
      </c>
      <c r="O55">
        <v>12942</v>
      </c>
      <c r="P55">
        <v>12942</v>
      </c>
      <c r="Q55">
        <v>11014108</v>
      </c>
      <c r="R55">
        <v>4850</v>
      </c>
      <c r="S55">
        <v>9833.9442815249258</v>
      </c>
    </row>
  </sheetData>
  <hyperlinks>
    <hyperlink ref="A2" location="Obsah!A1" display="Zpět na Obsah  KL 01  1.-4.měsíc" xr:uid="{13966112-8C46-47A6-9EEB-B6E2A3D27A8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3952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3424834.3599999994</v>
      </c>
      <c r="C3" s="343">
        <f t="shared" ref="C3:Z3" si="0">SUBTOTAL(9,C6:C1048576)</f>
        <v>0</v>
      </c>
      <c r="D3" s="343"/>
      <c r="E3" s="343">
        <f>SUBTOTAL(9,E6:E1048576)/4</f>
        <v>2476995.0299999984</v>
      </c>
      <c r="F3" s="343"/>
      <c r="G3" s="343">
        <f t="shared" si="0"/>
        <v>0</v>
      </c>
      <c r="H3" s="343">
        <f>SUBTOTAL(9,H6:H1048576)/4</f>
        <v>3184010.169999999</v>
      </c>
      <c r="I3" s="346">
        <f>IF(B3&lt;&gt;0,H3/B3,"")</f>
        <v>0.92968296720779209</v>
      </c>
      <c r="J3" s="344">
        <f>IF(E3&lt;&gt;0,H3/E3,"")</f>
        <v>1.2854326033912151</v>
      </c>
      <c r="K3" s="345">
        <f t="shared" si="0"/>
        <v>64583.719999999921</v>
      </c>
      <c r="L3" s="345"/>
      <c r="M3" s="343">
        <f t="shared" si="0"/>
        <v>0</v>
      </c>
      <c r="N3" s="343">
        <f t="shared" si="0"/>
        <v>43328.379999999954</v>
      </c>
      <c r="O3" s="343"/>
      <c r="P3" s="343">
        <f t="shared" si="0"/>
        <v>0</v>
      </c>
      <c r="Q3" s="343">
        <f t="shared" si="0"/>
        <v>73953.740000000063</v>
      </c>
      <c r="R3" s="346">
        <f>IF(K3&lt;&gt;0,Q3/K3,"")</f>
        <v>1.1450833120173343</v>
      </c>
      <c r="S3" s="346">
        <f>IF(N3&lt;&gt;0,Q3/N3,"")</f>
        <v>1.7068198718715111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3949</v>
      </c>
      <c r="B6" s="847">
        <v>3424834.3599999994</v>
      </c>
      <c r="C6" s="848"/>
      <c r="D6" s="848"/>
      <c r="E6" s="847">
        <v>2476995.0299999989</v>
      </c>
      <c r="F6" s="848"/>
      <c r="G6" s="848"/>
      <c r="H6" s="847">
        <v>3184010.1699999995</v>
      </c>
      <c r="I6" s="848"/>
      <c r="J6" s="848"/>
      <c r="K6" s="847">
        <v>32291.859999999961</v>
      </c>
      <c r="L6" s="848"/>
      <c r="M6" s="848"/>
      <c r="N6" s="847">
        <v>21664.189999999977</v>
      </c>
      <c r="O6" s="848"/>
      <c r="P6" s="848"/>
      <c r="Q6" s="847">
        <v>36976.870000000032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3950</v>
      </c>
      <c r="B7" s="850">
        <v>3424834.3599999994</v>
      </c>
      <c r="C7" s="851"/>
      <c r="D7" s="851"/>
      <c r="E7" s="850">
        <v>2475678.0299999989</v>
      </c>
      <c r="F7" s="851"/>
      <c r="G7" s="851"/>
      <c r="H7" s="850">
        <v>3181097.1699999995</v>
      </c>
      <c r="I7" s="851"/>
      <c r="J7" s="851"/>
      <c r="K7" s="850">
        <v>32291.859999999961</v>
      </c>
      <c r="L7" s="851"/>
      <c r="M7" s="851"/>
      <c r="N7" s="850">
        <v>21657.219999999976</v>
      </c>
      <c r="O7" s="851"/>
      <c r="P7" s="851"/>
      <c r="Q7" s="850">
        <v>36900.170000000035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3951</v>
      </c>
      <c r="B8" s="853"/>
      <c r="C8" s="854"/>
      <c r="D8" s="854"/>
      <c r="E8" s="853">
        <v>1317</v>
      </c>
      <c r="F8" s="854"/>
      <c r="G8" s="854"/>
      <c r="H8" s="853">
        <v>2913</v>
      </c>
      <c r="I8" s="854"/>
      <c r="J8" s="854"/>
      <c r="K8" s="853"/>
      <c r="L8" s="854"/>
      <c r="M8" s="854"/>
      <c r="N8" s="853">
        <v>6.97</v>
      </c>
      <c r="O8" s="854"/>
      <c r="P8" s="854"/>
      <c r="Q8" s="853">
        <v>76.7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611</v>
      </c>
      <c r="B10" s="847"/>
      <c r="C10" s="848"/>
      <c r="D10" s="848"/>
      <c r="E10" s="847"/>
      <c r="F10" s="848"/>
      <c r="G10" s="848"/>
      <c r="H10" s="847">
        <v>2293</v>
      </c>
      <c r="I10" s="848"/>
      <c r="J10" s="849"/>
    </row>
    <row r="11" spans="1:28" ht="14.45" customHeight="1" x14ac:dyDescent="0.25">
      <c r="A11" s="856" t="s">
        <v>3953</v>
      </c>
      <c r="B11" s="850"/>
      <c r="C11" s="851"/>
      <c r="D11" s="851"/>
      <c r="E11" s="850"/>
      <c r="F11" s="851"/>
      <c r="G11" s="851"/>
      <c r="H11" s="850">
        <v>2293</v>
      </c>
      <c r="I11" s="851"/>
      <c r="J11" s="852"/>
    </row>
    <row r="12" spans="1:28" ht="14.45" customHeight="1" x14ac:dyDescent="0.25">
      <c r="A12" s="858" t="s">
        <v>622</v>
      </c>
      <c r="B12" s="859">
        <v>3354122.3599999989</v>
      </c>
      <c r="C12" s="860"/>
      <c r="D12" s="860"/>
      <c r="E12" s="859">
        <v>2427141.0299999984</v>
      </c>
      <c r="F12" s="860"/>
      <c r="G12" s="860"/>
      <c r="H12" s="859">
        <v>2995227.169999999</v>
      </c>
      <c r="I12" s="860"/>
      <c r="J12" s="861"/>
    </row>
    <row r="13" spans="1:28" ht="14.45" customHeight="1" x14ac:dyDescent="0.25">
      <c r="A13" s="856" t="s">
        <v>3954</v>
      </c>
      <c r="B13" s="850">
        <v>101250</v>
      </c>
      <c r="C13" s="851"/>
      <c r="D13" s="851"/>
      <c r="E13" s="850">
        <v>78618.34</v>
      </c>
      <c r="F13" s="851"/>
      <c r="G13" s="851"/>
      <c r="H13" s="850">
        <v>91254.11</v>
      </c>
      <c r="I13" s="851"/>
      <c r="J13" s="852"/>
    </row>
    <row r="14" spans="1:28" ht="14.45" customHeight="1" x14ac:dyDescent="0.25">
      <c r="A14" s="856" t="s">
        <v>3953</v>
      </c>
      <c r="B14" s="850">
        <v>3252872.3599999989</v>
      </c>
      <c r="C14" s="851"/>
      <c r="D14" s="851"/>
      <c r="E14" s="850">
        <v>2348522.6899999985</v>
      </c>
      <c r="F14" s="851"/>
      <c r="G14" s="851"/>
      <c r="H14" s="850">
        <v>2903973.0599999991</v>
      </c>
      <c r="I14" s="851"/>
      <c r="J14" s="852"/>
    </row>
    <row r="15" spans="1:28" ht="14.45" customHeight="1" x14ac:dyDescent="0.25">
      <c r="A15" s="858" t="s">
        <v>628</v>
      </c>
      <c r="B15" s="859">
        <v>70712</v>
      </c>
      <c r="C15" s="860"/>
      <c r="D15" s="860"/>
      <c r="E15" s="859">
        <v>49854</v>
      </c>
      <c r="F15" s="860"/>
      <c r="G15" s="860"/>
      <c r="H15" s="859">
        <v>186490</v>
      </c>
      <c r="I15" s="860"/>
      <c r="J15" s="861"/>
    </row>
    <row r="16" spans="1:28" ht="14.45" customHeight="1" thickBot="1" x14ac:dyDescent="0.3">
      <c r="A16" s="857" t="s">
        <v>3953</v>
      </c>
      <c r="B16" s="853">
        <v>70712</v>
      </c>
      <c r="C16" s="854"/>
      <c r="D16" s="854"/>
      <c r="E16" s="853">
        <v>49854</v>
      </c>
      <c r="F16" s="854"/>
      <c r="G16" s="854"/>
      <c r="H16" s="853">
        <v>186490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1384</v>
      </c>
    </row>
    <row r="19" spans="1:1" ht="14.45" customHeight="1" x14ac:dyDescent="0.2">
      <c r="A19" s="786" t="s">
        <v>3955</v>
      </c>
    </row>
    <row r="20" spans="1:1" ht="14.45" customHeight="1" x14ac:dyDescent="0.2">
      <c r="A20" s="786" t="s">
        <v>3956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666D0A3-0F43-4F30-BBB4-4129C6F3BB8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3962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28519</v>
      </c>
      <c r="C3" s="403">
        <f t="shared" si="0"/>
        <v>22422</v>
      </c>
      <c r="D3" s="437">
        <f t="shared" si="0"/>
        <v>24896</v>
      </c>
      <c r="E3" s="345">
        <f t="shared" si="0"/>
        <v>3424834.3599999994</v>
      </c>
      <c r="F3" s="343">
        <f t="shared" si="0"/>
        <v>2476995.0299999998</v>
      </c>
      <c r="G3" s="404">
        <f t="shared" si="0"/>
        <v>3184010.1700000004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3957</v>
      </c>
      <c r="B6" s="225"/>
      <c r="C6" s="225">
        <v>1</v>
      </c>
      <c r="D6" s="225"/>
      <c r="E6" s="863"/>
      <c r="F6" s="863">
        <v>207</v>
      </c>
      <c r="G6" s="864"/>
    </row>
    <row r="7" spans="1:7" ht="14.45" customHeight="1" x14ac:dyDescent="0.2">
      <c r="A7" s="836" t="s">
        <v>1386</v>
      </c>
      <c r="B7" s="831">
        <v>334</v>
      </c>
      <c r="C7" s="831">
        <v>269</v>
      </c>
      <c r="D7" s="831">
        <v>188</v>
      </c>
      <c r="E7" s="865">
        <v>43533</v>
      </c>
      <c r="F7" s="865">
        <v>27980.33</v>
      </c>
      <c r="G7" s="866">
        <v>22869.01</v>
      </c>
    </row>
    <row r="8" spans="1:7" ht="14.45" customHeight="1" x14ac:dyDescent="0.2">
      <c r="A8" s="836" t="s">
        <v>1387</v>
      </c>
      <c r="B8" s="831">
        <v>1559</v>
      </c>
      <c r="C8" s="831">
        <v>1061</v>
      </c>
      <c r="D8" s="831">
        <v>1291</v>
      </c>
      <c r="E8" s="865">
        <v>178819.33000000002</v>
      </c>
      <c r="F8" s="865">
        <v>116708</v>
      </c>
      <c r="G8" s="866">
        <v>148161.56</v>
      </c>
    </row>
    <row r="9" spans="1:7" ht="14.45" customHeight="1" x14ac:dyDescent="0.2">
      <c r="A9" s="836" t="s">
        <v>3954</v>
      </c>
      <c r="B9" s="831">
        <v>967</v>
      </c>
      <c r="C9" s="831">
        <v>813</v>
      </c>
      <c r="D9" s="831">
        <v>1055</v>
      </c>
      <c r="E9" s="865">
        <v>101250</v>
      </c>
      <c r="F9" s="865">
        <v>78618.34</v>
      </c>
      <c r="G9" s="866">
        <v>91254.11</v>
      </c>
    </row>
    <row r="10" spans="1:7" ht="14.45" customHeight="1" x14ac:dyDescent="0.2">
      <c r="A10" s="836" t="s">
        <v>1388</v>
      </c>
      <c r="B10" s="831">
        <v>973</v>
      </c>
      <c r="C10" s="831">
        <v>823</v>
      </c>
      <c r="D10" s="831">
        <v>873</v>
      </c>
      <c r="E10" s="865">
        <v>128036.34</v>
      </c>
      <c r="F10" s="865">
        <v>94153</v>
      </c>
      <c r="G10" s="866">
        <v>109785.23</v>
      </c>
    </row>
    <row r="11" spans="1:7" ht="14.45" customHeight="1" x14ac:dyDescent="0.2">
      <c r="A11" s="836" t="s">
        <v>1389</v>
      </c>
      <c r="B11" s="831">
        <v>1101</v>
      </c>
      <c r="C11" s="831">
        <v>1073</v>
      </c>
      <c r="D11" s="831">
        <v>1119</v>
      </c>
      <c r="E11" s="865">
        <v>172283.33000000002</v>
      </c>
      <c r="F11" s="865">
        <v>126280</v>
      </c>
      <c r="G11" s="866">
        <v>242048.66999999998</v>
      </c>
    </row>
    <row r="12" spans="1:7" ht="14.45" customHeight="1" x14ac:dyDescent="0.2">
      <c r="A12" s="836" t="s">
        <v>1390</v>
      </c>
      <c r="B12" s="831">
        <v>95</v>
      </c>
      <c r="C12" s="831">
        <v>42</v>
      </c>
      <c r="D12" s="831">
        <v>37</v>
      </c>
      <c r="E12" s="865">
        <v>12521</v>
      </c>
      <c r="F12" s="865">
        <v>5212.99</v>
      </c>
      <c r="G12" s="866">
        <v>4154.45</v>
      </c>
    </row>
    <row r="13" spans="1:7" ht="14.45" customHeight="1" x14ac:dyDescent="0.2">
      <c r="A13" s="836" t="s">
        <v>1391</v>
      </c>
      <c r="B13" s="831">
        <v>1194</v>
      </c>
      <c r="C13" s="831">
        <v>998</v>
      </c>
      <c r="D13" s="831">
        <v>1260</v>
      </c>
      <c r="E13" s="865">
        <v>134048.32999999999</v>
      </c>
      <c r="F13" s="865">
        <v>101654</v>
      </c>
      <c r="G13" s="866">
        <v>144626.32999999999</v>
      </c>
    </row>
    <row r="14" spans="1:7" ht="14.45" customHeight="1" x14ac:dyDescent="0.2">
      <c r="A14" s="836" t="s">
        <v>3958</v>
      </c>
      <c r="B14" s="831">
        <v>1060</v>
      </c>
      <c r="C14" s="831">
        <v>645</v>
      </c>
      <c r="D14" s="831"/>
      <c r="E14" s="865">
        <v>124820</v>
      </c>
      <c r="F14" s="865">
        <v>73894.33</v>
      </c>
      <c r="G14" s="866"/>
    </row>
    <row r="15" spans="1:7" ht="14.45" customHeight="1" x14ac:dyDescent="0.2">
      <c r="A15" s="836" t="s">
        <v>1392</v>
      </c>
      <c r="B15" s="831">
        <v>1479</v>
      </c>
      <c r="C15" s="831">
        <v>911</v>
      </c>
      <c r="D15" s="831">
        <v>1146</v>
      </c>
      <c r="E15" s="865">
        <v>221971.99</v>
      </c>
      <c r="F15" s="865">
        <v>125873.34</v>
      </c>
      <c r="G15" s="866">
        <v>187124.67</v>
      </c>
    </row>
    <row r="16" spans="1:7" ht="14.45" customHeight="1" x14ac:dyDescent="0.2">
      <c r="A16" s="836" t="s">
        <v>1394</v>
      </c>
      <c r="B16" s="831">
        <v>469</v>
      </c>
      <c r="C16" s="831">
        <v>283</v>
      </c>
      <c r="D16" s="831">
        <v>336</v>
      </c>
      <c r="E16" s="865">
        <v>57036</v>
      </c>
      <c r="F16" s="865">
        <v>34253.67</v>
      </c>
      <c r="G16" s="866">
        <v>45801.67</v>
      </c>
    </row>
    <row r="17" spans="1:7" ht="14.45" customHeight="1" x14ac:dyDescent="0.2">
      <c r="A17" s="836" t="s">
        <v>1395</v>
      </c>
      <c r="B17" s="831">
        <v>1145</v>
      </c>
      <c r="C17" s="831">
        <v>1275</v>
      </c>
      <c r="D17" s="831">
        <v>1218</v>
      </c>
      <c r="E17" s="865">
        <v>126504.01</v>
      </c>
      <c r="F17" s="865">
        <v>118475.68</v>
      </c>
      <c r="G17" s="866">
        <v>125841.23</v>
      </c>
    </row>
    <row r="18" spans="1:7" ht="14.45" customHeight="1" x14ac:dyDescent="0.2">
      <c r="A18" s="836" t="s">
        <v>1396</v>
      </c>
      <c r="B18" s="831">
        <v>2066</v>
      </c>
      <c r="C18" s="831">
        <v>806</v>
      </c>
      <c r="D18" s="831">
        <v>797</v>
      </c>
      <c r="E18" s="865">
        <v>226011.31999999998</v>
      </c>
      <c r="F18" s="865">
        <v>83127.67</v>
      </c>
      <c r="G18" s="866">
        <v>88725.650000000009</v>
      </c>
    </row>
    <row r="19" spans="1:7" ht="14.45" customHeight="1" x14ac:dyDescent="0.2">
      <c r="A19" s="836" t="s">
        <v>1397</v>
      </c>
      <c r="B19" s="831">
        <v>737</v>
      </c>
      <c r="C19" s="831">
        <v>1041</v>
      </c>
      <c r="D19" s="831">
        <v>1122</v>
      </c>
      <c r="E19" s="865">
        <v>73894</v>
      </c>
      <c r="F19" s="865">
        <v>97940.33</v>
      </c>
      <c r="G19" s="866">
        <v>115816.11</v>
      </c>
    </row>
    <row r="20" spans="1:7" ht="14.45" customHeight="1" x14ac:dyDescent="0.2">
      <c r="A20" s="836" t="s">
        <v>1398</v>
      </c>
      <c r="B20" s="831">
        <v>596</v>
      </c>
      <c r="C20" s="831">
        <v>347</v>
      </c>
      <c r="D20" s="831">
        <v>737</v>
      </c>
      <c r="E20" s="865">
        <v>94272.34</v>
      </c>
      <c r="F20" s="865">
        <v>51822.34</v>
      </c>
      <c r="G20" s="866">
        <v>132730.57</v>
      </c>
    </row>
    <row r="21" spans="1:7" ht="14.45" customHeight="1" x14ac:dyDescent="0.2">
      <c r="A21" s="836" t="s">
        <v>1399</v>
      </c>
      <c r="B21" s="831"/>
      <c r="C21" s="831"/>
      <c r="D21" s="831">
        <v>21</v>
      </c>
      <c r="E21" s="865"/>
      <c r="F21" s="865"/>
      <c r="G21" s="866">
        <v>1974.46</v>
      </c>
    </row>
    <row r="22" spans="1:7" ht="14.45" customHeight="1" x14ac:dyDescent="0.2">
      <c r="A22" s="836" t="s">
        <v>1400</v>
      </c>
      <c r="B22" s="831">
        <v>1140</v>
      </c>
      <c r="C22" s="831">
        <v>964</v>
      </c>
      <c r="D22" s="831">
        <v>1100</v>
      </c>
      <c r="E22" s="865">
        <v>125137</v>
      </c>
      <c r="F22" s="865">
        <v>102381.99</v>
      </c>
      <c r="G22" s="866">
        <v>127700.89</v>
      </c>
    </row>
    <row r="23" spans="1:7" ht="14.45" customHeight="1" x14ac:dyDescent="0.2">
      <c r="A23" s="836" t="s">
        <v>1402</v>
      </c>
      <c r="B23" s="831"/>
      <c r="C23" s="831">
        <v>591</v>
      </c>
      <c r="D23" s="831">
        <v>731</v>
      </c>
      <c r="E23" s="865"/>
      <c r="F23" s="865">
        <v>65866.009999999995</v>
      </c>
      <c r="G23" s="866">
        <v>107757.77</v>
      </c>
    </row>
    <row r="24" spans="1:7" ht="14.45" customHeight="1" x14ac:dyDescent="0.2">
      <c r="A24" s="836" t="s">
        <v>3959</v>
      </c>
      <c r="B24" s="831">
        <v>1445</v>
      </c>
      <c r="C24" s="831"/>
      <c r="D24" s="831"/>
      <c r="E24" s="865">
        <v>236809.66</v>
      </c>
      <c r="F24" s="865"/>
      <c r="G24" s="866"/>
    </row>
    <row r="25" spans="1:7" ht="14.45" customHeight="1" x14ac:dyDescent="0.2">
      <c r="A25" s="836" t="s">
        <v>1403</v>
      </c>
      <c r="B25" s="831">
        <v>1366</v>
      </c>
      <c r="C25" s="831">
        <v>1030</v>
      </c>
      <c r="D25" s="831">
        <v>780</v>
      </c>
      <c r="E25" s="865">
        <v>169636</v>
      </c>
      <c r="F25" s="865">
        <v>115450.34</v>
      </c>
      <c r="G25" s="866">
        <v>94876.66</v>
      </c>
    </row>
    <row r="26" spans="1:7" ht="14.45" customHeight="1" x14ac:dyDescent="0.2">
      <c r="A26" s="836" t="s">
        <v>1404</v>
      </c>
      <c r="B26" s="831">
        <v>1033</v>
      </c>
      <c r="C26" s="831">
        <v>741</v>
      </c>
      <c r="D26" s="831">
        <v>844</v>
      </c>
      <c r="E26" s="865">
        <v>102173.34</v>
      </c>
      <c r="F26" s="865">
        <v>67844.34</v>
      </c>
      <c r="G26" s="866">
        <v>90452.11</v>
      </c>
    </row>
    <row r="27" spans="1:7" ht="14.45" customHeight="1" x14ac:dyDescent="0.2">
      <c r="A27" s="836" t="s">
        <v>1405</v>
      </c>
      <c r="B27" s="831">
        <v>819</v>
      </c>
      <c r="C27" s="831">
        <v>690</v>
      </c>
      <c r="D27" s="831">
        <v>938</v>
      </c>
      <c r="E27" s="865">
        <v>93302.34</v>
      </c>
      <c r="F27" s="865">
        <v>71416.34</v>
      </c>
      <c r="G27" s="866">
        <v>114152.22</v>
      </c>
    </row>
    <row r="28" spans="1:7" ht="14.45" customHeight="1" x14ac:dyDescent="0.2">
      <c r="A28" s="836" t="s">
        <v>1406</v>
      </c>
      <c r="B28" s="831">
        <v>756</v>
      </c>
      <c r="C28" s="831">
        <v>394</v>
      </c>
      <c r="D28" s="831">
        <v>638</v>
      </c>
      <c r="E28" s="865">
        <v>95439.67</v>
      </c>
      <c r="F28" s="865">
        <v>48837.66</v>
      </c>
      <c r="G28" s="866">
        <v>80265.119999999995</v>
      </c>
    </row>
    <row r="29" spans="1:7" ht="14.45" customHeight="1" x14ac:dyDescent="0.2">
      <c r="A29" s="836" t="s">
        <v>3960</v>
      </c>
      <c r="B29" s="831">
        <v>676</v>
      </c>
      <c r="C29" s="831">
        <v>20</v>
      </c>
      <c r="D29" s="831"/>
      <c r="E29" s="865">
        <v>84299.33</v>
      </c>
      <c r="F29" s="865">
        <v>1676.9899999999998</v>
      </c>
      <c r="G29" s="866"/>
    </row>
    <row r="30" spans="1:7" ht="14.45" customHeight="1" x14ac:dyDescent="0.2">
      <c r="A30" s="836" t="s">
        <v>1407</v>
      </c>
      <c r="B30" s="831"/>
      <c r="C30" s="831">
        <v>735</v>
      </c>
      <c r="D30" s="831">
        <v>872</v>
      </c>
      <c r="E30" s="865"/>
      <c r="F30" s="865">
        <v>116531</v>
      </c>
      <c r="G30" s="866">
        <v>169760.34</v>
      </c>
    </row>
    <row r="31" spans="1:7" ht="14.45" customHeight="1" x14ac:dyDescent="0.2">
      <c r="A31" s="836" t="s">
        <v>1408</v>
      </c>
      <c r="B31" s="831"/>
      <c r="C31" s="831">
        <v>275</v>
      </c>
      <c r="D31" s="831">
        <v>233</v>
      </c>
      <c r="E31" s="865"/>
      <c r="F31" s="865">
        <v>26763.99</v>
      </c>
      <c r="G31" s="866">
        <v>26084.45</v>
      </c>
    </row>
    <row r="32" spans="1:7" ht="14.45" customHeight="1" x14ac:dyDescent="0.2">
      <c r="A32" s="836" t="s">
        <v>1409</v>
      </c>
      <c r="B32" s="831">
        <v>1160</v>
      </c>
      <c r="C32" s="831">
        <v>989</v>
      </c>
      <c r="D32" s="831">
        <v>1326</v>
      </c>
      <c r="E32" s="865">
        <v>137073.34</v>
      </c>
      <c r="F32" s="865">
        <v>103859.66</v>
      </c>
      <c r="G32" s="866">
        <v>151932.10999999999</v>
      </c>
    </row>
    <row r="33" spans="1:7" ht="14.45" customHeight="1" x14ac:dyDescent="0.2">
      <c r="A33" s="836" t="s">
        <v>1410</v>
      </c>
      <c r="B33" s="831">
        <v>1176</v>
      </c>
      <c r="C33" s="831">
        <v>878</v>
      </c>
      <c r="D33" s="831">
        <v>1331</v>
      </c>
      <c r="E33" s="865">
        <v>122158</v>
      </c>
      <c r="F33" s="865">
        <v>88305.34</v>
      </c>
      <c r="G33" s="866">
        <v>141404.12</v>
      </c>
    </row>
    <row r="34" spans="1:7" ht="14.45" customHeight="1" x14ac:dyDescent="0.2">
      <c r="A34" s="836" t="s">
        <v>1411</v>
      </c>
      <c r="B34" s="831">
        <v>1276</v>
      </c>
      <c r="C34" s="831">
        <v>1105</v>
      </c>
      <c r="D34" s="831">
        <v>1114</v>
      </c>
      <c r="E34" s="865">
        <v>141164.01</v>
      </c>
      <c r="F34" s="865">
        <v>110427.67</v>
      </c>
      <c r="G34" s="866">
        <v>123104.89</v>
      </c>
    </row>
    <row r="35" spans="1:7" ht="14.45" customHeight="1" x14ac:dyDescent="0.2">
      <c r="A35" s="836" t="s">
        <v>3961</v>
      </c>
      <c r="B35" s="831">
        <v>750</v>
      </c>
      <c r="C35" s="831"/>
      <c r="D35" s="831"/>
      <c r="E35" s="865">
        <v>87911.67</v>
      </c>
      <c r="F35" s="865"/>
      <c r="G35" s="866"/>
    </row>
    <row r="36" spans="1:7" ht="14.45" customHeight="1" x14ac:dyDescent="0.2">
      <c r="A36" s="836" t="s">
        <v>1412</v>
      </c>
      <c r="B36" s="831">
        <v>1401</v>
      </c>
      <c r="C36" s="831">
        <v>1104</v>
      </c>
      <c r="D36" s="831">
        <v>1136</v>
      </c>
      <c r="E36" s="865">
        <v>152181.33000000002</v>
      </c>
      <c r="F36" s="865">
        <v>107469.01</v>
      </c>
      <c r="G36" s="866">
        <v>123699.66</v>
      </c>
    </row>
    <row r="37" spans="1:7" ht="14.45" customHeight="1" x14ac:dyDescent="0.2">
      <c r="A37" s="836" t="s">
        <v>1414</v>
      </c>
      <c r="B37" s="831">
        <v>1116</v>
      </c>
      <c r="C37" s="831">
        <v>757</v>
      </c>
      <c r="D37" s="831">
        <v>886</v>
      </c>
      <c r="E37" s="865">
        <v>110805.67</v>
      </c>
      <c r="F37" s="865">
        <v>73521.33</v>
      </c>
      <c r="G37" s="866">
        <v>100412.45</v>
      </c>
    </row>
    <row r="38" spans="1:7" ht="14.45" customHeight="1" x14ac:dyDescent="0.2">
      <c r="A38" s="836" t="s">
        <v>1415</v>
      </c>
      <c r="B38" s="831">
        <v>630</v>
      </c>
      <c r="C38" s="831">
        <v>658</v>
      </c>
      <c r="D38" s="831">
        <v>718</v>
      </c>
      <c r="E38" s="865">
        <v>71742.009999999995</v>
      </c>
      <c r="F38" s="865">
        <v>68648</v>
      </c>
      <c r="G38" s="866">
        <v>86535.33</v>
      </c>
    </row>
    <row r="39" spans="1:7" ht="14.45" customHeight="1" thickBot="1" x14ac:dyDescent="0.25">
      <c r="A39" s="869" t="s">
        <v>1416</v>
      </c>
      <c r="B39" s="833"/>
      <c r="C39" s="833">
        <v>1103</v>
      </c>
      <c r="D39" s="833">
        <v>1049</v>
      </c>
      <c r="E39" s="867"/>
      <c r="F39" s="867">
        <v>171794.34</v>
      </c>
      <c r="G39" s="868">
        <v>184958.33000000002</v>
      </c>
    </row>
    <row r="40" spans="1:7" ht="14.45" customHeight="1" x14ac:dyDescent="0.2">
      <c r="A40" s="786" t="s">
        <v>295</v>
      </c>
    </row>
    <row r="41" spans="1:7" ht="14.45" customHeight="1" x14ac:dyDescent="0.2">
      <c r="A41" s="787" t="s">
        <v>1384</v>
      </c>
    </row>
    <row r="42" spans="1:7" ht="14.45" customHeight="1" x14ac:dyDescent="0.2">
      <c r="A42" s="786" t="s">
        <v>3955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280E532-70E0-4616-AF6A-8A102FBF717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4109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30278.5</v>
      </c>
      <c r="H3" s="208">
        <f t="shared" si="0"/>
        <v>3457126.22</v>
      </c>
      <c r="I3" s="78"/>
      <c r="J3" s="78"/>
      <c r="K3" s="208">
        <f t="shared" si="0"/>
        <v>23617</v>
      </c>
      <c r="L3" s="208">
        <f t="shared" si="0"/>
        <v>2498659.2200000002</v>
      </c>
      <c r="M3" s="78"/>
      <c r="N3" s="78"/>
      <c r="O3" s="208">
        <f t="shared" si="0"/>
        <v>26302.3</v>
      </c>
      <c r="P3" s="208">
        <f t="shared" si="0"/>
        <v>3220987.04</v>
      </c>
      <c r="Q3" s="79">
        <f>IF(L3=0,0,P3/L3)</f>
        <v>1.2890861683811368</v>
      </c>
      <c r="R3" s="209">
        <f>IF(O3=0,0,P3/O3)</f>
        <v>122.46028065986626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3963</v>
      </c>
      <c r="C6" s="807" t="s">
        <v>611</v>
      </c>
      <c r="D6" s="807" t="s">
        <v>3964</v>
      </c>
      <c r="E6" s="807" t="s">
        <v>3965</v>
      </c>
      <c r="F6" s="807" t="s">
        <v>899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/>
      <c r="B7" s="822" t="s">
        <v>3963</v>
      </c>
      <c r="C7" s="822" t="s">
        <v>611</v>
      </c>
      <c r="D7" s="822" t="s">
        <v>3966</v>
      </c>
      <c r="E7" s="822" t="s">
        <v>3967</v>
      </c>
      <c r="F7" s="822" t="s">
        <v>3968</v>
      </c>
      <c r="G7" s="831"/>
      <c r="H7" s="831"/>
      <c r="I7" s="822"/>
      <c r="J7" s="822"/>
      <c r="K7" s="831"/>
      <c r="L7" s="831"/>
      <c r="M7" s="822"/>
      <c r="N7" s="822"/>
      <c r="O7" s="831">
        <v>2</v>
      </c>
      <c r="P7" s="831">
        <v>186</v>
      </c>
      <c r="Q7" s="827"/>
      <c r="R7" s="832">
        <v>93</v>
      </c>
    </row>
    <row r="8" spans="1:18" ht="14.45" customHeight="1" x14ac:dyDescent="0.2">
      <c r="A8" s="821"/>
      <c r="B8" s="822" t="s">
        <v>3963</v>
      </c>
      <c r="C8" s="822" t="s">
        <v>611</v>
      </c>
      <c r="D8" s="822" t="s">
        <v>3966</v>
      </c>
      <c r="E8" s="822" t="s">
        <v>3969</v>
      </c>
      <c r="F8" s="822" t="s">
        <v>3970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758</v>
      </c>
      <c r="Q8" s="827"/>
      <c r="R8" s="832">
        <v>758</v>
      </c>
    </row>
    <row r="9" spans="1:18" ht="14.45" customHeight="1" x14ac:dyDescent="0.2">
      <c r="A9" s="821"/>
      <c r="B9" s="822" t="s">
        <v>3963</v>
      </c>
      <c r="C9" s="822" t="s">
        <v>611</v>
      </c>
      <c r="D9" s="822" t="s">
        <v>3966</v>
      </c>
      <c r="E9" s="822" t="s">
        <v>3971</v>
      </c>
      <c r="F9" s="822" t="s">
        <v>3972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1349</v>
      </c>
      <c r="Q9" s="827"/>
      <c r="R9" s="832">
        <v>1349</v>
      </c>
    </row>
    <row r="10" spans="1:18" ht="14.45" customHeight="1" x14ac:dyDescent="0.2">
      <c r="A10" s="821"/>
      <c r="B10" s="822" t="s">
        <v>3963</v>
      </c>
      <c r="C10" s="822" t="s">
        <v>628</v>
      </c>
      <c r="D10" s="822" t="s">
        <v>3964</v>
      </c>
      <c r="E10" s="822" t="s">
        <v>3965</v>
      </c>
      <c r="F10" s="822" t="s">
        <v>899</v>
      </c>
      <c r="G10" s="831"/>
      <c r="H10" s="831"/>
      <c r="I10" s="822"/>
      <c r="J10" s="822"/>
      <c r="K10" s="831">
        <v>0.1</v>
      </c>
      <c r="L10" s="831">
        <v>6.97</v>
      </c>
      <c r="M10" s="822"/>
      <c r="N10" s="822">
        <v>69.699999999999989</v>
      </c>
      <c r="O10" s="831">
        <v>1</v>
      </c>
      <c r="P10" s="831">
        <v>69.73</v>
      </c>
      <c r="Q10" s="827"/>
      <c r="R10" s="832">
        <v>69.73</v>
      </c>
    </row>
    <row r="11" spans="1:18" ht="14.45" customHeight="1" x14ac:dyDescent="0.2">
      <c r="A11" s="821"/>
      <c r="B11" s="822" t="s">
        <v>3963</v>
      </c>
      <c r="C11" s="822" t="s">
        <v>628</v>
      </c>
      <c r="D11" s="822" t="s">
        <v>3966</v>
      </c>
      <c r="E11" s="822" t="s">
        <v>3973</v>
      </c>
      <c r="F11" s="822" t="s">
        <v>3974</v>
      </c>
      <c r="G11" s="831"/>
      <c r="H11" s="831"/>
      <c r="I11" s="822"/>
      <c r="J11" s="822"/>
      <c r="K11" s="831">
        <v>1</v>
      </c>
      <c r="L11" s="831">
        <v>1046</v>
      </c>
      <c r="M11" s="822"/>
      <c r="N11" s="822">
        <v>1046</v>
      </c>
      <c r="O11" s="831"/>
      <c r="P11" s="831"/>
      <c r="Q11" s="827"/>
      <c r="R11" s="832"/>
    </row>
    <row r="12" spans="1:18" ht="14.45" customHeight="1" x14ac:dyDescent="0.2">
      <c r="A12" s="821"/>
      <c r="B12" s="822" t="s">
        <v>3963</v>
      </c>
      <c r="C12" s="822" t="s">
        <v>628</v>
      </c>
      <c r="D12" s="822" t="s">
        <v>3966</v>
      </c>
      <c r="E12" s="822" t="s">
        <v>3967</v>
      </c>
      <c r="F12" s="822" t="s">
        <v>3968</v>
      </c>
      <c r="G12" s="831"/>
      <c r="H12" s="831"/>
      <c r="I12" s="822"/>
      <c r="J12" s="822"/>
      <c r="K12" s="831">
        <v>1</v>
      </c>
      <c r="L12" s="831">
        <v>88</v>
      </c>
      <c r="M12" s="822"/>
      <c r="N12" s="822">
        <v>88</v>
      </c>
      <c r="O12" s="831">
        <v>1</v>
      </c>
      <c r="P12" s="831">
        <v>93</v>
      </c>
      <c r="Q12" s="827"/>
      <c r="R12" s="832">
        <v>93</v>
      </c>
    </row>
    <row r="13" spans="1:18" ht="14.45" customHeight="1" x14ac:dyDescent="0.2">
      <c r="A13" s="821"/>
      <c r="B13" s="822" t="s">
        <v>3963</v>
      </c>
      <c r="C13" s="822" t="s">
        <v>628</v>
      </c>
      <c r="D13" s="822" t="s">
        <v>3966</v>
      </c>
      <c r="E13" s="822" t="s">
        <v>3975</v>
      </c>
      <c r="F13" s="822" t="s">
        <v>3976</v>
      </c>
      <c r="G13" s="831"/>
      <c r="H13" s="831"/>
      <c r="I13" s="822"/>
      <c r="J13" s="822"/>
      <c r="K13" s="831"/>
      <c r="L13" s="831"/>
      <c r="M13" s="822"/>
      <c r="N13" s="822"/>
      <c r="O13" s="831">
        <v>1</v>
      </c>
      <c r="P13" s="831">
        <v>527</v>
      </c>
      <c r="Q13" s="827"/>
      <c r="R13" s="832">
        <v>527</v>
      </c>
    </row>
    <row r="14" spans="1:18" ht="14.45" customHeight="1" x14ac:dyDescent="0.2">
      <c r="A14" s="821"/>
      <c r="B14" s="822" t="s">
        <v>3963</v>
      </c>
      <c r="C14" s="822" t="s">
        <v>628</v>
      </c>
      <c r="D14" s="822" t="s">
        <v>3966</v>
      </c>
      <c r="E14" s="822" t="s">
        <v>3977</v>
      </c>
      <c r="F14" s="822" t="s">
        <v>3978</v>
      </c>
      <c r="G14" s="831"/>
      <c r="H14" s="831"/>
      <c r="I14" s="822"/>
      <c r="J14" s="822"/>
      <c r="K14" s="831">
        <v>1</v>
      </c>
      <c r="L14" s="831">
        <v>183</v>
      </c>
      <c r="M14" s="822"/>
      <c r="N14" s="822">
        <v>183</v>
      </c>
      <c r="O14" s="831"/>
      <c r="P14" s="831"/>
      <c r="Q14" s="827"/>
      <c r="R14" s="832"/>
    </row>
    <row r="15" spans="1:18" ht="14.45" customHeight="1" x14ac:dyDescent="0.2">
      <c r="A15" s="821" t="s">
        <v>3979</v>
      </c>
      <c r="B15" s="822" t="s">
        <v>3980</v>
      </c>
      <c r="C15" s="822" t="s">
        <v>622</v>
      </c>
      <c r="D15" s="822" t="s">
        <v>3964</v>
      </c>
      <c r="E15" s="822" t="s">
        <v>3965</v>
      </c>
      <c r="F15" s="822" t="s">
        <v>899</v>
      </c>
      <c r="G15" s="831">
        <v>43.5</v>
      </c>
      <c r="H15" s="831">
        <v>3027.7400000000043</v>
      </c>
      <c r="I15" s="822"/>
      <c r="J15" s="822">
        <v>69.603218390804699</v>
      </c>
      <c r="K15" s="831">
        <v>0.79999999999999993</v>
      </c>
      <c r="L15" s="831">
        <v>55.76</v>
      </c>
      <c r="M15" s="822"/>
      <c r="N15" s="822">
        <v>69.7</v>
      </c>
      <c r="O15" s="831">
        <v>116.60000000000004</v>
      </c>
      <c r="P15" s="831">
        <v>8127.1899999999978</v>
      </c>
      <c r="Q15" s="827"/>
      <c r="R15" s="832">
        <v>69.70145797598623</v>
      </c>
    </row>
    <row r="16" spans="1:18" ht="14.45" customHeight="1" x14ac:dyDescent="0.2">
      <c r="A16" s="821" t="s">
        <v>3979</v>
      </c>
      <c r="B16" s="822" t="s">
        <v>3980</v>
      </c>
      <c r="C16" s="822" t="s">
        <v>622</v>
      </c>
      <c r="D16" s="822" t="s">
        <v>3964</v>
      </c>
      <c r="E16" s="822" t="s">
        <v>3981</v>
      </c>
      <c r="F16" s="822" t="s">
        <v>973</v>
      </c>
      <c r="G16" s="831">
        <v>0.4</v>
      </c>
      <c r="H16" s="831">
        <v>114.04</v>
      </c>
      <c r="I16" s="822"/>
      <c r="J16" s="822">
        <v>285.10000000000002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3979</v>
      </c>
      <c r="B17" s="822" t="s">
        <v>3980</v>
      </c>
      <c r="C17" s="822" t="s">
        <v>622</v>
      </c>
      <c r="D17" s="822" t="s">
        <v>3964</v>
      </c>
      <c r="E17" s="822" t="s">
        <v>3982</v>
      </c>
      <c r="F17" s="822" t="s">
        <v>648</v>
      </c>
      <c r="G17" s="831"/>
      <c r="H17" s="831"/>
      <c r="I17" s="822"/>
      <c r="J17" s="822"/>
      <c r="K17" s="831">
        <v>0.1</v>
      </c>
      <c r="L17" s="831">
        <v>4.7</v>
      </c>
      <c r="M17" s="822"/>
      <c r="N17" s="822">
        <v>47</v>
      </c>
      <c r="O17" s="831"/>
      <c r="P17" s="831"/>
      <c r="Q17" s="827"/>
      <c r="R17" s="832"/>
    </row>
    <row r="18" spans="1:18" ht="14.45" customHeight="1" x14ac:dyDescent="0.2">
      <c r="A18" s="821" t="s">
        <v>3979</v>
      </c>
      <c r="B18" s="822" t="s">
        <v>3980</v>
      </c>
      <c r="C18" s="822" t="s">
        <v>622</v>
      </c>
      <c r="D18" s="822" t="s">
        <v>3964</v>
      </c>
      <c r="E18" s="822" t="s">
        <v>3983</v>
      </c>
      <c r="F18" s="822" t="s">
        <v>867</v>
      </c>
      <c r="G18" s="831">
        <v>1709.4</v>
      </c>
      <c r="H18" s="831">
        <v>28717.919999999984</v>
      </c>
      <c r="I18" s="822"/>
      <c r="J18" s="822">
        <v>16.79999999999999</v>
      </c>
      <c r="K18" s="831">
        <v>1188</v>
      </c>
      <c r="L18" s="831">
        <v>19958.39999999998</v>
      </c>
      <c r="M18" s="822"/>
      <c r="N18" s="822">
        <v>16.799999999999983</v>
      </c>
      <c r="O18" s="831">
        <v>1271.5</v>
      </c>
      <c r="P18" s="831">
        <v>21361.200000000001</v>
      </c>
      <c r="Q18" s="827"/>
      <c r="R18" s="832">
        <v>16.8</v>
      </c>
    </row>
    <row r="19" spans="1:18" ht="14.45" customHeight="1" x14ac:dyDescent="0.2">
      <c r="A19" s="821" t="s">
        <v>3979</v>
      </c>
      <c r="B19" s="822" t="s">
        <v>3980</v>
      </c>
      <c r="C19" s="822" t="s">
        <v>622</v>
      </c>
      <c r="D19" s="822" t="s">
        <v>3964</v>
      </c>
      <c r="E19" s="822" t="s">
        <v>3984</v>
      </c>
      <c r="F19" s="822" t="s">
        <v>2341</v>
      </c>
      <c r="G19" s="831"/>
      <c r="H19" s="831"/>
      <c r="I19" s="822"/>
      <c r="J19" s="822"/>
      <c r="K19" s="831">
        <v>1.4000000000000004</v>
      </c>
      <c r="L19" s="831">
        <v>1317.7399999999998</v>
      </c>
      <c r="M19" s="822"/>
      <c r="N19" s="822">
        <v>941.24285714285679</v>
      </c>
      <c r="O19" s="831">
        <v>6.3</v>
      </c>
      <c r="P19" s="831">
        <v>5929.92</v>
      </c>
      <c r="Q19" s="827"/>
      <c r="R19" s="832">
        <v>941.25714285714287</v>
      </c>
    </row>
    <row r="20" spans="1:18" ht="14.45" customHeight="1" x14ac:dyDescent="0.2">
      <c r="A20" s="821" t="s">
        <v>3979</v>
      </c>
      <c r="B20" s="822" t="s">
        <v>3980</v>
      </c>
      <c r="C20" s="822" t="s">
        <v>622</v>
      </c>
      <c r="D20" s="822" t="s">
        <v>3964</v>
      </c>
      <c r="E20" s="822" t="s">
        <v>3985</v>
      </c>
      <c r="F20" s="822" t="s">
        <v>2222</v>
      </c>
      <c r="G20" s="831"/>
      <c r="H20" s="831"/>
      <c r="I20" s="822"/>
      <c r="J20" s="822"/>
      <c r="K20" s="831"/>
      <c r="L20" s="831"/>
      <c r="M20" s="822"/>
      <c r="N20" s="822"/>
      <c r="O20" s="831">
        <v>1</v>
      </c>
      <c r="P20" s="831">
        <v>785.14</v>
      </c>
      <c r="Q20" s="827"/>
      <c r="R20" s="832">
        <v>785.14</v>
      </c>
    </row>
    <row r="21" spans="1:18" ht="14.45" customHeight="1" x14ac:dyDescent="0.2">
      <c r="A21" s="821" t="s">
        <v>3979</v>
      </c>
      <c r="B21" s="822" t="s">
        <v>3980</v>
      </c>
      <c r="C21" s="822" t="s">
        <v>622</v>
      </c>
      <c r="D21" s="822" t="s">
        <v>3966</v>
      </c>
      <c r="E21" s="822" t="s">
        <v>3986</v>
      </c>
      <c r="F21" s="822" t="s">
        <v>3987</v>
      </c>
      <c r="G21" s="831">
        <v>310</v>
      </c>
      <c r="H21" s="831">
        <v>64170</v>
      </c>
      <c r="I21" s="822"/>
      <c r="J21" s="822">
        <v>207</v>
      </c>
      <c r="K21" s="831">
        <v>216</v>
      </c>
      <c r="L21" s="831">
        <v>45144</v>
      </c>
      <c r="M21" s="822"/>
      <c r="N21" s="822">
        <v>209</v>
      </c>
      <c r="O21" s="831">
        <v>320</v>
      </c>
      <c r="P21" s="831">
        <v>70400</v>
      </c>
      <c r="Q21" s="827"/>
      <c r="R21" s="832">
        <v>220</v>
      </c>
    </row>
    <row r="22" spans="1:18" ht="14.45" customHeight="1" x14ac:dyDescent="0.2">
      <c r="A22" s="821" t="s">
        <v>3979</v>
      </c>
      <c r="B22" s="822" t="s">
        <v>3980</v>
      </c>
      <c r="C22" s="822" t="s">
        <v>622</v>
      </c>
      <c r="D22" s="822" t="s">
        <v>3966</v>
      </c>
      <c r="E22" s="822" t="s">
        <v>3988</v>
      </c>
      <c r="F22" s="822" t="s">
        <v>3989</v>
      </c>
      <c r="G22" s="831"/>
      <c r="H22" s="831"/>
      <c r="I22" s="822"/>
      <c r="J22" s="822"/>
      <c r="K22" s="831">
        <v>1</v>
      </c>
      <c r="L22" s="831">
        <v>153</v>
      </c>
      <c r="M22" s="822"/>
      <c r="N22" s="822">
        <v>153</v>
      </c>
      <c r="O22" s="831"/>
      <c r="P22" s="831"/>
      <c r="Q22" s="827"/>
      <c r="R22" s="832"/>
    </row>
    <row r="23" spans="1:18" ht="14.45" customHeight="1" x14ac:dyDescent="0.2">
      <c r="A23" s="821" t="s">
        <v>3979</v>
      </c>
      <c r="B23" s="822" t="s">
        <v>3980</v>
      </c>
      <c r="C23" s="822" t="s">
        <v>622</v>
      </c>
      <c r="D23" s="822" t="s">
        <v>3966</v>
      </c>
      <c r="E23" s="822" t="s">
        <v>3990</v>
      </c>
      <c r="F23" s="822" t="s">
        <v>3991</v>
      </c>
      <c r="G23" s="831">
        <v>354</v>
      </c>
      <c r="H23" s="831">
        <v>29736</v>
      </c>
      <c r="I23" s="822"/>
      <c r="J23" s="822">
        <v>84</v>
      </c>
      <c r="K23" s="831">
        <v>324</v>
      </c>
      <c r="L23" s="831">
        <v>27540</v>
      </c>
      <c r="M23" s="822"/>
      <c r="N23" s="822">
        <v>85</v>
      </c>
      <c r="O23" s="831">
        <v>283</v>
      </c>
      <c r="P23" s="831">
        <v>25187</v>
      </c>
      <c r="Q23" s="827"/>
      <c r="R23" s="832">
        <v>89</v>
      </c>
    </row>
    <row r="24" spans="1:18" ht="14.45" customHeight="1" x14ac:dyDescent="0.2">
      <c r="A24" s="821" t="s">
        <v>3979</v>
      </c>
      <c r="B24" s="822" t="s">
        <v>3980</v>
      </c>
      <c r="C24" s="822" t="s">
        <v>622</v>
      </c>
      <c r="D24" s="822" t="s">
        <v>3966</v>
      </c>
      <c r="E24" s="822" t="s">
        <v>3992</v>
      </c>
      <c r="F24" s="822" t="s">
        <v>3993</v>
      </c>
      <c r="G24" s="831">
        <v>248</v>
      </c>
      <c r="H24" s="831">
        <v>26536</v>
      </c>
      <c r="I24" s="822"/>
      <c r="J24" s="822">
        <v>107</v>
      </c>
      <c r="K24" s="831">
        <v>223</v>
      </c>
      <c r="L24" s="831">
        <v>24084</v>
      </c>
      <c r="M24" s="822"/>
      <c r="N24" s="822">
        <v>108</v>
      </c>
      <c r="O24" s="831">
        <v>260</v>
      </c>
      <c r="P24" s="831">
        <v>29120</v>
      </c>
      <c r="Q24" s="827"/>
      <c r="R24" s="832">
        <v>112</v>
      </c>
    </row>
    <row r="25" spans="1:18" ht="14.45" customHeight="1" x14ac:dyDescent="0.2">
      <c r="A25" s="821" t="s">
        <v>3979</v>
      </c>
      <c r="B25" s="822" t="s">
        <v>3980</v>
      </c>
      <c r="C25" s="822" t="s">
        <v>622</v>
      </c>
      <c r="D25" s="822" t="s">
        <v>3966</v>
      </c>
      <c r="E25" s="822" t="s">
        <v>3994</v>
      </c>
      <c r="F25" s="822" t="s">
        <v>3995</v>
      </c>
      <c r="G25" s="831">
        <v>549</v>
      </c>
      <c r="H25" s="831">
        <v>20862</v>
      </c>
      <c r="I25" s="822"/>
      <c r="J25" s="822">
        <v>38</v>
      </c>
      <c r="K25" s="831">
        <v>524</v>
      </c>
      <c r="L25" s="831">
        <v>19912</v>
      </c>
      <c r="M25" s="822"/>
      <c r="N25" s="822">
        <v>38</v>
      </c>
      <c r="O25" s="831">
        <v>667</v>
      </c>
      <c r="P25" s="831">
        <v>26680</v>
      </c>
      <c r="Q25" s="827"/>
      <c r="R25" s="832">
        <v>40</v>
      </c>
    </row>
    <row r="26" spans="1:18" ht="14.45" customHeight="1" x14ac:dyDescent="0.2">
      <c r="A26" s="821" t="s">
        <v>3979</v>
      </c>
      <c r="B26" s="822" t="s">
        <v>3980</v>
      </c>
      <c r="C26" s="822" t="s">
        <v>622</v>
      </c>
      <c r="D26" s="822" t="s">
        <v>3966</v>
      </c>
      <c r="E26" s="822" t="s">
        <v>3996</v>
      </c>
      <c r="F26" s="822" t="s">
        <v>3997</v>
      </c>
      <c r="G26" s="831">
        <v>1</v>
      </c>
      <c r="H26" s="831">
        <v>5</v>
      </c>
      <c r="I26" s="822"/>
      <c r="J26" s="822">
        <v>5</v>
      </c>
      <c r="K26" s="831">
        <v>13</v>
      </c>
      <c r="L26" s="831">
        <v>65</v>
      </c>
      <c r="M26" s="822"/>
      <c r="N26" s="822">
        <v>5</v>
      </c>
      <c r="O26" s="831">
        <v>2</v>
      </c>
      <c r="P26" s="831">
        <v>10</v>
      </c>
      <c r="Q26" s="827"/>
      <c r="R26" s="832">
        <v>5</v>
      </c>
    </row>
    <row r="27" spans="1:18" ht="14.45" customHeight="1" x14ac:dyDescent="0.2">
      <c r="A27" s="821" t="s">
        <v>3979</v>
      </c>
      <c r="B27" s="822" t="s">
        <v>3980</v>
      </c>
      <c r="C27" s="822" t="s">
        <v>622</v>
      </c>
      <c r="D27" s="822" t="s">
        <v>3966</v>
      </c>
      <c r="E27" s="822" t="s">
        <v>3998</v>
      </c>
      <c r="F27" s="822" t="s">
        <v>3999</v>
      </c>
      <c r="G27" s="831">
        <v>43</v>
      </c>
      <c r="H27" s="831">
        <v>215</v>
      </c>
      <c r="I27" s="822"/>
      <c r="J27" s="822">
        <v>5</v>
      </c>
      <c r="K27" s="831">
        <v>77</v>
      </c>
      <c r="L27" s="831">
        <v>385</v>
      </c>
      <c r="M27" s="822"/>
      <c r="N27" s="822">
        <v>5</v>
      </c>
      <c r="O27" s="831">
        <v>53</v>
      </c>
      <c r="P27" s="831">
        <v>265</v>
      </c>
      <c r="Q27" s="827"/>
      <c r="R27" s="832">
        <v>5</v>
      </c>
    </row>
    <row r="28" spans="1:18" ht="14.45" customHeight="1" x14ac:dyDescent="0.2">
      <c r="A28" s="821" t="s">
        <v>3979</v>
      </c>
      <c r="B28" s="822" t="s">
        <v>3980</v>
      </c>
      <c r="C28" s="822" t="s">
        <v>622</v>
      </c>
      <c r="D28" s="822" t="s">
        <v>3966</v>
      </c>
      <c r="E28" s="822" t="s">
        <v>4000</v>
      </c>
      <c r="F28" s="822" t="s">
        <v>4001</v>
      </c>
      <c r="G28" s="831">
        <v>4</v>
      </c>
      <c r="H28" s="831">
        <v>968</v>
      </c>
      <c r="I28" s="822"/>
      <c r="J28" s="822">
        <v>242</v>
      </c>
      <c r="K28" s="831">
        <v>4</v>
      </c>
      <c r="L28" s="831">
        <v>972</v>
      </c>
      <c r="M28" s="822"/>
      <c r="N28" s="822">
        <v>243</v>
      </c>
      <c r="O28" s="831">
        <v>1</v>
      </c>
      <c r="P28" s="831">
        <v>252</v>
      </c>
      <c r="Q28" s="827"/>
      <c r="R28" s="832">
        <v>252</v>
      </c>
    </row>
    <row r="29" spans="1:18" ht="14.45" customHeight="1" x14ac:dyDescent="0.2">
      <c r="A29" s="821" t="s">
        <v>3979</v>
      </c>
      <c r="B29" s="822" t="s">
        <v>3980</v>
      </c>
      <c r="C29" s="822" t="s">
        <v>622</v>
      </c>
      <c r="D29" s="822" t="s">
        <v>3966</v>
      </c>
      <c r="E29" s="822" t="s">
        <v>4002</v>
      </c>
      <c r="F29" s="822" t="s">
        <v>4003</v>
      </c>
      <c r="G29" s="831">
        <v>11</v>
      </c>
      <c r="H29" s="831">
        <v>4224</v>
      </c>
      <c r="I29" s="822"/>
      <c r="J29" s="822">
        <v>384</v>
      </c>
      <c r="K29" s="831">
        <v>12</v>
      </c>
      <c r="L29" s="831">
        <v>4620</v>
      </c>
      <c r="M29" s="822"/>
      <c r="N29" s="822">
        <v>385</v>
      </c>
      <c r="O29" s="831">
        <v>9</v>
      </c>
      <c r="P29" s="831">
        <v>3573</v>
      </c>
      <c r="Q29" s="827"/>
      <c r="R29" s="832">
        <v>397</v>
      </c>
    </row>
    <row r="30" spans="1:18" ht="14.45" customHeight="1" x14ac:dyDescent="0.2">
      <c r="A30" s="821" t="s">
        <v>3979</v>
      </c>
      <c r="B30" s="822" t="s">
        <v>3980</v>
      </c>
      <c r="C30" s="822" t="s">
        <v>622</v>
      </c>
      <c r="D30" s="822" t="s">
        <v>3966</v>
      </c>
      <c r="E30" s="822" t="s">
        <v>4004</v>
      </c>
      <c r="F30" s="822" t="s">
        <v>4005</v>
      </c>
      <c r="G30" s="831">
        <v>2</v>
      </c>
      <c r="H30" s="831">
        <v>1212</v>
      </c>
      <c r="I30" s="822"/>
      <c r="J30" s="822">
        <v>606</v>
      </c>
      <c r="K30" s="831">
        <v>2</v>
      </c>
      <c r="L30" s="831">
        <v>1218</v>
      </c>
      <c r="M30" s="822"/>
      <c r="N30" s="822">
        <v>609</v>
      </c>
      <c r="O30" s="831">
        <v>1</v>
      </c>
      <c r="P30" s="831">
        <v>625</v>
      </c>
      <c r="Q30" s="827"/>
      <c r="R30" s="832">
        <v>625</v>
      </c>
    </row>
    <row r="31" spans="1:18" ht="14.45" customHeight="1" x14ac:dyDescent="0.2">
      <c r="A31" s="821" t="s">
        <v>3979</v>
      </c>
      <c r="B31" s="822" t="s">
        <v>3980</v>
      </c>
      <c r="C31" s="822" t="s">
        <v>622</v>
      </c>
      <c r="D31" s="822" t="s">
        <v>3966</v>
      </c>
      <c r="E31" s="822" t="s">
        <v>4006</v>
      </c>
      <c r="F31" s="822" t="s">
        <v>4007</v>
      </c>
      <c r="G31" s="831">
        <v>34</v>
      </c>
      <c r="H31" s="831">
        <v>3094</v>
      </c>
      <c r="I31" s="822"/>
      <c r="J31" s="822">
        <v>91</v>
      </c>
      <c r="K31" s="831">
        <v>44</v>
      </c>
      <c r="L31" s="831">
        <v>4048</v>
      </c>
      <c r="M31" s="822"/>
      <c r="N31" s="822">
        <v>92</v>
      </c>
      <c r="O31" s="831">
        <v>29</v>
      </c>
      <c r="P31" s="831">
        <v>2813</v>
      </c>
      <c r="Q31" s="827"/>
      <c r="R31" s="832">
        <v>97</v>
      </c>
    </row>
    <row r="32" spans="1:18" ht="14.45" customHeight="1" x14ac:dyDescent="0.2">
      <c r="A32" s="821" t="s">
        <v>3979</v>
      </c>
      <c r="B32" s="822" t="s">
        <v>3980</v>
      </c>
      <c r="C32" s="822" t="s">
        <v>622</v>
      </c>
      <c r="D32" s="822" t="s">
        <v>3966</v>
      </c>
      <c r="E32" s="822" t="s">
        <v>4008</v>
      </c>
      <c r="F32" s="822" t="s">
        <v>4009</v>
      </c>
      <c r="G32" s="831">
        <v>1</v>
      </c>
      <c r="H32" s="831">
        <v>436</v>
      </c>
      <c r="I32" s="822"/>
      <c r="J32" s="822">
        <v>436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3979</v>
      </c>
      <c r="B33" s="822" t="s">
        <v>3980</v>
      </c>
      <c r="C33" s="822" t="s">
        <v>622</v>
      </c>
      <c r="D33" s="822" t="s">
        <v>3966</v>
      </c>
      <c r="E33" s="822" t="s">
        <v>4010</v>
      </c>
      <c r="F33" s="822" t="s">
        <v>4011</v>
      </c>
      <c r="G33" s="831">
        <v>26</v>
      </c>
      <c r="H33" s="831">
        <v>2106</v>
      </c>
      <c r="I33" s="822"/>
      <c r="J33" s="822">
        <v>81</v>
      </c>
      <c r="K33" s="831">
        <v>31</v>
      </c>
      <c r="L33" s="831">
        <v>2542</v>
      </c>
      <c r="M33" s="822"/>
      <c r="N33" s="822">
        <v>82</v>
      </c>
      <c r="O33" s="831">
        <v>35</v>
      </c>
      <c r="P33" s="831">
        <v>3045</v>
      </c>
      <c r="Q33" s="827"/>
      <c r="R33" s="832">
        <v>87</v>
      </c>
    </row>
    <row r="34" spans="1:18" ht="14.45" customHeight="1" x14ac:dyDescent="0.2">
      <c r="A34" s="821" t="s">
        <v>3979</v>
      </c>
      <c r="B34" s="822" t="s">
        <v>3980</v>
      </c>
      <c r="C34" s="822" t="s">
        <v>622</v>
      </c>
      <c r="D34" s="822" t="s">
        <v>3966</v>
      </c>
      <c r="E34" s="822" t="s">
        <v>4012</v>
      </c>
      <c r="F34" s="822" t="s">
        <v>4013</v>
      </c>
      <c r="G34" s="831"/>
      <c r="H34" s="831"/>
      <c r="I34" s="822"/>
      <c r="J34" s="822"/>
      <c r="K34" s="831"/>
      <c r="L34" s="831"/>
      <c r="M34" s="822"/>
      <c r="N34" s="822"/>
      <c r="O34" s="831">
        <v>1</v>
      </c>
      <c r="P34" s="831">
        <v>1744</v>
      </c>
      <c r="Q34" s="827"/>
      <c r="R34" s="832">
        <v>1744</v>
      </c>
    </row>
    <row r="35" spans="1:18" ht="14.45" customHeight="1" x14ac:dyDescent="0.2">
      <c r="A35" s="821" t="s">
        <v>3979</v>
      </c>
      <c r="B35" s="822" t="s">
        <v>3980</v>
      </c>
      <c r="C35" s="822" t="s">
        <v>622</v>
      </c>
      <c r="D35" s="822" t="s">
        <v>3966</v>
      </c>
      <c r="E35" s="822" t="s">
        <v>4014</v>
      </c>
      <c r="F35" s="822" t="s">
        <v>4015</v>
      </c>
      <c r="G35" s="831">
        <v>5242</v>
      </c>
      <c r="H35" s="831">
        <v>1331468</v>
      </c>
      <c r="I35" s="822"/>
      <c r="J35" s="822">
        <v>254</v>
      </c>
      <c r="K35" s="831">
        <v>3719</v>
      </c>
      <c r="L35" s="831">
        <v>948345</v>
      </c>
      <c r="M35" s="822"/>
      <c r="N35" s="822">
        <v>255</v>
      </c>
      <c r="O35" s="831">
        <v>4113</v>
      </c>
      <c r="P35" s="831">
        <v>1131075</v>
      </c>
      <c r="Q35" s="827"/>
      <c r="R35" s="832">
        <v>275</v>
      </c>
    </row>
    <row r="36" spans="1:18" ht="14.45" customHeight="1" x14ac:dyDescent="0.2">
      <c r="A36" s="821" t="s">
        <v>3979</v>
      </c>
      <c r="B36" s="822" t="s">
        <v>3980</v>
      </c>
      <c r="C36" s="822" t="s">
        <v>622</v>
      </c>
      <c r="D36" s="822" t="s">
        <v>3966</v>
      </c>
      <c r="E36" s="822" t="s">
        <v>4016</v>
      </c>
      <c r="F36" s="822" t="s">
        <v>4017</v>
      </c>
      <c r="G36" s="831">
        <v>5481</v>
      </c>
      <c r="H36" s="831">
        <v>690606</v>
      </c>
      <c r="I36" s="822"/>
      <c r="J36" s="822">
        <v>126</v>
      </c>
      <c r="K36" s="831">
        <v>3979</v>
      </c>
      <c r="L36" s="831">
        <v>505333</v>
      </c>
      <c r="M36" s="822"/>
      <c r="N36" s="822">
        <v>127</v>
      </c>
      <c r="O36" s="831">
        <v>4264</v>
      </c>
      <c r="P36" s="831">
        <v>584168</v>
      </c>
      <c r="Q36" s="827"/>
      <c r="R36" s="832">
        <v>137</v>
      </c>
    </row>
    <row r="37" spans="1:18" ht="14.45" customHeight="1" x14ac:dyDescent="0.2">
      <c r="A37" s="821" t="s">
        <v>3979</v>
      </c>
      <c r="B37" s="822" t="s">
        <v>3980</v>
      </c>
      <c r="C37" s="822" t="s">
        <v>622</v>
      </c>
      <c r="D37" s="822" t="s">
        <v>3966</v>
      </c>
      <c r="E37" s="822" t="s">
        <v>4018</v>
      </c>
      <c r="F37" s="822" t="s">
        <v>4019</v>
      </c>
      <c r="G37" s="831">
        <v>28</v>
      </c>
      <c r="H37" s="831">
        <v>15008</v>
      </c>
      <c r="I37" s="822"/>
      <c r="J37" s="822">
        <v>536</v>
      </c>
      <c r="K37" s="831">
        <v>32</v>
      </c>
      <c r="L37" s="831">
        <v>17280</v>
      </c>
      <c r="M37" s="822"/>
      <c r="N37" s="822">
        <v>540</v>
      </c>
      <c r="O37" s="831">
        <v>18</v>
      </c>
      <c r="P37" s="831">
        <v>10278</v>
      </c>
      <c r="Q37" s="827"/>
      <c r="R37" s="832">
        <v>571</v>
      </c>
    </row>
    <row r="38" spans="1:18" ht="14.45" customHeight="1" x14ac:dyDescent="0.2">
      <c r="A38" s="821" t="s">
        <v>3979</v>
      </c>
      <c r="B38" s="822" t="s">
        <v>3980</v>
      </c>
      <c r="C38" s="822" t="s">
        <v>622</v>
      </c>
      <c r="D38" s="822" t="s">
        <v>3966</v>
      </c>
      <c r="E38" s="822" t="s">
        <v>4020</v>
      </c>
      <c r="F38" s="822" t="s">
        <v>4021</v>
      </c>
      <c r="G38" s="831"/>
      <c r="H38" s="831"/>
      <c r="I38" s="822"/>
      <c r="J38" s="822"/>
      <c r="K38" s="831">
        <v>2</v>
      </c>
      <c r="L38" s="831">
        <v>2656</v>
      </c>
      <c r="M38" s="822"/>
      <c r="N38" s="822">
        <v>1328</v>
      </c>
      <c r="O38" s="831">
        <v>3</v>
      </c>
      <c r="P38" s="831">
        <v>4092</v>
      </c>
      <c r="Q38" s="827"/>
      <c r="R38" s="832">
        <v>1364</v>
      </c>
    </row>
    <row r="39" spans="1:18" ht="14.45" customHeight="1" x14ac:dyDescent="0.2">
      <c r="A39" s="821" t="s">
        <v>3979</v>
      </c>
      <c r="B39" s="822" t="s">
        <v>3980</v>
      </c>
      <c r="C39" s="822" t="s">
        <v>622</v>
      </c>
      <c r="D39" s="822" t="s">
        <v>3966</v>
      </c>
      <c r="E39" s="822" t="s">
        <v>4022</v>
      </c>
      <c r="F39" s="822" t="s">
        <v>4023</v>
      </c>
      <c r="G39" s="831">
        <v>2420</v>
      </c>
      <c r="H39" s="831">
        <v>399300</v>
      </c>
      <c r="I39" s="822"/>
      <c r="J39" s="822">
        <v>165</v>
      </c>
      <c r="K39" s="831">
        <v>1575</v>
      </c>
      <c r="L39" s="831">
        <v>261450</v>
      </c>
      <c r="M39" s="822"/>
      <c r="N39" s="822">
        <v>166</v>
      </c>
      <c r="O39" s="831">
        <v>1705</v>
      </c>
      <c r="P39" s="831">
        <v>298375</v>
      </c>
      <c r="Q39" s="827"/>
      <c r="R39" s="832">
        <v>175</v>
      </c>
    </row>
    <row r="40" spans="1:18" ht="14.45" customHeight="1" x14ac:dyDescent="0.2">
      <c r="A40" s="821" t="s">
        <v>3979</v>
      </c>
      <c r="B40" s="822" t="s">
        <v>3980</v>
      </c>
      <c r="C40" s="822" t="s">
        <v>622</v>
      </c>
      <c r="D40" s="822" t="s">
        <v>3966</v>
      </c>
      <c r="E40" s="822" t="s">
        <v>4024</v>
      </c>
      <c r="F40" s="822" t="s">
        <v>4025</v>
      </c>
      <c r="G40" s="831"/>
      <c r="H40" s="831"/>
      <c r="I40" s="822"/>
      <c r="J40" s="822"/>
      <c r="K40" s="831">
        <v>747</v>
      </c>
      <c r="L40" s="831">
        <v>0</v>
      </c>
      <c r="M40" s="822"/>
      <c r="N40" s="822">
        <v>0</v>
      </c>
      <c r="O40" s="831">
        <v>747</v>
      </c>
      <c r="P40" s="831">
        <v>0</v>
      </c>
      <c r="Q40" s="827"/>
      <c r="R40" s="832">
        <v>0</v>
      </c>
    </row>
    <row r="41" spans="1:18" ht="14.45" customHeight="1" x14ac:dyDescent="0.2">
      <c r="A41" s="821" t="s">
        <v>3979</v>
      </c>
      <c r="B41" s="822" t="s">
        <v>3980</v>
      </c>
      <c r="C41" s="822" t="s">
        <v>622</v>
      </c>
      <c r="D41" s="822" t="s">
        <v>3966</v>
      </c>
      <c r="E41" s="822" t="s">
        <v>4026</v>
      </c>
      <c r="F41" s="822" t="s">
        <v>4027</v>
      </c>
      <c r="G41" s="831">
        <v>9610</v>
      </c>
      <c r="H41" s="831">
        <v>320333.36</v>
      </c>
      <c r="I41" s="822"/>
      <c r="J41" s="822">
        <v>33.3333361082206</v>
      </c>
      <c r="K41" s="831">
        <v>6903</v>
      </c>
      <c r="L41" s="831">
        <v>230100.0300000002</v>
      </c>
      <c r="M41" s="822"/>
      <c r="N41" s="822">
        <v>33.33333767926991</v>
      </c>
      <c r="O41" s="831">
        <v>7238</v>
      </c>
      <c r="P41" s="831">
        <v>329731.16999999993</v>
      </c>
      <c r="Q41" s="827"/>
      <c r="R41" s="832">
        <v>45.555563691627512</v>
      </c>
    </row>
    <row r="42" spans="1:18" ht="14.45" customHeight="1" x14ac:dyDescent="0.2">
      <c r="A42" s="821" t="s">
        <v>3979</v>
      </c>
      <c r="B42" s="822" t="s">
        <v>3980</v>
      </c>
      <c r="C42" s="822" t="s">
        <v>622</v>
      </c>
      <c r="D42" s="822" t="s">
        <v>3966</v>
      </c>
      <c r="E42" s="822" t="s">
        <v>4028</v>
      </c>
      <c r="F42" s="822" t="s">
        <v>4029</v>
      </c>
      <c r="G42" s="831">
        <v>433</v>
      </c>
      <c r="H42" s="831">
        <v>50228</v>
      </c>
      <c r="I42" s="822"/>
      <c r="J42" s="822">
        <v>116</v>
      </c>
      <c r="K42" s="831">
        <v>326</v>
      </c>
      <c r="L42" s="831">
        <v>38142</v>
      </c>
      <c r="M42" s="822"/>
      <c r="N42" s="822">
        <v>117</v>
      </c>
      <c r="O42" s="831">
        <v>543</v>
      </c>
      <c r="P42" s="831">
        <v>68961</v>
      </c>
      <c r="Q42" s="827"/>
      <c r="R42" s="832">
        <v>127</v>
      </c>
    </row>
    <row r="43" spans="1:18" ht="14.45" customHeight="1" x14ac:dyDescent="0.2">
      <c r="A43" s="821" t="s">
        <v>3979</v>
      </c>
      <c r="B43" s="822" t="s">
        <v>3980</v>
      </c>
      <c r="C43" s="822" t="s">
        <v>622</v>
      </c>
      <c r="D43" s="822" t="s">
        <v>3966</v>
      </c>
      <c r="E43" s="822" t="s">
        <v>4030</v>
      </c>
      <c r="F43" s="822" t="s">
        <v>4031</v>
      </c>
      <c r="G43" s="831">
        <v>86</v>
      </c>
      <c r="H43" s="831">
        <v>3268</v>
      </c>
      <c r="I43" s="822"/>
      <c r="J43" s="822">
        <v>38</v>
      </c>
      <c r="K43" s="831">
        <v>74</v>
      </c>
      <c r="L43" s="831">
        <v>2812</v>
      </c>
      <c r="M43" s="822"/>
      <c r="N43" s="822">
        <v>38</v>
      </c>
      <c r="O43" s="831">
        <v>71</v>
      </c>
      <c r="P43" s="831">
        <v>2769</v>
      </c>
      <c r="Q43" s="827"/>
      <c r="R43" s="832">
        <v>39</v>
      </c>
    </row>
    <row r="44" spans="1:18" ht="14.45" customHeight="1" x14ac:dyDescent="0.2">
      <c r="A44" s="821" t="s">
        <v>3979</v>
      </c>
      <c r="B44" s="822" t="s">
        <v>3980</v>
      </c>
      <c r="C44" s="822" t="s">
        <v>622</v>
      </c>
      <c r="D44" s="822" t="s">
        <v>3966</v>
      </c>
      <c r="E44" s="822" t="s">
        <v>3967</v>
      </c>
      <c r="F44" s="822" t="s">
        <v>3968</v>
      </c>
      <c r="G44" s="831">
        <v>2494</v>
      </c>
      <c r="H44" s="831">
        <v>216978</v>
      </c>
      <c r="I44" s="822"/>
      <c r="J44" s="822">
        <v>87</v>
      </c>
      <c r="K44" s="831">
        <v>1657</v>
      </c>
      <c r="L44" s="831">
        <v>145816</v>
      </c>
      <c r="M44" s="822"/>
      <c r="N44" s="822">
        <v>88</v>
      </c>
      <c r="O44" s="831">
        <v>1791</v>
      </c>
      <c r="P44" s="831">
        <v>166563</v>
      </c>
      <c r="Q44" s="827"/>
      <c r="R44" s="832">
        <v>93</v>
      </c>
    </row>
    <row r="45" spans="1:18" ht="14.45" customHeight="1" x14ac:dyDescent="0.2">
      <c r="A45" s="821" t="s">
        <v>3979</v>
      </c>
      <c r="B45" s="822" t="s">
        <v>3980</v>
      </c>
      <c r="C45" s="822" t="s">
        <v>622</v>
      </c>
      <c r="D45" s="822" t="s">
        <v>3966</v>
      </c>
      <c r="E45" s="822" t="s">
        <v>4032</v>
      </c>
      <c r="F45" s="822" t="s">
        <v>4033</v>
      </c>
      <c r="G45" s="831">
        <v>2</v>
      </c>
      <c r="H45" s="831">
        <v>312</v>
      </c>
      <c r="I45" s="822"/>
      <c r="J45" s="822">
        <v>156</v>
      </c>
      <c r="K45" s="831">
        <v>12</v>
      </c>
      <c r="L45" s="831">
        <v>1884</v>
      </c>
      <c r="M45" s="822"/>
      <c r="N45" s="822">
        <v>157</v>
      </c>
      <c r="O45" s="831">
        <v>7</v>
      </c>
      <c r="P45" s="831">
        <v>1155</v>
      </c>
      <c r="Q45" s="827"/>
      <c r="R45" s="832">
        <v>165</v>
      </c>
    </row>
    <row r="46" spans="1:18" ht="14.45" customHeight="1" x14ac:dyDescent="0.2">
      <c r="A46" s="821" t="s">
        <v>3979</v>
      </c>
      <c r="B46" s="822" t="s">
        <v>3980</v>
      </c>
      <c r="C46" s="822" t="s">
        <v>622</v>
      </c>
      <c r="D46" s="822" t="s">
        <v>3966</v>
      </c>
      <c r="E46" s="822" t="s">
        <v>4034</v>
      </c>
      <c r="F46" s="822" t="s">
        <v>4035</v>
      </c>
      <c r="G46" s="831">
        <v>4</v>
      </c>
      <c r="H46" s="831">
        <v>132</v>
      </c>
      <c r="I46" s="822"/>
      <c r="J46" s="822">
        <v>33</v>
      </c>
      <c r="K46" s="831">
        <v>3</v>
      </c>
      <c r="L46" s="831">
        <v>99</v>
      </c>
      <c r="M46" s="822"/>
      <c r="N46" s="822">
        <v>33</v>
      </c>
      <c r="O46" s="831">
        <v>4</v>
      </c>
      <c r="P46" s="831">
        <v>136</v>
      </c>
      <c r="Q46" s="827"/>
      <c r="R46" s="832">
        <v>34</v>
      </c>
    </row>
    <row r="47" spans="1:18" ht="14.45" customHeight="1" x14ac:dyDescent="0.2">
      <c r="A47" s="821" t="s">
        <v>3979</v>
      </c>
      <c r="B47" s="822" t="s">
        <v>3980</v>
      </c>
      <c r="C47" s="822" t="s">
        <v>622</v>
      </c>
      <c r="D47" s="822" t="s">
        <v>3966</v>
      </c>
      <c r="E47" s="822" t="s">
        <v>4036</v>
      </c>
      <c r="F47" s="822" t="s">
        <v>4037</v>
      </c>
      <c r="G47" s="831">
        <v>4</v>
      </c>
      <c r="H47" s="831">
        <v>0</v>
      </c>
      <c r="I47" s="822"/>
      <c r="J47" s="822">
        <v>0</v>
      </c>
      <c r="K47" s="831">
        <v>1</v>
      </c>
      <c r="L47" s="831">
        <v>0</v>
      </c>
      <c r="M47" s="822"/>
      <c r="N47" s="822">
        <v>0</v>
      </c>
      <c r="O47" s="831"/>
      <c r="P47" s="831"/>
      <c r="Q47" s="827"/>
      <c r="R47" s="832"/>
    </row>
    <row r="48" spans="1:18" ht="14.45" customHeight="1" x14ac:dyDescent="0.2">
      <c r="A48" s="821" t="s">
        <v>3979</v>
      </c>
      <c r="B48" s="822" t="s">
        <v>3980</v>
      </c>
      <c r="C48" s="822" t="s">
        <v>622</v>
      </c>
      <c r="D48" s="822" t="s">
        <v>3966</v>
      </c>
      <c r="E48" s="822" t="s">
        <v>4038</v>
      </c>
      <c r="F48" s="822" t="s">
        <v>4039</v>
      </c>
      <c r="G48" s="831">
        <v>4</v>
      </c>
      <c r="H48" s="831">
        <v>800</v>
      </c>
      <c r="I48" s="822"/>
      <c r="J48" s="822">
        <v>200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3979</v>
      </c>
      <c r="B49" s="822" t="s">
        <v>3980</v>
      </c>
      <c r="C49" s="822" t="s">
        <v>622</v>
      </c>
      <c r="D49" s="822" t="s">
        <v>3966</v>
      </c>
      <c r="E49" s="822" t="s">
        <v>4040</v>
      </c>
      <c r="F49" s="822" t="s">
        <v>4041</v>
      </c>
      <c r="G49" s="831">
        <v>8</v>
      </c>
      <c r="H49" s="831">
        <v>600</v>
      </c>
      <c r="I49" s="822"/>
      <c r="J49" s="822">
        <v>75</v>
      </c>
      <c r="K49" s="831">
        <v>18</v>
      </c>
      <c r="L49" s="831">
        <v>1368</v>
      </c>
      <c r="M49" s="822"/>
      <c r="N49" s="822">
        <v>76</v>
      </c>
      <c r="O49" s="831">
        <v>36</v>
      </c>
      <c r="P49" s="831">
        <v>2916</v>
      </c>
      <c r="Q49" s="827"/>
      <c r="R49" s="832">
        <v>81</v>
      </c>
    </row>
    <row r="50" spans="1:18" ht="14.45" customHeight="1" x14ac:dyDescent="0.2">
      <c r="A50" s="821" t="s">
        <v>3979</v>
      </c>
      <c r="B50" s="822" t="s">
        <v>3980</v>
      </c>
      <c r="C50" s="822" t="s">
        <v>622</v>
      </c>
      <c r="D50" s="822" t="s">
        <v>3966</v>
      </c>
      <c r="E50" s="822" t="s">
        <v>4042</v>
      </c>
      <c r="F50" s="822" t="s">
        <v>4043</v>
      </c>
      <c r="G50" s="831">
        <v>5</v>
      </c>
      <c r="H50" s="831">
        <v>2495</v>
      </c>
      <c r="I50" s="822"/>
      <c r="J50" s="822">
        <v>499</v>
      </c>
      <c r="K50" s="831">
        <v>3</v>
      </c>
      <c r="L50" s="831">
        <v>1503</v>
      </c>
      <c r="M50" s="822"/>
      <c r="N50" s="822">
        <v>501</v>
      </c>
      <c r="O50" s="831">
        <v>3</v>
      </c>
      <c r="P50" s="831">
        <v>1542</v>
      </c>
      <c r="Q50" s="827"/>
      <c r="R50" s="832">
        <v>514</v>
      </c>
    </row>
    <row r="51" spans="1:18" ht="14.45" customHeight="1" x14ac:dyDescent="0.2">
      <c r="A51" s="821" t="s">
        <v>3979</v>
      </c>
      <c r="B51" s="822" t="s">
        <v>3980</v>
      </c>
      <c r="C51" s="822" t="s">
        <v>622</v>
      </c>
      <c r="D51" s="822" t="s">
        <v>3966</v>
      </c>
      <c r="E51" s="822" t="s">
        <v>4044</v>
      </c>
      <c r="F51" s="822" t="s">
        <v>4045</v>
      </c>
      <c r="G51" s="831">
        <v>3</v>
      </c>
      <c r="H51" s="831">
        <v>474</v>
      </c>
      <c r="I51" s="822"/>
      <c r="J51" s="822">
        <v>158</v>
      </c>
      <c r="K51" s="831">
        <v>4</v>
      </c>
      <c r="L51" s="831">
        <v>636</v>
      </c>
      <c r="M51" s="822"/>
      <c r="N51" s="822">
        <v>159</v>
      </c>
      <c r="O51" s="831">
        <v>2</v>
      </c>
      <c r="P51" s="831">
        <v>328</v>
      </c>
      <c r="Q51" s="827"/>
      <c r="R51" s="832">
        <v>164</v>
      </c>
    </row>
    <row r="52" spans="1:18" ht="14.45" customHeight="1" x14ac:dyDescent="0.2">
      <c r="A52" s="821" t="s">
        <v>3979</v>
      </c>
      <c r="B52" s="822" t="s">
        <v>3980</v>
      </c>
      <c r="C52" s="822" t="s">
        <v>622</v>
      </c>
      <c r="D52" s="822" t="s">
        <v>3966</v>
      </c>
      <c r="E52" s="822" t="s">
        <v>4046</v>
      </c>
      <c r="F52" s="822" t="s">
        <v>4047</v>
      </c>
      <c r="G52" s="831"/>
      <c r="H52" s="831"/>
      <c r="I52" s="822"/>
      <c r="J52" s="822"/>
      <c r="K52" s="831">
        <v>1</v>
      </c>
      <c r="L52" s="831">
        <v>379</v>
      </c>
      <c r="M52" s="822"/>
      <c r="N52" s="822">
        <v>379</v>
      </c>
      <c r="O52" s="831">
        <v>13</v>
      </c>
      <c r="P52" s="831">
        <v>5304</v>
      </c>
      <c r="Q52" s="827"/>
      <c r="R52" s="832">
        <v>408</v>
      </c>
    </row>
    <row r="53" spans="1:18" ht="14.45" customHeight="1" x14ac:dyDescent="0.2">
      <c r="A53" s="821" t="s">
        <v>3979</v>
      </c>
      <c r="B53" s="822" t="s">
        <v>3980</v>
      </c>
      <c r="C53" s="822" t="s">
        <v>622</v>
      </c>
      <c r="D53" s="822" t="s">
        <v>3966</v>
      </c>
      <c r="E53" s="822" t="s">
        <v>4048</v>
      </c>
      <c r="F53" s="822" t="s">
        <v>4049</v>
      </c>
      <c r="G53" s="831">
        <v>1</v>
      </c>
      <c r="H53" s="831">
        <v>448</v>
      </c>
      <c r="I53" s="822"/>
      <c r="J53" s="822">
        <v>448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3979</v>
      </c>
      <c r="B54" s="822" t="s">
        <v>3980</v>
      </c>
      <c r="C54" s="822" t="s">
        <v>622</v>
      </c>
      <c r="D54" s="822" t="s">
        <v>3966</v>
      </c>
      <c r="E54" s="822" t="s">
        <v>4050</v>
      </c>
      <c r="F54" s="822" t="s">
        <v>4051</v>
      </c>
      <c r="G54" s="831">
        <v>3</v>
      </c>
      <c r="H54" s="831">
        <v>375</v>
      </c>
      <c r="I54" s="822"/>
      <c r="J54" s="822">
        <v>125</v>
      </c>
      <c r="K54" s="831">
        <v>1</v>
      </c>
      <c r="L54" s="831">
        <v>126</v>
      </c>
      <c r="M54" s="822"/>
      <c r="N54" s="822">
        <v>126</v>
      </c>
      <c r="O54" s="831">
        <v>6</v>
      </c>
      <c r="P54" s="831">
        <v>786</v>
      </c>
      <c r="Q54" s="827"/>
      <c r="R54" s="832">
        <v>131</v>
      </c>
    </row>
    <row r="55" spans="1:18" ht="14.45" customHeight="1" x14ac:dyDescent="0.2">
      <c r="A55" s="821" t="s">
        <v>3979</v>
      </c>
      <c r="B55" s="822" t="s">
        <v>3980</v>
      </c>
      <c r="C55" s="822" t="s">
        <v>622</v>
      </c>
      <c r="D55" s="822" t="s">
        <v>3966</v>
      </c>
      <c r="E55" s="822" t="s">
        <v>4052</v>
      </c>
      <c r="F55" s="822" t="s">
        <v>4053</v>
      </c>
      <c r="G55" s="831">
        <v>49</v>
      </c>
      <c r="H55" s="831">
        <v>2989</v>
      </c>
      <c r="I55" s="822"/>
      <c r="J55" s="822">
        <v>61</v>
      </c>
      <c r="K55" s="831">
        <v>116</v>
      </c>
      <c r="L55" s="831">
        <v>7192</v>
      </c>
      <c r="M55" s="822"/>
      <c r="N55" s="822">
        <v>62</v>
      </c>
      <c r="O55" s="831">
        <v>377</v>
      </c>
      <c r="P55" s="831">
        <v>24882</v>
      </c>
      <c r="Q55" s="827"/>
      <c r="R55" s="832">
        <v>66</v>
      </c>
    </row>
    <row r="56" spans="1:18" ht="14.45" customHeight="1" x14ac:dyDescent="0.2">
      <c r="A56" s="821" t="s">
        <v>3979</v>
      </c>
      <c r="B56" s="822" t="s">
        <v>3980</v>
      </c>
      <c r="C56" s="822" t="s">
        <v>622</v>
      </c>
      <c r="D56" s="822" t="s">
        <v>3966</v>
      </c>
      <c r="E56" s="822" t="s">
        <v>4054</v>
      </c>
      <c r="F56" s="822" t="s">
        <v>4055</v>
      </c>
      <c r="G56" s="831">
        <v>678</v>
      </c>
      <c r="H56" s="831">
        <v>139668</v>
      </c>
      <c r="I56" s="822"/>
      <c r="J56" s="822">
        <v>206</v>
      </c>
      <c r="K56" s="831">
        <v>539</v>
      </c>
      <c r="L56" s="831">
        <v>111573</v>
      </c>
      <c r="M56" s="822"/>
      <c r="N56" s="822">
        <v>207</v>
      </c>
      <c r="O56" s="831">
        <v>785</v>
      </c>
      <c r="P56" s="831">
        <v>169560</v>
      </c>
      <c r="Q56" s="827"/>
      <c r="R56" s="832">
        <v>216</v>
      </c>
    </row>
    <row r="57" spans="1:18" ht="14.45" customHeight="1" x14ac:dyDescent="0.2">
      <c r="A57" s="821" t="s">
        <v>3979</v>
      </c>
      <c r="B57" s="822" t="s">
        <v>3980</v>
      </c>
      <c r="C57" s="822" t="s">
        <v>622</v>
      </c>
      <c r="D57" s="822" t="s">
        <v>3966</v>
      </c>
      <c r="E57" s="822" t="s">
        <v>4056</v>
      </c>
      <c r="F57" s="822" t="s">
        <v>4057</v>
      </c>
      <c r="G57" s="831"/>
      <c r="H57" s="831"/>
      <c r="I57" s="822"/>
      <c r="J57" s="822"/>
      <c r="K57" s="831"/>
      <c r="L57" s="831"/>
      <c r="M57" s="822"/>
      <c r="N57" s="822"/>
      <c r="O57" s="831">
        <v>1</v>
      </c>
      <c r="P57" s="831">
        <v>96</v>
      </c>
      <c r="Q57" s="827"/>
      <c r="R57" s="832">
        <v>96</v>
      </c>
    </row>
    <row r="58" spans="1:18" ht="14.45" customHeight="1" x14ac:dyDescent="0.2">
      <c r="A58" s="821" t="s">
        <v>3979</v>
      </c>
      <c r="B58" s="822" t="s">
        <v>3980</v>
      </c>
      <c r="C58" s="822" t="s">
        <v>622</v>
      </c>
      <c r="D58" s="822" t="s">
        <v>3966</v>
      </c>
      <c r="E58" s="822" t="s">
        <v>4058</v>
      </c>
      <c r="F58" s="822" t="s">
        <v>4059</v>
      </c>
      <c r="G58" s="831">
        <v>1</v>
      </c>
      <c r="H58" s="831">
        <v>376</v>
      </c>
      <c r="I58" s="822"/>
      <c r="J58" s="822">
        <v>376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3979</v>
      </c>
      <c r="B59" s="822" t="s">
        <v>3980</v>
      </c>
      <c r="C59" s="822" t="s">
        <v>622</v>
      </c>
      <c r="D59" s="822" t="s">
        <v>3966</v>
      </c>
      <c r="E59" s="822" t="s">
        <v>4060</v>
      </c>
      <c r="F59" s="822" t="s">
        <v>4061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1024</v>
      </c>
      <c r="Q59" s="827"/>
      <c r="R59" s="832">
        <v>1024</v>
      </c>
    </row>
    <row r="60" spans="1:18" ht="14.45" customHeight="1" x14ac:dyDescent="0.2">
      <c r="A60" s="821" t="s">
        <v>3979</v>
      </c>
      <c r="B60" s="822" t="s">
        <v>3980</v>
      </c>
      <c r="C60" s="822" t="s">
        <v>622</v>
      </c>
      <c r="D60" s="822" t="s">
        <v>3966</v>
      </c>
      <c r="E60" s="822" t="s">
        <v>4062</v>
      </c>
      <c r="F60" s="822" t="s">
        <v>4063</v>
      </c>
      <c r="G60" s="831">
        <v>3</v>
      </c>
      <c r="H60" s="831">
        <v>1065</v>
      </c>
      <c r="I60" s="822"/>
      <c r="J60" s="822">
        <v>355</v>
      </c>
      <c r="K60" s="831">
        <v>3</v>
      </c>
      <c r="L60" s="831">
        <v>1068</v>
      </c>
      <c r="M60" s="822"/>
      <c r="N60" s="822">
        <v>356</v>
      </c>
      <c r="O60" s="831">
        <v>3</v>
      </c>
      <c r="P60" s="831">
        <v>1104</v>
      </c>
      <c r="Q60" s="827"/>
      <c r="R60" s="832">
        <v>368</v>
      </c>
    </row>
    <row r="61" spans="1:18" ht="14.45" customHeight="1" x14ac:dyDescent="0.2">
      <c r="A61" s="821" t="s">
        <v>3979</v>
      </c>
      <c r="B61" s="822" t="s">
        <v>3980</v>
      </c>
      <c r="C61" s="822" t="s">
        <v>622</v>
      </c>
      <c r="D61" s="822" t="s">
        <v>3966</v>
      </c>
      <c r="E61" s="822" t="s">
        <v>4064</v>
      </c>
      <c r="F61" s="822" t="s">
        <v>4065</v>
      </c>
      <c r="G61" s="831"/>
      <c r="H61" s="831"/>
      <c r="I61" s="822"/>
      <c r="J61" s="822"/>
      <c r="K61" s="831"/>
      <c r="L61" s="831"/>
      <c r="M61" s="822"/>
      <c r="N61" s="822"/>
      <c r="O61" s="831">
        <v>1</v>
      </c>
      <c r="P61" s="831">
        <v>144</v>
      </c>
      <c r="Q61" s="827"/>
      <c r="R61" s="832">
        <v>144</v>
      </c>
    </row>
    <row r="62" spans="1:18" ht="14.45" customHeight="1" x14ac:dyDescent="0.2">
      <c r="A62" s="821" t="s">
        <v>3979</v>
      </c>
      <c r="B62" s="822" t="s">
        <v>3980</v>
      </c>
      <c r="C62" s="822" t="s">
        <v>622</v>
      </c>
      <c r="D62" s="822" t="s">
        <v>3966</v>
      </c>
      <c r="E62" s="822" t="s">
        <v>4066</v>
      </c>
      <c r="F62" s="822" t="s">
        <v>4067</v>
      </c>
      <c r="G62" s="831"/>
      <c r="H62" s="831"/>
      <c r="I62" s="822"/>
      <c r="J62" s="822"/>
      <c r="K62" s="831"/>
      <c r="L62" s="831"/>
      <c r="M62" s="822"/>
      <c r="N62" s="822"/>
      <c r="O62" s="831">
        <v>2</v>
      </c>
      <c r="P62" s="831">
        <v>302</v>
      </c>
      <c r="Q62" s="827"/>
      <c r="R62" s="832">
        <v>151</v>
      </c>
    </row>
    <row r="63" spans="1:18" ht="14.45" customHeight="1" x14ac:dyDescent="0.2">
      <c r="A63" s="821" t="s">
        <v>3979</v>
      </c>
      <c r="B63" s="822" t="s">
        <v>3980</v>
      </c>
      <c r="C63" s="822" t="s">
        <v>622</v>
      </c>
      <c r="D63" s="822" t="s">
        <v>3966</v>
      </c>
      <c r="E63" s="822" t="s">
        <v>4068</v>
      </c>
      <c r="F63" s="822" t="s">
        <v>4069</v>
      </c>
      <c r="G63" s="831">
        <v>5</v>
      </c>
      <c r="H63" s="831">
        <v>3760</v>
      </c>
      <c r="I63" s="822"/>
      <c r="J63" s="822">
        <v>752</v>
      </c>
      <c r="K63" s="831">
        <v>2</v>
      </c>
      <c r="L63" s="831">
        <v>1510</v>
      </c>
      <c r="M63" s="822"/>
      <c r="N63" s="822">
        <v>755</v>
      </c>
      <c r="O63" s="831">
        <v>1</v>
      </c>
      <c r="P63" s="831">
        <v>777</v>
      </c>
      <c r="Q63" s="827"/>
      <c r="R63" s="832">
        <v>777</v>
      </c>
    </row>
    <row r="64" spans="1:18" ht="14.45" customHeight="1" x14ac:dyDescent="0.2">
      <c r="A64" s="821" t="s">
        <v>3979</v>
      </c>
      <c r="B64" s="822" t="s">
        <v>3980</v>
      </c>
      <c r="C64" s="822" t="s">
        <v>622</v>
      </c>
      <c r="D64" s="822" t="s">
        <v>3966</v>
      </c>
      <c r="E64" s="822" t="s">
        <v>4070</v>
      </c>
      <c r="F64" s="822" t="s">
        <v>4071</v>
      </c>
      <c r="G64" s="831">
        <v>225</v>
      </c>
      <c r="H64" s="831">
        <v>19575</v>
      </c>
      <c r="I64" s="822"/>
      <c r="J64" s="822">
        <v>87</v>
      </c>
      <c r="K64" s="831">
        <v>177</v>
      </c>
      <c r="L64" s="831">
        <v>15576</v>
      </c>
      <c r="M64" s="822"/>
      <c r="N64" s="822">
        <v>88</v>
      </c>
      <c r="O64" s="831">
        <v>207</v>
      </c>
      <c r="P64" s="831">
        <v>19251</v>
      </c>
      <c r="Q64" s="827"/>
      <c r="R64" s="832">
        <v>93</v>
      </c>
    </row>
    <row r="65" spans="1:18" ht="14.45" customHeight="1" x14ac:dyDescent="0.2">
      <c r="A65" s="821" t="s">
        <v>3979</v>
      </c>
      <c r="B65" s="822" t="s">
        <v>3980</v>
      </c>
      <c r="C65" s="822" t="s">
        <v>622</v>
      </c>
      <c r="D65" s="822" t="s">
        <v>3966</v>
      </c>
      <c r="E65" s="822" t="s">
        <v>4072</v>
      </c>
      <c r="F65" s="822" t="s">
        <v>4073</v>
      </c>
      <c r="G65" s="831"/>
      <c r="H65" s="831"/>
      <c r="I65" s="822"/>
      <c r="J65" s="822"/>
      <c r="K65" s="831">
        <v>2</v>
      </c>
      <c r="L65" s="831">
        <v>1010</v>
      </c>
      <c r="M65" s="822"/>
      <c r="N65" s="822">
        <v>505</v>
      </c>
      <c r="O65" s="831">
        <v>1</v>
      </c>
      <c r="P65" s="831">
        <v>518</v>
      </c>
      <c r="Q65" s="827"/>
      <c r="R65" s="832">
        <v>518</v>
      </c>
    </row>
    <row r="66" spans="1:18" ht="14.45" customHeight="1" x14ac:dyDescent="0.2">
      <c r="A66" s="821" t="s">
        <v>3979</v>
      </c>
      <c r="B66" s="822" t="s">
        <v>3980</v>
      </c>
      <c r="C66" s="822" t="s">
        <v>622</v>
      </c>
      <c r="D66" s="822" t="s">
        <v>3966</v>
      </c>
      <c r="E66" s="822" t="s">
        <v>4074</v>
      </c>
      <c r="F66" s="822" t="s">
        <v>4075</v>
      </c>
      <c r="G66" s="831"/>
      <c r="H66" s="831"/>
      <c r="I66" s="822"/>
      <c r="J66" s="822"/>
      <c r="K66" s="831">
        <v>800</v>
      </c>
      <c r="L66" s="831">
        <v>0</v>
      </c>
      <c r="M66" s="822"/>
      <c r="N66" s="822">
        <v>0</v>
      </c>
      <c r="O66" s="831">
        <v>846</v>
      </c>
      <c r="P66" s="831">
        <v>0</v>
      </c>
      <c r="Q66" s="827"/>
      <c r="R66" s="832">
        <v>0</v>
      </c>
    </row>
    <row r="67" spans="1:18" ht="14.45" customHeight="1" x14ac:dyDescent="0.2">
      <c r="A67" s="821" t="s">
        <v>3979</v>
      </c>
      <c r="B67" s="822" t="s">
        <v>3980</v>
      </c>
      <c r="C67" s="822" t="s">
        <v>622</v>
      </c>
      <c r="D67" s="822" t="s">
        <v>3966</v>
      </c>
      <c r="E67" s="822" t="s">
        <v>4076</v>
      </c>
      <c r="F67" s="822" t="s">
        <v>4077</v>
      </c>
      <c r="G67" s="831"/>
      <c r="H67" s="831"/>
      <c r="I67" s="822"/>
      <c r="J67" s="822"/>
      <c r="K67" s="831"/>
      <c r="L67" s="831"/>
      <c r="M67" s="822"/>
      <c r="N67" s="822"/>
      <c r="O67" s="831">
        <v>1</v>
      </c>
      <c r="P67" s="831">
        <v>897</v>
      </c>
      <c r="Q67" s="827"/>
      <c r="R67" s="832">
        <v>897</v>
      </c>
    </row>
    <row r="68" spans="1:18" ht="14.45" customHeight="1" x14ac:dyDescent="0.2">
      <c r="A68" s="821" t="s">
        <v>3979</v>
      </c>
      <c r="B68" s="822" t="s">
        <v>3980</v>
      </c>
      <c r="C68" s="822" t="s">
        <v>622</v>
      </c>
      <c r="D68" s="822" t="s">
        <v>3966</v>
      </c>
      <c r="E68" s="822" t="s">
        <v>4078</v>
      </c>
      <c r="F68" s="822" t="s">
        <v>4079</v>
      </c>
      <c r="G68" s="831">
        <v>3</v>
      </c>
      <c r="H68" s="831">
        <v>300</v>
      </c>
      <c r="I68" s="822"/>
      <c r="J68" s="822">
        <v>100</v>
      </c>
      <c r="K68" s="831">
        <v>6</v>
      </c>
      <c r="L68" s="831">
        <v>600</v>
      </c>
      <c r="M68" s="822"/>
      <c r="N68" s="822">
        <v>100</v>
      </c>
      <c r="O68" s="831">
        <v>6</v>
      </c>
      <c r="P68" s="831">
        <v>600</v>
      </c>
      <c r="Q68" s="827"/>
      <c r="R68" s="832">
        <v>100</v>
      </c>
    </row>
    <row r="69" spans="1:18" ht="14.45" customHeight="1" x14ac:dyDescent="0.2">
      <c r="A69" s="821" t="s">
        <v>3979</v>
      </c>
      <c r="B69" s="822" t="s">
        <v>3980</v>
      </c>
      <c r="C69" s="822" t="s">
        <v>622</v>
      </c>
      <c r="D69" s="822" t="s">
        <v>3966</v>
      </c>
      <c r="E69" s="822" t="s">
        <v>4080</v>
      </c>
      <c r="F69" s="822" t="s">
        <v>4081</v>
      </c>
      <c r="G69" s="831"/>
      <c r="H69" s="831"/>
      <c r="I69" s="822"/>
      <c r="J69" s="822"/>
      <c r="K69" s="831"/>
      <c r="L69" s="831"/>
      <c r="M69" s="822"/>
      <c r="N69" s="822"/>
      <c r="O69" s="831">
        <v>3</v>
      </c>
      <c r="P69" s="831">
        <v>279</v>
      </c>
      <c r="Q69" s="827"/>
      <c r="R69" s="832">
        <v>93</v>
      </c>
    </row>
    <row r="70" spans="1:18" ht="14.45" customHeight="1" x14ac:dyDescent="0.2">
      <c r="A70" s="821" t="s">
        <v>3979</v>
      </c>
      <c r="B70" s="822" t="s">
        <v>3980</v>
      </c>
      <c r="C70" s="822" t="s">
        <v>622</v>
      </c>
      <c r="D70" s="822" t="s">
        <v>3966</v>
      </c>
      <c r="E70" s="822" t="s">
        <v>4082</v>
      </c>
      <c r="F70" s="822" t="s">
        <v>4083</v>
      </c>
      <c r="G70" s="831"/>
      <c r="H70" s="831"/>
      <c r="I70" s="822"/>
      <c r="J70" s="822"/>
      <c r="K70" s="831">
        <v>147</v>
      </c>
      <c r="L70" s="831">
        <v>0</v>
      </c>
      <c r="M70" s="822"/>
      <c r="N70" s="822">
        <v>0</v>
      </c>
      <c r="O70" s="831">
        <v>228</v>
      </c>
      <c r="P70" s="831">
        <v>0</v>
      </c>
      <c r="Q70" s="827"/>
      <c r="R70" s="832">
        <v>0</v>
      </c>
    </row>
    <row r="71" spans="1:18" ht="14.45" customHeight="1" x14ac:dyDescent="0.2">
      <c r="A71" s="821" t="s">
        <v>3979</v>
      </c>
      <c r="B71" s="822" t="s">
        <v>3980</v>
      </c>
      <c r="C71" s="822" t="s">
        <v>622</v>
      </c>
      <c r="D71" s="822" t="s">
        <v>3966</v>
      </c>
      <c r="E71" s="822" t="s">
        <v>4084</v>
      </c>
      <c r="F71" s="822" t="s">
        <v>4085</v>
      </c>
      <c r="G71" s="831"/>
      <c r="H71" s="831"/>
      <c r="I71" s="822"/>
      <c r="J71" s="822"/>
      <c r="K71" s="831"/>
      <c r="L71" s="831"/>
      <c r="M71" s="822"/>
      <c r="N71" s="822"/>
      <c r="O71" s="831">
        <v>11</v>
      </c>
      <c r="P71" s="831">
        <v>2574</v>
      </c>
      <c r="Q71" s="827"/>
      <c r="R71" s="832">
        <v>234</v>
      </c>
    </row>
    <row r="72" spans="1:18" ht="14.45" customHeight="1" x14ac:dyDescent="0.2">
      <c r="A72" s="821" t="s">
        <v>3979</v>
      </c>
      <c r="B72" s="822" t="s">
        <v>3980</v>
      </c>
      <c r="C72" s="822" t="s">
        <v>622</v>
      </c>
      <c r="D72" s="822" t="s">
        <v>3966</v>
      </c>
      <c r="E72" s="822" t="s">
        <v>4086</v>
      </c>
      <c r="F72" s="822" t="s">
        <v>4085</v>
      </c>
      <c r="G72" s="831"/>
      <c r="H72" s="831"/>
      <c r="I72" s="822"/>
      <c r="J72" s="822"/>
      <c r="K72" s="831"/>
      <c r="L72" s="831"/>
      <c r="M72" s="822"/>
      <c r="N72" s="822"/>
      <c r="O72" s="831">
        <v>10</v>
      </c>
      <c r="P72" s="831">
        <v>1170</v>
      </c>
      <c r="Q72" s="827"/>
      <c r="R72" s="832">
        <v>117</v>
      </c>
    </row>
    <row r="73" spans="1:18" ht="14.45" customHeight="1" x14ac:dyDescent="0.2">
      <c r="A73" s="821" t="s">
        <v>3979</v>
      </c>
      <c r="B73" s="822" t="s">
        <v>3980</v>
      </c>
      <c r="C73" s="822" t="s">
        <v>622</v>
      </c>
      <c r="D73" s="822" t="s">
        <v>3966</v>
      </c>
      <c r="E73" s="822" t="s">
        <v>4087</v>
      </c>
      <c r="F73" s="822"/>
      <c r="G73" s="831"/>
      <c r="H73" s="831"/>
      <c r="I73" s="822"/>
      <c r="J73" s="822"/>
      <c r="K73" s="831"/>
      <c r="L73" s="831"/>
      <c r="M73" s="822"/>
      <c r="N73" s="822"/>
      <c r="O73" s="831">
        <v>0</v>
      </c>
      <c r="P73" s="831">
        <v>0</v>
      </c>
      <c r="Q73" s="827"/>
      <c r="R73" s="832"/>
    </row>
    <row r="74" spans="1:18" ht="14.45" customHeight="1" x14ac:dyDescent="0.2">
      <c r="A74" s="821" t="s">
        <v>3979</v>
      </c>
      <c r="B74" s="822" t="s">
        <v>3980</v>
      </c>
      <c r="C74" s="822" t="s">
        <v>622</v>
      </c>
      <c r="D74" s="822" t="s">
        <v>3966</v>
      </c>
      <c r="E74" s="822" t="s">
        <v>4088</v>
      </c>
      <c r="F74" s="822" t="s">
        <v>4089</v>
      </c>
      <c r="G74" s="831"/>
      <c r="H74" s="831"/>
      <c r="I74" s="822"/>
      <c r="J74" s="822"/>
      <c r="K74" s="831"/>
      <c r="L74" s="831"/>
      <c r="M74" s="822"/>
      <c r="N74" s="822"/>
      <c r="O74" s="831">
        <v>1</v>
      </c>
      <c r="P74" s="831">
        <v>156</v>
      </c>
      <c r="Q74" s="827"/>
      <c r="R74" s="832">
        <v>156</v>
      </c>
    </row>
    <row r="75" spans="1:18" ht="14.45" customHeight="1" x14ac:dyDescent="0.2">
      <c r="A75" s="821" t="s">
        <v>3979</v>
      </c>
      <c r="B75" s="822" t="s">
        <v>3980</v>
      </c>
      <c r="C75" s="822" t="s">
        <v>628</v>
      </c>
      <c r="D75" s="822" t="s">
        <v>3964</v>
      </c>
      <c r="E75" s="822" t="s">
        <v>3965</v>
      </c>
      <c r="F75" s="822" t="s">
        <v>899</v>
      </c>
      <c r="G75" s="831">
        <v>6.1999999999999975</v>
      </c>
      <c r="H75" s="831">
        <v>432.1600000000002</v>
      </c>
      <c r="I75" s="822"/>
      <c r="J75" s="822">
        <v>69.70322580645167</v>
      </c>
      <c r="K75" s="831">
        <v>4.6000000000000005</v>
      </c>
      <c r="L75" s="831">
        <v>320.62000000000006</v>
      </c>
      <c r="M75" s="822"/>
      <c r="N75" s="822">
        <v>69.7</v>
      </c>
      <c r="O75" s="831">
        <v>8.7999999999999989</v>
      </c>
      <c r="P75" s="831">
        <v>613.39000000000021</v>
      </c>
      <c r="Q75" s="827"/>
      <c r="R75" s="832">
        <v>69.703409090909119</v>
      </c>
    </row>
    <row r="76" spans="1:18" ht="14.45" customHeight="1" x14ac:dyDescent="0.2">
      <c r="A76" s="821" t="s">
        <v>3979</v>
      </c>
      <c r="B76" s="822" t="s">
        <v>3980</v>
      </c>
      <c r="C76" s="822" t="s">
        <v>628</v>
      </c>
      <c r="D76" s="822" t="s">
        <v>4090</v>
      </c>
      <c r="E76" s="822" t="s">
        <v>4091</v>
      </c>
      <c r="F76" s="822" t="s">
        <v>4092</v>
      </c>
      <c r="G76" s="831"/>
      <c r="H76" s="831"/>
      <c r="I76" s="822"/>
      <c r="J76" s="822"/>
      <c r="K76" s="831"/>
      <c r="L76" s="831"/>
      <c r="M76" s="822"/>
      <c r="N76" s="822"/>
      <c r="O76" s="831">
        <v>1</v>
      </c>
      <c r="P76" s="831">
        <v>83.33</v>
      </c>
      <c r="Q76" s="827"/>
      <c r="R76" s="832">
        <v>83.33</v>
      </c>
    </row>
    <row r="77" spans="1:18" ht="14.45" customHeight="1" x14ac:dyDescent="0.2">
      <c r="A77" s="821" t="s">
        <v>3979</v>
      </c>
      <c r="B77" s="822" t="s">
        <v>3980</v>
      </c>
      <c r="C77" s="822" t="s">
        <v>628</v>
      </c>
      <c r="D77" s="822" t="s">
        <v>3966</v>
      </c>
      <c r="E77" s="822" t="s">
        <v>3990</v>
      </c>
      <c r="F77" s="822" t="s">
        <v>3991</v>
      </c>
      <c r="G77" s="831">
        <v>1</v>
      </c>
      <c r="H77" s="831">
        <v>84</v>
      </c>
      <c r="I77" s="822"/>
      <c r="J77" s="822">
        <v>84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3979</v>
      </c>
      <c r="B78" s="822" t="s">
        <v>3980</v>
      </c>
      <c r="C78" s="822" t="s">
        <v>628</v>
      </c>
      <c r="D78" s="822" t="s">
        <v>3966</v>
      </c>
      <c r="E78" s="822" t="s">
        <v>4093</v>
      </c>
      <c r="F78" s="822" t="s">
        <v>4094</v>
      </c>
      <c r="G78" s="831">
        <v>2</v>
      </c>
      <c r="H78" s="831">
        <v>1008</v>
      </c>
      <c r="I78" s="822"/>
      <c r="J78" s="822">
        <v>504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3979</v>
      </c>
      <c r="B79" s="822" t="s">
        <v>3980</v>
      </c>
      <c r="C79" s="822" t="s">
        <v>628</v>
      </c>
      <c r="D79" s="822" t="s">
        <v>3966</v>
      </c>
      <c r="E79" s="822" t="s">
        <v>4012</v>
      </c>
      <c r="F79" s="822" t="s">
        <v>4013</v>
      </c>
      <c r="G79" s="831">
        <v>4</v>
      </c>
      <c r="H79" s="831">
        <v>6748</v>
      </c>
      <c r="I79" s="822"/>
      <c r="J79" s="822">
        <v>1687</v>
      </c>
      <c r="K79" s="831">
        <v>2</v>
      </c>
      <c r="L79" s="831">
        <v>3386</v>
      </c>
      <c r="M79" s="822"/>
      <c r="N79" s="822">
        <v>1693</v>
      </c>
      <c r="O79" s="831">
        <v>5</v>
      </c>
      <c r="P79" s="831">
        <v>8720</v>
      </c>
      <c r="Q79" s="827"/>
      <c r="R79" s="832">
        <v>1744</v>
      </c>
    </row>
    <row r="80" spans="1:18" ht="14.45" customHeight="1" x14ac:dyDescent="0.2">
      <c r="A80" s="821" t="s">
        <v>3979</v>
      </c>
      <c r="B80" s="822" t="s">
        <v>3980</v>
      </c>
      <c r="C80" s="822" t="s">
        <v>628</v>
      </c>
      <c r="D80" s="822" t="s">
        <v>3966</v>
      </c>
      <c r="E80" s="822" t="s">
        <v>4095</v>
      </c>
      <c r="F80" s="822" t="s">
        <v>4096</v>
      </c>
      <c r="G80" s="831"/>
      <c r="H80" s="831"/>
      <c r="I80" s="822"/>
      <c r="J80" s="822"/>
      <c r="K80" s="831">
        <v>2</v>
      </c>
      <c r="L80" s="831">
        <v>2830</v>
      </c>
      <c r="M80" s="822"/>
      <c r="N80" s="822">
        <v>1415</v>
      </c>
      <c r="O80" s="831"/>
      <c r="P80" s="831"/>
      <c r="Q80" s="827"/>
      <c r="R80" s="832"/>
    </row>
    <row r="81" spans="1:18" ht="14.45" customHeight="1" x14ac:dyDescent="0.2">
      <c r="A81" s="821" t="s">
        <v>3979</v>
      </c>
      <c r="B81" s="822" t="s">
        <v>3980</v>
      </c>
      <c r="C81" s="822" t="s">
        <v>628</v>
      </c>
      <c r="D81" s="822" t="s">
        <v>3966</v>
      </c>
      <c r="E81" s="822" t="s">
        <v>4097</v>
      </c>
      <c r="F81" s="822" t="s">
        <v>4098</v>
      </c>
      <c r="G81" s="831"/>
      <c r="H81" s="831"/>
      <c r="I81" s="822"/>
      <c r="J81" s="822"/>
      <c r="K81" s="831">
        <v>1</v>
      </c>
      <c r="L81" s="831">
        <v>682</v>
      </c>
      <c r="M81" s="822"/>
      <c r="N81" s="822">
        <v>682</v>
      </c>
      <c r="O81" s="831"/>
      <c r="P81" s="831"/>
      <c r="Q81" s="827"/>
      <c r="R81" s="832"/>
    </row>
    <row r="82" spans="1:18" ht="14.45" customHeight="1" x14ac:dyDescent="0.2">
      <c r="A82" s="821" t="s">
        <v>3979</v>
      </c>
      <c r="B82" s="822" t="s">
        <v>3980</v>
      </c>
      <c r="C82" s="822" t="s">
        <v>628</v>
      </c>
      <c r="D82" s="822" t="s">
        <v>3966</v>
      </c>
      <c r="E82" s="822" t="s">
        <v>4020</v>
      </c>
      <c r="F82" s="822" t="s">
        <v>4021</v>
      </c>
      <c r="G82" s="831"/>
      <c r="H82" s="831"/>
      <c r="I82" s="822"/>
      <c r="J82" s="822"/>
      <c r="K82" s="831">
        <v>1</v>
      </c>
      <c r="L82" s="831">
        <v>1328</v>
      </c>
      <c r="M82" s="822"/>
      <c r="N82" s="822">
        <v>1328</v>
      </c>
      <c r="O82" s="831">
        <v>2</v>
      </c>
      <c r="P82" s="831">
        <v>2728</v>
      </c>
      <c r="Q82" s="827"/>
      <c r="R82" s="832">
        <v>1364</v>
      </c>
    </row>
    <row r="83" spans="1:18" ht="14.45" customHeight="1" x14ac:dyDescent="0.2">
      <c r="A83" s="821" t="s">
        <v>3979</v>
      </c>
      <c r="B83" s="822" t="s">
        <v>3980</v>
      </c>
      <c r="C83" s="822" t="s">
        <v>628</v>
      </c>
      <c r="D83" s="822" t="s">
        <v>3966</v>
      </c>
      <c r="E83" s="822" t="s">
        <v>3973</v>
      </c>
      <c r="F83" s="822" t="s">
        <v>3974</v>
      </c>
      <c r="G83" s="831"/>
      <c r="H83" s="831"/>
      <c r="I83" s="822"/>
      <c r="J83" s="822"/>
      <c r="K83" s="831">
        <v>4</v>
      </c>
      <c r="L83" s="831">
        <v>4184</v>
      </c>
      <c r="M83" s="822"/>
      <c r="N83" s="822">
        <v>1046</v>
      </c>
      <c r="O83" s="831">
        <v>2</v>
      </c>
      <c r="P83" s="831">
        <v>2164</v>
      </c>
      <c r="Q83" s="827"/>
      <c r="R83" s="832">
        <v>1082</v>
      </c>
    </row>
    <row r="84" spans="1:18" ht="14.45" customHeight="1" x14ac:dyDescent="0.2">
      <c r="A84" s="821" t="s">
        <v>3979</v>
      </c>
      <c r="B84" s="822" t="s">
        <v>3980</v>
      </c>
      <c r="C84" s="822" t="s">
        <v>628</v>
      </c>
      <c r="D84" s="822" t="s">
        <v>3966</v>
      </c>
      <c r="E84" s="822" t="s">
        <v>4024</v>
      </c>
      <c r="F84" s="822" t="s">
        <v>4025</v>
      </c>
      <c r="G84" s="831">
        <v>5</v>
      </c>
      <c r="H84" s="831">
        <v>0</v>
      </c>
      <c r="I84" s="822"/>
      <c r="J84" s="822">
        <v>0</v>
      </c>
      <c r="K84" s="831">
        <v>1</v>
      </c>
      <c r="L84" s="831">
        <v>0</v>
      </c>
      <c r="M84" s="822"/>
      <c r="N84" s="822">
        <v>0</v>
      </c>
      <c r="O84" s="831"/>
      <c r="P84" s="831"/>
      <c r="Q84" s="827"/>
      <c r="R84" s="832"/>
    </row>
    <row r="85" spans="1:18" ht="14.45" customHeight="1" x14ac:dyDescent="0.2">
      <c r="A85" s="821" t="s">
        <v>3979</v>
      </c>
      <c r="B85" s="822" t="s">
        <v>3980</v>
      </c>
      <c r="C85" s="822" t="s">
        <v>628</v>
      </c>
      <c r="D85" s="822" t="s">
        <v>3966</v>
      </c>
      <c r="E85" s="822" t="s">
        <v>3967</v>
      </c>
      <c r="F85" s="822" t="s">
        <v>3968</v>
      </c>
      <c r="G85" s="831">
        <v>61</v>
      </c>
      <c r="H85" s="831">
        <v>5307</v>
      </c>
      <c r="I85" s="822"/>
      <c r="J85" s="822">
        <v>87</v>
      </c>
      <c r="K85" s="831">
        <v>48</v>
      </c>
      <c r="L85" s="831">
        <v>4224</v>
      </c>
      <c r="M85" s="822"/>
      <c r="N85" s="822">
        <v>88</v>
      </c>
      <c r="O85" s="831">
        <v>82</v>
      </c>
      <c r="P85" s="831">
        <v>7626</v>
      </c>
      <c r="Q85" s="827"/>
      <c r="R85" s="832">
        <v>93</v>
      </c>
    </row>
    <row r="86" spans="1:18" ht="14.45" customHeight="1" x14ac:dyDescent="0.2">
      <c r="A86" s="821" t="s">
        <v>3979</v>
      </c>
      <c r="B86" s="822" t="s">
        <v>3980</v>
      </c>
      <c r="C86" s="822" t="s">
        <v>628</v>
      </c>
      <c r="D86" s="822" t="s">
        <v>3966</v>
      </c>
      <c r="E86" s="822" t="s">
        <v>3969</v>
      </c>
      <c r="F86" s="822" t="s">
        <v>3970</v>
      </c>
      <c r="G86" s="831">
        <v>53</v>
      </c>
      <c r="H86" s="831">
        <v>38637</v>
      </c>
      <c r="I86" s="822"/>
      <c r="J86" s="822">
        <v>729</v>
      </c>
      <c r="K86" s="831">
        <v>26</v>
      </c>
      <c r="L86" s="831">
        <v>19084</v>
      </c>
      <c r="M86" s="822"/>
      <c r="N86" s="822">
        <v>734</v>
      </c>
      <c r="O86" s="831">
        <v>38</v>
      </c>
      <c r="P86" s="831">
        <v>28804</v>
      </c>
      <c r="Q86" s="827"/>
      <c r="R86" s="832">
        <v>758</v>
      </c>
    </row>
    <row r="87" spans="1:18" ht="14.45" customHeight="1" x14ac:dyDescent="0.2">
      <c r="A87" s="821" t="s">
        <v>3979</v>
      </c>
      <c r="B87" s="822" t="s">
        <v>3980</v>
      </c>
      <c r="C87" s="822" t="s">
        <v>628</v>
      </c>
      <c r="D87" s="822" t="s">
        <v>3966</v>
      </c>
      <c r="E87" s="822" t="s">
        <v>3971</v>
      </c>
      <c r="F87" s="822" t="s">
        <v>3972</v>
      </c>
      <c r="G87" s="831">
        <v>2</v>
      </c>
      <c r="H87" s="831">
        <v>2632</v>
      </c>
      <c r="I87" s="822"/>
      <c r="J87" s="822">
        <v>1316</v>
      </c>
      <c r="K87" s="831">
        <v>3</v>
      </c>
      <c r="L87" s="831">
        <v>3963</v>
      </c>
      <c r="M87" s="822"/>
      <c r="N87" s="822">
        <v>1321</v>
      </c>
      <c r="O87" s="831">
        <v>6</v>
      </c>
      <c r="P87" s="831">
        <v>8094</v>
      </c>
      <c r="Q87" s="827"/>
      <c r="R87" s="832">
        <v>1349</v>
      </c>
    </row>
    <row r="88" spans="1:18" ht="14.45" customHeight="1" x14ac:dyDescent="0.2">
      <c r="A88" s="821" t="s">
        <v>3979</v>
      </c>
      <c r="B88" s="822" t="s">
        <v>3980</v>
      </c>
      <c r="C88" s="822" t="s">
        <v>628</v>
      </c>
      <c r="D88" s="822" t="s">
        <v>3966</v>
      </c>
      <c r="E88" s="822" t="s">
        <v>3975</v>
      </c>
      <c r="F88" s="822" t="s">
        <v>3976</v>
      </c>
      <c r="G88" s="831">
        <v>6</v>
      </c>
      <c r="H88" s="831">
        <v>3036</v>
      </c>
      <c r="I88" s="822"/>
      <c r="J88" s="822">
        <v>506</v>
      </c>
      <c r="K88" s="831">
        <v>8</v>
      </c>
      <c r="L88" s="831">
        <v>4072</v>
      </c>
      <c r="M88" s="822"/>
      <c r="N88" s="822">
        <v>509</v>
      </c>
      <c r="O88" s="831">
        <v>11</v>
      </c>
      <c r="P88" s="831">
        <v>5797</v>
      </c>
      <c r="Q88" s="827"/>
      <c r="R88" s="832">
        <v>527</v>
      </c>
    </row>
    <row r="89" spans="1:18" ht="14.45" customHeight="1" x14ac:dyDescent="0.2">
      <c r="A89" s="821" t="s">
        <v>3979</v>
      </c>
      <c r="B89" s="822" t="s">
        <v>3980</v>
      </c>
      <c r="C89" s="822" t="s">
        <v>628</v>
      </c>
      <c r="D89" s="822" t="s">
        <v>3966</v>
      </c>
      <c r="E89" s="822" t="s">
        <v>4099</v>
      </c>
      <c r="F89" s="822" t="s">
        <v>4100</v>
      </c>
      <c r="G89" s="831">
        <v>3</v>
      </c>
      <c r="H89" s="831">
        <v>11220</v>
      </c>
      <c r="I89" s="822"/>
      <c r="J89" s="822">
        <v>3740</v>
      </c>
      <c r="K89" s="831">
        <v>1</v>
      </c>
      <c r="L89" s="831">
        <v>3758</v>
      </c>
      <c r="M89" s="822"/>
      <c r="N89" s="822">
        <v>3758</v>
      </c>
      <c r="O89" s="831">
        <v>27</v>
      </c>
      <c r="P89" s="831">
        <v>107217</v>
      </c>
      <c r="Q89" s="827"/>
      <c r="R89" s="832">
        <v>3971</v>
      </c>
    </row>
    <row r="90" spans="1:18" ht="14.45" customHeight="1" x14ac:dyDescent="0.2">
      <c r="A90" s="821" t="s">
        <v>3979</v>
      </c>
      <c r="B90" s="822" t="s">
        <v>3980</v>
      </c>
      <c r="C90" s="822" t="s">
        <v>628</v>
      </c>
      <c r="D90" s="822" t="s">
        <v>3966</v>
      </c>
      <c r="E90" s="822" t="s">
        <v>4101</v>
      </c>
      <c r="F90" s="822"/>
      <c r="G90" s="831">
        <v>4</v>
      </c>
      <c r="H90" s="831">
        <v>2040</v>
      </c>
      <c r="I90" s="822"/>
      <c r="J90" s="822">
        <v>510</v>
      </c>
      <c r="K90" s="831">
        <v>2</v>
      </c>
      <c r="L90" s="831">
        <v>1026</v>
      </c>
      <c r="M90" s="822"/>
      <c r="N90" s="822">
        <v>513</v>
      </c>
      <c r="O90" s="831"/>
      <c r="P90" s="831"/>
      <c r="Q90" s="827"/>
      <c r="R90" s="832"/>
    </row>
    <row r="91" spans="1:18" ht="14.45" customHeight="1" x14ac:dyDescent="0.2">
      <c r="A91" s="821" t="s">
        <v>3979</v>
      </c>
      <c r="B91" s="822" t="s">
        <v>3980</v>
      </c>
      <c r="C91" s="822" t="s">
        <v>628</v>
      </c>
      <c r="D91" s="822" t="s">
        <v>3966</v>
      </c>
      <c r="E91" s="822" t="s">
        <v>4102</v>
      </c>
      <c r="F91" s="822" t="s">
        <v>4103</v>
      </c>
      <c r="G91" s="831"/>
      <c r="H91" s="831"/>
      <c r="I91" s="822"/>
      <c r="J91" s="822"/>
      <c r="K91" s="831"/>
      <c r="L91" s="831"/>
      <c r="M91" s="822"/>
      <c r="N91" s="822"/>
      <c r="O91" s="831">
        <v>0</v>
      </c>
      <c r="P91" s="831">
        <v>0</v>
      </c>
      <c r="Q91" s="827"/>
      <c r="R91" s="832"/>
    </row>
    <row r="92" spans="1:18" ht="14.45" customHeight="1" x14ac:dyDescent="0.2">
      <c r="A92" s="821" t="s">
        <v>3979</v>
      </c>
      <c r="B92" s="822" t="s">
        <v>3980</v>
      </c>
      <c r="C92" s="822" t="s">
        <v>628</v>
      </c>
      <c r="D92" s="822" t="s">
        <v>3966</v>
      </c>
      <c r="E92" s="822" t="s">
        <v>4104</v>
      </c>
      <c r="F92" s="822" t="s">
        <v>4105</v>
      </c>
      <c r="G92" s="831"/>
      <c r="H92" s="831"/>
      <c r="I92" s="822"/>
      <c r="J92" s="822"/>
      <c r="K92" s="831"/>
      <c r="L92" s="831"/>
      <c r="M92" s="822"/>
      <c r="N92" s="822"/>
      <c r="O92" s="831">
        <v>1</v>
      </c>
      <c r="P92" s="831">
        <v>2777</v>
      </c>
      <c r="Q92" s="827"/>
      <c r="R92" s="832">
        <v>2777</v>
      </c>
    </row>
    <row r="93" spans="1:18" ht="14.45" customHeight="1" x14ac:dyDescent="0.2">
      <c r="A93" s="821" t="s">
        <v>3979</v>
      </c>
      <c r="B93" s="822" t="s">
        <v>3980</v>
      </c>
      <c r="C93" s="822" t="s">
        <v>628</v>
      </c>
      <c r="D93" s="822" t="s">
        <v>3966</v>
      </c>
      <c r="E93" s="822" t="s">
        <v>4074</v>
      </c>
      <c r="F93" s="822" t="s">
        <v>4075</v>
      </c>
      <c r="G93" s="831">
        <v>3</v>
      </c>
      <c r="H93" s="831">
        <v>0</v>
      </c>
      <c r="I93" s="822"/>
      <c r="J93" s="822">
        <v>0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3979</v>
      </c>
      <c r="B94" s="822" t="s">
        <v>3980</v>
      </c>
      <c r="C94" s="822" t="s">
        <v>628</v>
      </c>
      <c r="D94" s="822" t="s">
        <v>3966</v>
      </c>
      <c r="E94" s="822" t="s">
        <v>4106</v>
      </c>
      <c r="F94" s="822" t="s">
        <v>4107</v>
      </c>
      <c r="G94" s="831"/>
      <c r="H94" s="831"/>
      <c r="I94" s="822"/>
      <c r="J94" s="822"/>
      <c r="K94" s="831"/>
      <c r="L94" s="831"/>
      <c r="M94" s="822"/>
      <c r="N94" s="822"/>
      <c r="O94" s="831">
        <v>3</v>
      </c>
      <c r="P94" s="831">
        <v>10215</v>
      </c>
      <c r="Q94" s="827"/>
      <c r="R94" s="832">
        <v>3405</v>
      </c>
    </row>
    <row r="95" spans="1:18" ht="14.45" customHeight="1" thickBot="1" x14ac:dyDescent="0.25">
      <c r="A95" s="813" t="s">
        <v>3979</v>
      </c>
      <c r="B95" s="814" t="s">
        <v>3980</v>
      </c>
      <c r="C95" s="814" t="s">
        <v>628</v>
      </c>
      <c r="D95" s="814" t="s">
        <v>3966</v>
      </c>
      <c r="E95" s="814" t="s">
        <v>4108</v>
      </c>
      <c r="F95" s="814" t="s">
        <v>4107</v>
      </c>
      <c r="G95" s="833"/>
      <c r="H95" s="833"/>
      <c r="I95" s="814"/>
      <c r="J95" s="814"/>
      <c r="K95" s="833"/>
      <c r="L95" s="833"/>
      <c r="M95" s="814"/>
      <c r="N95" s="814"/>
      <c r="O95" s="833">
        <v>3</v>
      </c>
      <c r="P95" s="833">
        <v>1728</v>
      </c>
      <c r="Q95" s="819"/>
      <c r="R95" s="834">
        <v>576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43FD75D-BF28-4FF7-B80E-73435C95F8F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4110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30278.500000000004</v>
      </c>
      <c r="I3" s="208">
        <f t="shared" si="0"/>
        <v>3457126.2199999997</v>
      </c>
      <c r="J3" s="78"/>
      <c r="K3" s="78"/>
      <c r="L3" s="208">
        <f t="shared" si="0"/>
        <v>23616.999999999993</v>
      </c>
      <c r="M3" s="208">
        <f t="shared" si="0"/>
        <v>2498659.2199999997</v>
      </c>
      <c r="N3" s="78"/>
      <c r="O3" s="78"/>
      <c r="P3" s="208">
        <f t="shared" si="0"/>
        <v>26302.299999999996</v>
      </c>
      <c r="Q3" s="208">
        <f t="shared" si="0"/>
        <v>3220987.040000001</v>
      </c>
      <c r="R3" s="79">
        <f>IF(M3=0,0,Q3/M3)</f>
        <v>1.2890861683811374</v>
      </c>
      <c r="S3" s="209">
        <f>IF(P3=0,0,Q3/P3)</f>
        <v>122.4602806598663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3963</v>
      </c>
      <c r="C6" s="807" t="s">
        <v>611</v>
      </c>
      <c r="D6" s="807" t="s">
        <v>1387</v>
      </c>
      <c r="E6" s="807" t="s">
        <v>3964</v>
      </c>
      <c r="F6" s="807" t="s">
        <v>3965</v>
      </c>
      <c r="G6" s="807" t="s">
        <v>899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3963</v>
      </c>
      <c r="C7" s="822" t="s">
        <v>611</v>
      </c>
      <c r="D7" s="822" t="s">
        <v>1387</v>
      </c>
      <c r="E7" s="822" t="s">
        <v>3966</v>
      </c>
      <c r="F7" s="822" t="s">
        <v>3967</v>
      </c>
      <c r="G7" s="822" t="s">
        <v>3968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93</v>
      </c>
      <c r="R7" s="827"/>
      <c r="S7" s="832">
        <v>93</v>
      </c>
    </row>
    <row r="8" spans="1:19" ht="14.45" customHeight="1" x14ac:dyDescent="0.2">
      <c r="A8" s="821"/>
      <c r="B8" s="822" t="s">
        <v>3963</v>
      </c>
      <c r="C8" s="822" t="s">
        <v>611</v>
      </c>
      <c r="D8" s="822" t="s">
        <v>1387</v>
      </c>
      <c r="E8" s="822" t="s">
        <v>3966</v>
      </c>
      <c r="F8" s="822" t="s">
        <v>3971</v>
      </c>
      <c r="G8" s="822" t="s">
        <v>3972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1349</v>
      </c>
      <c r="R8" s="827"/>
      <c r="S8" s="832">
        <v>1349</v>
      </c>
    </row>
    <row r="9" spans="1:19" ht="14.45" customHeight="1" x14ac:dyDescent="0.2">
      <c r="A9" s="821"/>
      <c r="B9" s="822" t="s">
        <v>3963</v>
      </c>
      <c r="C9" s="822" t="s">
        <v>611</v>
      </c>
      <c r="D9" s="822" t="s">
        <v>1407</v>
      </c>
      <c r="E9" s="822" t="s">
        <v>3966</v>
      </c>
      <c r="F9" s="822" t="s">
        <v>3967</v>
      </c>
      <c r="G9" s="822" t="s">
        <v>3968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93</v>
      </c>
      <c r="R9" s="827"/>
      <c r="S9" s="832">
        <v>93</v>
      </c>
    </row>
    <row r="10" spans="1:19" ht="14.45" customHeight="1" x14ac:dyDescent="0.2">
      <c r="A10" s="821"/>
      <c r="B10" s="822" t="s">
        <v>3963</v>
      </c>
      <c r="C10" s="822" t="s">
        <v>611</v>
      </c>
      <c r="D10" s="822" t="s">
        <v>1407</v>
      </c>
      <c r="E10" s="822" t="s">
        <v>3966</v>
      </c>
      <c r="F10" s="822" t="s">
        <v>3969</v>
      </c>
      <c r="G10" s="822" t="s">
        <v>3970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758</v>
      </c>
      <c r="R10" s="827"/>
      <c r="S10" s="832">
        <v>758</v>
      </c>
    </row>
    <row r="11" spans="1:19" ht="14.45" customHeight="1" x14ac:dyDescent="0.2">
      <c r="A11" s="821"/>
      <c r="B11" s="822" t="s">
        <v>3963</v>
      </c>
      <c r="C11" s="822" t="s">
        <v>628</v>
      </c>
      <c r="D11" s="822" t="s">
        <v>1387</v>
      </c>
      <c r="E11" s="822" t="s">
        <v>3964</v>
      </c>
      <c r="F11" s="822" t="s">
        <v>3965</v>
      </c>
      <c r="G11" s="822" t="s">
        <v>899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69.73</v>
      </c>
      <c r="R11" s="827"/>
      <c r="S11" s="832">
        <v>69.73</v>
      </c>
    </row>
    <row r="12" spans="1:19" ht="14.45" customHeight="1" x14ac:dyDescent="0.2">
      <c r="A12" s="821"/>
      <c r="B12" s="822" t="s">
        <v>3963</v>
      </c>
      <c r="C12" s="822" t="s">
        <v>628</v>
      </c>
      <c r="D12" s="822" t="s">
        <v>1387</v>
      </c>
      <c r="E12" s="822" t="s">
        <v>3966</v>
      </c>
      <c r="F12" s="822" t="s">
        <v>3967</v>
      </c>
      <c r="G12" s="822" t="s">
        <v>3968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93</v>
      </c>
      <c r="R12" s="827"/>
      <c r="S12" s="832">
        <v>93</v>
      </c>
    </row>
    <row r="13" spans="1:19" ht="14.45" customHeight="1" x14ac:dyDescent="0.2">
      <c r="A13" s="821"/>
      <c r="B13" s="822" t="s">
        <v>3963</v>
      </c>
      <c r="C13" s="822" t="s">
        <v>628</v>
      </c>
      <c r="D13" s="822" t="s">
        <v>1387</v>
      </c>
      <c r="E13" s="822" t="s">
        <v>3966</v>
      </c>
      <c r="F13" s="822" t="s">
        <v>3975</v>
      </c>
      <c r="G13" s="822" t="s">
        <v>3976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527</v>
      </c>
      <c r="R13" s="827"/>
      <c r="S13" s="832">
        <v>527</v>
      </c>
    </row>
    <row r="14" spans="1:19" ht="14.45" customHeight="1" x14ac:dyDescent="0.2">
      <c r="A14" s="821"/>
      <c r="B14" s="822" t="s">
        <v>3963</v>
      </c>
      <c r="C14" s="822" t="s">
        <v>628</v>
      </c>
      <c r="D14" s="822" t="s">
        <v>1398</v>
      </c>
      <c r="E14" s="822" t="s">
        <v>3964</v>
      </c>
      <c r="F14" s="822" t="s">
        <v>3965</v>
      </c>
      <c r="G14" s="822" t="s">
        <v>899</v>
      </c>
      <c r="H14" s="831"/>
      <c r="I14" s="831"/>
      <c r="J14" s="822"/>
      <c r="K14" s="822"/>
      <c r="L14" s="831">
        <v>0.1</v>
      </c>
      <c r="M14" s="831">
        <v>6.97</v>
      </c>
      <c r="N14" s="822"/>
      <c r="O14" s="822">
        <v>69.699999999999989</v>
      </c>
      <c r="P14" s="831"/>
      <c r="Q14" s="831"/>
      <c r="R14" s="827"/>
      <c r="S14" s="832"/>
    </row>
    <row r="15" spans="1:19" ht="14.45" customHeight="1" x14ac:dyDescent="0.2">
      <c r="A15" s="821"/>
      <c r="B15" s="822" t="s">
        <v>3963</v>
      </c>
      <c r="C15" s="822" t="s">
        <v>628</v>
      </c>
      <c r="D15" s="822" t="s">
        <v>1398</v>
      </c>
      <c r="E15" s="822" t="s">
        <v>3966</v>
      </c>
      <c r="F15" s="822" t="s">
        <v>3967</v>
      </c>
      <c r="G15" s="822" t="s">
        <v>3968</v>
      </c>
      <c r="H15" s="831"/>
      <c r="I15" s="831"/>
      <c r="J15" s="822"/>
      <c r="K15" s="822"/>
      <c r="L15" s="831">
        <v>1</v>
      </c>
      <c r="M15" s="831">
        <v>88</v>
      </c>
      <c r="N15" s="822"/>
      <c r="O15" s="822">
        <v>88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3963</v>
      </c>
      <c r="C16" s="822" t="s">
        <v>628</v>
      </c>
      <c r="D16" s="822" t="s">
        <v>1398</v>
      </c>
      <c r="E16" s="822" t="s">
        <v>3966</v>
      </c>
      <c r="F16" s="822" t="s">
        <v>3977</v>
      </c>
      <c r="G16" s="822" t="s">
        <v>3978</v>
      </c>
      <c r="H16" s="831"/>
      <c r="I16" s="831"/>
      <c r="J16" s="822"/>
      <c r="K16" s="822"/>
      <c r="L16" s="831">
        <v>1</v>
      </c>
      <c r="M16" s="831">
        <v>183</v>
      </c>
      <c r="N16" s="822"/>
      <c r="O16" s="822">
        <v>183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3963</v>
      </c>
      <c r="C17" s="822" t="s">
        <v>628</v>
      </c>
      <c r="D17" s="822" t="s">
        <v>1412</v>
      </c>
      <c r="E17" s="822" t="s">
        <v>3966</v>
      </c>
      <c r="F17" s="822" t="s">
        <v>3973</v>
      </c>
      <c r="G17" s="822" t="s">
        <v>3974</v>
      </c>
      <c r="H17" s="831"/>
      <c r="I17" s="831"/>
      <c r="J17" s="822"/>
      <c r="K17" s="822"/>
      <c r="L17" s="831">
        <v>1</v>
      </c>
      <c r="M17" s="831">
        <v>1046</v>
      </c>
      <c r="N17" s="822"/>
      <c r="O17" s="822">
        <v>1046</v>
      </c>
      <c r="P17" s="831"/>
      <c r="Q17" s="831"/>
      <c r="R17" s="827"/>
      <c r="S17" s="832"/>
    </row>
    <row r="18" spans="1:19" ht="14.45" customHeight="1" x14ac:dyDescent="0.2">
      <c r="A18" s="821" t="s">
        <v>3979</v>
      </c>
      <c r="B18" s="822" t="s">
        <v>3980</v>
      </c>
      <c r="C18" s="822" t="s">
        <v>622</v>
      </c>
      <c r="D18" s="822" t="s">
        <v>1387</v>
      </c>
      <c r="E18" s="822" t="s">
        <v>3964</v>
      </c>
      <c r="F18" s="822" t="s">
        <v>3965</v>
      </c>
      <c r="G18" s="822" t="s">
        <v>899</v>
      </c>
      <c r="H18" s="831">
        <v>2.95</v>
      </c>
      <c r="I18" s="831">
        <v>205.33</v>
      </c>
      <c r="J18" s="822"/>
      <c r="K18" s="822">
        <v>69.603389830508476</v>
      </c>
      <c r="L18" s="831"/>
      <c r="M18" s="831"/>
      <c r="N18" s="822"/>
      <c r="O18" s="822"/>
      <c r="P18" s="831">
        <v>11.399999999999999</v>
      </c>
      <c r="Q18" s="831">
        <v>794.61000000000013</v>
      </c>
      <c r="R18" s="827"/>
      <c r="S18" s="832">
        <v>69.70263157894739</v>
      </c>
    </row>
    <row r="19" spans="1:19" ht="14.45" customHeight="1" x14ac:dyDescent="0.2">
      <c r="A19" s="821" t="s">
        <v>3979</v>
      </c>
      <c r="B19" s="822" t="s">
        <v>3980</v>
      </c>
      <c r="C19" s="822" t="s">
        <v>622</v>
      </c>
      <c r="D19" s="822" t="s">
        <v>1387</v>
      </c>
      <c r="E19" s="822" t="s">
        <v>3964</v>
      </c>
      <c r="F19" s="822" t="s">
        <v>3983</v>
      </c>
      <c r="G19" s="822" t="s">
        <v>867</v>
      </c>
      <c r="H19" s="831">
        <v>125</v>
      </c>
      <c r="I19" s="831">
        <v>2100</v>
      </c>
      <c r="J19" s="822"/>
      <c r="K19" s="822">
        <v>16.8</v>
      </c>
      <c r="L19" s="831">
        <v>69</v>
      </c>
      <c r="M19" s="831">
        <v>1159.1999999999998</v>
      </c>
      <c r="N19" s="822"/>
      <c r="O19" s="822">
        <v>16.799999999999997</v>
      </c>
      <c r="P19" s="831">
        <v>118</v>
      </c>
      <c r="Q19" s="831">
        <v>1982.4</v>
      </c>
      <c r="R19" s="827"/>
      <c r="S19" s="832">
        <v>16.8</v>
      </c>
    </row>
    <row r="20" spans="1:19" ht="14.45" customHeight="1" x14ac:dyDescent="0.2">
      <c r="A20" s="821" t="s">
        <v>3979</v>
      </c>
      <c r="B20" s="822" t="s">
        <v>3980</v>
      </c>
      <c r="C20" s="822" t="s">
        <v>622</v>
      </c>
      <c r="D20" s="822" t="s">
        <v>1387</v>
      </c>
      <c r="E20" s="822" t="s">
        <v>3964</v>
      </c>
      <c r="F20" s="822" t="s">
        <v>3984</v>
      </c>
      <c r="G20" s="822" t="s">
        <v>2341</v>
      </c>
      <c r="H20" s="831"/>
      <c r="I20" s="831"/>
      <c r="J20" s="822"/>
      <c r="K20" s="822"/>
      <c r="L20" s="831"/>
      <c r="M20" s="831"/>
      <c r="N20" s="822"/>
      <c r="O20" s="822"/>
      <c r="P20" s="831">
        <v>1</v>
      </c>
      <c r="Q20" s="831">
        <v>941.26</v>
      </c>
      <c r="R20" s="827"/>
      <c r="S20" s="832">
        <v>941.26</v>
      </c>
    </row>
    <row r="21" spans="1:19" ht="14.45" customHeight="1" x14ac:dyDescent="0.2">
      <c r="A21" s="821" t="s">
        <v>3979</v>
      </c>
      <c r="B21" s="822" t="s">
        <v>3980</v>
      </c>
      <c r="C21" s="822" t="s">
        <v>622</v>
      </c>
      <c r="D21" s="822" t="s">
        <v>1387</v>
      </c>
      <c r="E21" s="822" t="s">
        <v>3966</v>
      </c>
      <c r="F21" s="822" t="s">
        <v>3990</v>
      </c>
      <c r="G21" s="822" t="s">
        <v>3991</v>
      </c>
      <c r="H21" s="831"/>
      <c r="I21" s="831"/>
      <c r="J21" s="822"/>
      <c r="K21" s="822"/>
      <c r="L21" s="831"/>
      <c r="M21" s="831"/>
      <c r="N21" s="822"/>
      <c r="O21" s="822"/>
      <c r="P21" s="831">
        <v>4</v>
      </c>
      <c r="Q21" s="831">
        <v>356</v>
      </c>
      <c r="R21" s="827"/>
      <c r="S21" s="832">
        <v>89</v>
      </c>
    </row>
    <row r="22" spans="1:19" ht="14.45" customHeight="1" x14ac:dyDescent="0.2">
      <c r="A22" s="821" t="s">
        <v>3979</v>
      </c>
      <c r="B22" s="822" t="s">
        <v>3980</v>
      </c>
      <c r="C22" s="822" t="s">
        <v>622</v>
      </c>
      <c r="D22" s="822" t="s">
        <v>1387</v>
      </c>
      <c r="E22" s="822" t="s">
        <v>3966</v>
      </c>
      <c r="F22" s="822" t="s">
        <v>3992</v>
      </c>
      <c r="G22" s="822" t="s">
        <v>3993</v>
      </c>
      <c r="H22" s="831">
        <v>52</v>
      </c>
      <c r="I22" s="831">
        <v>5564</v>
      </c>
      <c r="J22" s="822"/>
      <c r="K22" s="822">
        <v>107</v>
      </c>
      <c r="L22" s="831">
        <v>33</v>
      </c>
      <c r="M22" s="831">
        <v>3564</v>
      </c>
      <c r="N22" s="822"/>
      <c r="O22" s="822">
        <v>108</v>
      </c>
      <c r="P22" s="831">
        <v>33</v>
      </c>
      <c r="Q22" s="831">
        <v>3696</v>
      </c>
      <c r="R22" s="827"/>
      <c r="S22" s="832">
        <v>112</v>
      </c>
    </row>
    <row r="23" spans="1:19" ht="14.45" customHeight="1" x14ac:dyDescent="0.2">
      <c r="A23" s="821" t="s">
        <v>3979</v>
      </c>
      <c r="B23" s="822" t="s">
        <v>3980</v>
      </c>
      <c r="C23" s="822" t="s">
        <v>622</v>
      </c>
      <c r="D23" s="822" t="s">
        <v>1387</v>
      </c>
      <c r="E23" s="822" t="s">
        <v>3966</v>
      </c>
      <c r="F23" s="822" t="s">
        <v>3994</v>
      </c>
      <c r="G23" s="822" t="s">
        <v>3995</v>
      </c>
      <c r="H23" s="831">
        <v>15</v>
      </c>
      <c r="I23" s="831">
        <v>570</v>
      </c>
      <c r="J23" s="822"/>
      <c r="K23" s="822">
        <v>38</v>
      </c>
      <c r="L23" s="831">
        <v>6</v>
      </c>
      <c r="M23" s="831">
        <v>228</v>
      </c>
      <c r="N23" s="822"/>
      <c r="O23" s="822">
        <v>38</v>
      </c>
      <c r="P23" s="831">
        <v>20</v>
      </c>
      <c r="Q23" s="831">
        <v>800</v>
      </c>
      <c r="R23" s="827"/>
      <c r="S23" s="832">
        <v>40</v>
      </c>
    </row>
    <row r="24" spans="1:19" ht="14.45" customHeight="1" x14ac:dyDescent="0.2">
      <c r="A24" s="821" t="s">
        <v>3979</v>
      </c>
      <c r="B24" s="822" t="s">
        <v>3980</v>
      </c>
      <c r="C24" s="822" t="s">
        <v>622</v>
      </c>
      <c r="D24" s="822" t="s">
        <v>1387</v>
      </c>
      <c r="E24" s="822" t="s">
        <v>3966</v>
      </c>
      <c r="F24" s="822" t="s">
        <v>3996</v>
      </c>
      <c r="G24" s="822" t="s">
        <v>3997</v>
      </c>
      <c r="H24" s="831"/>
      <c r="I24" s="831"/>
      <c r="J24" s="822"/>
      <c r="K24" s="822"/>
      <c r="L24" s="831"/>
      <c r="M24" s="831"/>
      <c r="N24" s="822"/>
      <c r="O24" s="822"/>
      <c r="P24" s="831">
        <v>1</v>
      </c>
      <c r="Q24" s="831">
        <v>5</v>
      </c>
      <c r="R24" s="827"/>
      <c r="S24" s="832">
        <v>5</v>
      </c>
    </row>
    <row r="25" spans="1:19" ht="14.45" customHeight="1" x14ac:dyDescent="0.2">
      <c r="A25" s="821" t="s">
        <v>3979</v>
      </c>
      <c r="B25" s="822" t="s">
        <v>3980</v>
      </c>
      <c r="C25" s="822" t="s">
        <v>622</v>
      </c>
      <c r="D25" s="822" t="s">
        <v>1387</v>
      </c>
      <c r="E25" s="822" t="s">
        <v>3966</v>
      </c>
      <c r="F25" s="822" t="s">
        <v>3998</v>
      </c>
      <c r="G25" s="822" t="s">
        <v>3999</v>
      </c>
      <c r="H25" s="831">
        <v>5</v>
      </c>
      <c r="I25" s="831">
        <v>25</v>
      </c>
      <c r="J25" s="822"/>
      <c r="K25" s="822">
        <v>5</v>
      </c>
      <c r="L25" s="831">
        <v>2</v>
      </c>
      <c r="M25" s="831">
        <v>10</v>
      </c>
      <c r="N25" s="822"/>
      <c r="O25" s="822">
        <v>5</v>
      </c>
      <c r="P25" s="831">
        <v>5</v>
      </c>
      <c r="Q25" s="831">
        <v>25</v>
      </c>
      <c r="R25" s="827"/>
      <c r="S25" s="832">
        <v>5</v>
      </c>
    </row>
    <row r="26" spans="1:19" ht="14.45" customHeight="1" x14ac:dyDescent="0.2">
      <c r="A26" s="821" t="s">
        <v>3979</v>
      </c>
      <c r="B26" s="822" t="s">
        <v>3980</v>
      </c>
      <c r="C26" s="822" t="s">
        <v>622</v>
      </c>
      <c r="D26" s="822" t="s">
        <v>1387</v>
      </c>
      <c r="E26" s="822" t="s">
        <v>3966</v>
      </c>
      <c r="F26" s="822" t="s">
        <v>4006</v>
      </c>
      <c r="G26" s="822" t="s">
        <v>4007</v>
      </c>
      <c r="H26" s="831">
        <v>2</v>
      </c>
      <c r="I26" s="831">
        <v>182</v>
      </c>
      <c r="J26" s="822"/>
      <c r="K26" s="822">
        <v>91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3979</v>
      </c>
      <c r="B27" s="822" t="s">
        <v>3980</v>
      </c>
      <c r="C27" s="822" t="s">
        <v>622</v>
      </c>
      <c r="D27" s="822" t="s">
        <v>1387</v>
      </c>
      <c r="E27" s="822" t="s">
        <v>3966</v>
      </c>
      <c r="F27" s="822" t="s">
        <v>4014</v>
      </c>
      <c r="G27" s="822" t="s">
        <v>4015</v>
      </c>
      <c r="H27" s="831">
        <v>302</v>
      </c>
      <c r="I27" s="831">
        <v>76708</v>
      </c>
      <c r="J27" s="822"/>
      <c r="K27" s="822">
        <v>254</v>
      </c>
      <c r="L27" s="831">
        <v>235</v>
      </c>
      <c r="M27" s="831">
        <v>59925</v>
      </c>
      <c r="N27" s="822"/>
      <c r="O27" s="822">
        <v>255</v>
      </c>
      <c r="P27" s="831">
        <v>224</v>
      </c>
      <c r="Q27" s="831">
        <v>61600</v>
      </c>
      <c r="R27" s="827"/>
      <c r="S27" s="832">
        <v>275</v>
      </c>
    </row>
    <row r="28" spans="1:19" ht="14.45" customHeight="1" x14ac:dyDescent="0.2">
      <c r="A28" s="821" t="s">
        <v>3979</v>
      </c>
      <c r="B28" s="822" t="s">
        <v>3980</v>
      </c>
      <c r="C28" s="822" t="s">
        <v>622</v>
      </c>
      <c r="D28" s="822" t="s">
        <v>1387</v>
      </c>
      <c r="E28" s="822" t="s">
        <v>3966</v>
      </c>
      <c r="F28" s="822" t="s">
        <v>4016</v>
      </c>
      <c r="G28" s="822" t="s">
        <v>4017</v>
      </c>
      <c r="H28" s="831">
        <v>286</v>
      </c>
      <c r="I28" s="831">
        <v>36036</v>
      </c>
      <c r="J28" s="822"/>
      <c r="K28" s="822">
        <v>126</v>
      </c>
      <c r="L28" s="831">
        <v>141</v>
      </c>
      <c r="M28" s="831">
        <v>17907</v>
      </c>
      <c r="N28" s="822"/>
      <c r="O28" s="822">
        <v>127</v>
      </c>
      <c r="P28" s="831">
        <v>170</v>
      </c>
      <c r="Q28" s="831">
        <v>23290</v>
      </c>
      <c r="R28" s="827"/>
      <c r="S28" s="832">
        <v>137</v>
      </c>
    </row>
    <row r="29" spans="1:19" ht="14.45" customHeight="1" x14ac:dyDescent="0.2">
      <c r="A29" s="821" t="s">
        <v>3979</v>
      </c>
      <c r="B29" s="822" t="s">
        <v>3980</v>
      </c>
      <c r="C29" s="822" t="s">
        <v>622</v>
      </c>
      <c r="D29" s="822" t="s">
        <v>1387</v>
      </c>
      <c r="E29" s="822" t="s">
        <v>3966</v>
      </c>
      <c r="F29" s="822" t="s">
        <v>4022</v>
      </c>
      <c r="G29" s="822" t="s">
        <v>4023</v>
      </c>
      <c r="H29" s="831">
        <v>152</v>
      </c>
      <c r="I29" s="831">
        <v>25080</v>
      </c>
      <c r="J29" s="822"/>
      <c r="K29" s="822">
        <v>165</v>
      </c>
      <c r="L29" s="831">
        <v>81</v>
      </c>
      <c r="M29" s="831">
        <v>13446</v>
      </c>
      <c r="N29" s="822"/>
      <c r="O29" s="822">
        <v>166</v>
      </c>
      <c r="P29" s="831">
        <v>131</v>
      </c>
      <c r="Q29" s="831">
        <v>22925</v>
      </c>
      <c r="R29" s="827"/>
      <c r="S29" s="832">
        <v>175</v>
      </c>
    </row>
    <row r="30" spans="1:19" ht="14.45" customHeight="1" x14ac:dyDescent="0.2">
      <c r="A30" s="821" t="s">
        <v>3979</v>
      </c>
      <c r="B30" s="822" t="s">
        <v>3980</v>
      </c>
      <c r="C30" s="822" t="s">
        <v>622</v>
      </c>
      <c r="D30" s="822" t="s">
        <v>1387</v>
      </c>
      <c r="E30" s="822" t="s">
        <v>3966</v>
      </c>
      <c r="F30" s="822" t="s">
        <v>4024</v>
      </c>
      <c r="G30" s="822" t="s">
        <v>4025</v>
      </c>
      <c r="H30" s="831"/>
      <c r="I30" s="831"/>
      <c r="J30" s="822"/>
      <c r="K30" s="822"/>
      <c r="L30" s="831">
        <v>41</v>
      </c>
      <c r="M30" s="831">
        <v>0</v>
      </c>
      <c r="N30" s="822"/>
      <c r="O30" s="822">
        <v>0</v>
      </c>
      <c r="P30" s="831">
        <v>56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3979</v>
      </c>
      <c r="B31" s="822" t="s">
        <v>3980</v>
      </c>
      <c r="C31" s="822" t="s">
        <v>622</v>
      </c>
      <c r="D31" s="822" t="s">
        <v>1387</v>
      </c>
      <c r="E31" s="822" t="s">
        <v>3966</v>
      </c>
      <c r="F31" s="822" t="s">
        <v>4026</v>
      </c>
      <c r="G31" s="822" t="s">
        <v>4027</v>
      </c>
      <c r="H31" s="831">
        <v>562</v>
      </c>
      <c r="I31" s="831">
        <v>18733.330000000002</v>
      </c>
      <c r="J31" s="822"/>
      <c r="K31" s="822">
        <v>33.333327402135232</v>
      </c>
      <c r="L31" s="831">
        <v>369</v>
      </c>
      <c r="M31" s="831">
        <v>12300</v>
      </c>
      <c r="N31" s="822"/>
      <c r="O31" s="822">
        <v>33.333333333333336</v>
      </c>
      <c r="P31" s="831">
        <v>388</v>
      </c>
      <c r="Q31" s="831">
        <v>17675.559999999998</v>
      </c>
      <c r="R31" s="827"/>
      <c r="S31" s="832">
        <v>45.555567010309275</v>
      </c>
    </row>
    <row r="32" spans="1:19" ht="14.45" customHeight="1" x14ac:dyDescent="0.2">
      <c r="A32" s="821" t="s">
        <v>3979</v>
      </c>
      <c r="B32" s="822" t="s">
        <v>3980</v>
      </c>
      <c r="C32" s="822" t="s">
        <v>622</v>
      </c>
      <c r="D32" s="822" t="s">
        <v>1387</v>
      </c>
      <c r="E32" s="822" t="s">
        <v>3966</v>
      </c>
      <c r="F32" s="822" t="s">
        <v>4030</v>
      </c>
      <c r="G32" s="822" t="s">
        <v>4031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39</v>
      </c>
      <c r="R32" s="827"/>
      <c r="S32" s="832">
        <v>39</v>
      </c>
    </row>
    <row r="33" spans="1:19" ht="14.45" customHeight="1" x14ac:dyDescent="0.2">
      <c r="A33" s="821" t="s">
        <v>3979</v>
      </c>
      <c r="B33" s="822" t="s">
        <v>3980</v>
      </c>
      <c r="C33" s="822" t="s">
        <v>622</v>
      </c>
      <c r="D33" s="822" t="s">
        <v>1387</v>
      </c>
      <c r="E33" s="822" t="s">
        <v>3966</v>
      </c>
      <c r="F33" s="822" t="s">
        <v>3967</v>
      </c>
      <c r="G33" s="822" t="s">
        <v>3968</v>
      </c>
      <c r="H33" s="831">
        <v>168</v>
      </c>
      <c r="I33" s="831">
        <v>14616</v>
      </c>
      <c r="J33" s="822"/>
      <c r="K33" s="822">
        <v>87</v>
      </c>
      <c r="L33" s="831">
        <v>93</v>
      </c>
      <c r="M33" s="831">
        <v>8184</v>
      </c>
      <c r="N33" s="822"/>
      <c r="O33" s="822">
        <v>88</v>
      </c>
      <c r="P33" s="831">
        <v>146</v>
      </c>
      <c r="Q33" s="831">
        <v>13578</v>
      </c>
      <c r="R33" s="827"/>
      <c r="S33" s="832">
        <v>93</v>
      </c>
    </row>
    <row r="34" spans="1:19" ht="14.45" customHeight="1" x14ac:dyDescent="0.2">
      <c r="A34" s="821" t="s">
        <v>3979</v>
      </c>
      <c r="B34" s="822" t="s">
        <v>3980</v>
      </c>
      <c r="C34" s="822" t="s">
        <v>622</v>
      </c>
      <c r="D34" s="822" t="s">
        <v>1387</v>
      </c>
      <c r="E34" s="822" t="s">
        <v>3966</v>
      </c>
      <c r="F34" s="822" t="s">
        <v>4040</v>
      </c>
      <c r="G34" s="822" t="s">
        <v>4041</v>
      </c>
      <c r="H34" s="831"/>
      <c r="I34" s="831"/>
      <c r="J34" s="822"/>
      <c r="K34" s="822"/>
      <c r="L34" s="831"/>
      <c r="M34" s="831"/>
      <c r="N34" s="822"/>
      <c r="O34" s="822"/>
      <c r="P34" s="831">
        <v>2</v>
      </c>
      <c r="Q34" s="831">
        <v>162</v>
      </c>
      <c r="R34" s="827"/>
      <c r="S34" s="832">
        <v>81</v>
      </c>
    </row>
    <row r="35" spans="1:19" ht="14.45" customHeight="1" x14ac:dyDescent="0.2">
      <c r="A35" s="821" t="s">
        <v>3979</v>
      </c>
      <c r="B35" s="822" t="s">
        <v>3980</v>
      </c>
      <c r="C35" s="822" t="s">
        <v>622</v>
      </c>
      <c r="D35" s="822" t="s">
        <v>1387</v>
      </c>
      <c r="E35" s="822" t="s">
        <v>3966</v>
      </c>
      <c r="F35" s="822" t="s">
        <v>4042</v>
      </c>
      <c r="G35" s="822" t="s">
        <v>4043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514</v>
      </c>
      <c r="R35" s="827"/>
      <c r="S35" s="832">
        <v>514</v>
      </c>
    </row>
    <row r="36" spans="1:19" ht="14.45" customHeight="1" x14ac:dyDescent="0.2">
      <c r="A36" s="821" t="s">
        <v>3979</v>
      </c>
      <c r="B36" s="822" t="s">
        <v>3980</v>
      </c>
      <c r="C36" s="822" t="s">
        <v>622</v>
      </c>
      <c r="D36" s="822" t="s">
        <v>1387</v>
      </c>
      <c r="E36" s="822" t="s">
        <v>3966</v>
      </c>
      <c r="F36" s="822" t="s">
        <v>4052</v>
      </c>
      <c r="G36" s="822" t="s">
        <v>4053</v>
      </c>
      <c r="H36" s="831"/>
      <c r="I36" s="831"/>
      <c r="J36" s="822"/>
      <c r="K36" s="822"/>
      <c r="L36" s="831"/>
      <c r="M36" s="831"/>
      <c r="N36" s="822"/>
      <c r="O36" s="822"/>
      <c r="P36" s="831">
        <v>2</v>
      </c>
      <c r="Q36" s="831">
        <v>132</v>
      </c>
      <c r="R36" s="827"/>
      <c r="S36" s="832">
        <v>66</v>
      </c>
    </row>
    <row r="37" spans="1:19" ht="14.45" customHeight="1" x14ac:dyDescent="0.2">
      <c r="A37" s="821" t="s">
        <v>3979</v>
      </c>
      <c r="B37" s="822" t="s">
        <v>3980</v>
      </c>
      <c r="C37" s="822" t="s">
        <v>622</v>
      </c>
      <c r="D37" s="822" t="s">
        <v>1387</v>
      </c>
      <c r="E37" s="822" t="s">
        <v>3966</v>
      </c>
      <c r="F37" s="822" t="s">
        <v>4070</v>
      </c>
      <c r="G37" s="822" t="s">
        <v>4071</v>
      </c>
      <c r="H37" s="831">
        <v>15</v>
      </c>
      <c r="I37" s="831">
        <v>1305</v>
      </c>
      <c r="J37" s="822"/>
      <c r="K37" s="822">
        <v>87</v>
      </c>
      <c r="L37" s="831">
        <v>13</v>
      </c>
      <c r="M37" s="831">
        <v>1144</v>
      </c>
      <c r="N37" s="822"/>
      <c r="O37" s="822">
        <v>88</v>
      </c>
      <c r="P37" s="831">
        <v>14</v>
      </c>
      <c r="Q37" s="831">
        <v>1302</v>
      </c>
      <c r="R37" s="827"/>
      <c r="S37" s="832">
        <v>93</v>
      </c>
    </row>
    <row r="38" spans="1:19" ht="14.45" customHeight="1" x14ac:dyDescent="0.2">
      <c r="A38" s="821" t="s">
        <v>3979</v>
      </c>
      <c r="B38" s="822" t="s">
        <v>3980</v>
      </c>
      <c r="C38" s="822" t="s">
        <v>622</v>
      </c>
      <c r="D38" s="822" t="s">
        <v>1387</v>
      </c>
      <c r="E38" s="822" t="s">
        <v>3966</v>
      </c>
      <c r="F38" s="822" t="s">
        <v>4074</v>
      </c>
      <c r="G38" s="822" t="s">
        <v>4075</v>
      </c>
      <c r="H38" s="831"/>
      <c r="I38" s="831"/>
      <c r="J38" s="822"/>
      <c r="K38" s="822"/>
      <c r="L38" s="831">
        <v>37</v>
      </c>
      <c r="M38" s="831">
        <v>0</v>
      </c>
      <c r="N38" s="822"/>
      <c r="O38" s="822">
        <v>0</v>
      </c>
      <c r="P38" s="831">
        <v>73</v>
      </c>
      <c r="Q38" s="831">
        <v>0</v>
      </c>
      <c r="R38" s="827"/>
      <c r="S38" s="832">
        <v>0</v>
      </c>
    </row>
    <row r="39" spans="1:19" ht="14.45" customHeight="1" x14ac:dyDescent="0.2">
      <c r="A39" s="821" t="s">
        <v>3979</v>
      </c>
      <c r="B39" s="822" t="s">
        <v>3980</v>
      </c>
      <c r="C39" s="822" t="s">
        <v>622</v>
      </c>
      <c r="D39" s="822" t="s">
        <v>1387</v>
      </c>
      <c r="E39" s="822" t="s">
        <v>3966</v>
      </c>
      <c r="F39" s="822" t="s">
        <v>4082</v>
      </c>
      <c r="G39" s="822" t="s">
        <v>4083</v>
      </c>
      <c r="H39" s="831"/>
      <c r="I39" s="831"/>
      <c r="J39" s="822"/>
      <c r="K39" s="822"/>
      <c r="L39" s="831">
        <v>10</v>
      </c>
      <c r="M39" s="831">
        <v>0</v>
      </c>
      <c r="N39" s="822"/>
      <c r="O39" s="822">
        <v>0</v>
      </c>
      <c r="P39" s="831">
        <v>16</v>
      </c>
      <c r="Q39" s="831">
        <v>0</v>
      </c>
      <c r="R39" s="827"/>
      <c r="S39" s="832">
        <v>0</v>
      </c>
    </row>
    <row r="40" spans="1:19" ht="14.45" customHeight="1" x14ac:dyDescent="0.2">
      <c r="A40" s="821" t="s">
        <v>3979</v>
      </c>
      <c r="B40" s="822" t="s">
        <v>3980</v>
      </c>
      <c r="C40" s="822" t="s">
        <v>622</v>
      </c>
      <c r="D40" s="822" t="s">
        <v>3954</v>
      </c>
      <c r="E40" s="822" t="s">
        <v>3964</v>
      </c>
      <c r="F40" s="822" t="s">
        <v>3965</v>
      </c>
      <c r="G40" s="822" t="s">
        <v>899</v>
      </c>
      <c r="H40" s="831">
        <v>0.65</v>
      </c>
      <c r="I40" s="831">
        <v>45.239999999999995</v>
      </c>
      <c r="J40" s="822"/>
      <c r="K40" s="822">
        <v>69.599999999999994</v>
      </c>
      <c r="L40" s="831"/>
      <c r="M40" s="831"/>
      <c r="N40" s="822"/>
      <c r="O40" s="822"/>
      <c r="P40" s="831">
        <v>1</v>
      </c>
      <c r="Q40" s="831">
        <v>69.7</v>
      </c>
      <c r="R40" s="827"/>
      <c r="S40" s="832">
        <v>69.7</v>
      </c>
    </row>
    <row r="41" spans="1:19" ht="14.45" customHeight="1" x14ac:dyDescent="0.2">
      <c r="A41" s="821" t="s">
        <v>3979</v>
      </c>
      <c r="B41" s="822" t="s">
        <v>3980</v>
      </c>
      <c r="C41" s="822" t="s">
        <v>622</v>
      </c>
      <c r="D41" s="822" t="s">
        <v>3954</v>
      </c>
      <c r="E41" s="822" t="s">
        <v>3964</v>
      </c>
      <c r="F41" s="822" t="s">
        <v>3983</v>
      </c>
      <c r="G41" s="822" t="s">
        <v>867</v>
      </c>
      <c r="H41" s="831">
        <v>28</v>
      </c>
      <c r="I41" s="831">
        <v>470.40000000000003</v>
      </c>
      <c r="J41" s="822"/>
      <c r="K41" s="822">
        <v>16.8</v>
      </c>
      <c r="L41" s="831">
        <v>13</v>
      </c>
      <c r="M41" s="831">
        <v>218.4</v>
      </c>
      <c r="N41" s="822"/>
      <c r="O41" s="822">
        <v>16.8</v>
      </c>
      <c r="P41" s="831">
        <v>11</v>
      </c>
      <c r="Q41" s="831">
        <v>184.79999999999998</v>
      </c>
      <c r="R41" s="827"/>
      <c r="S41" s="832">
        <v>16.799999999999997</v>
      </c>
    </row>
    <row r="42" spans="1:19" ht="14.45" customHeight="1" x14ac:dyDescent="0.2">
      <c r="A42" s="821" t="s">
        <v>3979</v>
      </c>
      <c r="B42" s="822" t="s">
        <v>3980</v>
      </c>
      <c r="C42" s="822" t="s">
        <v>622</v>
      </c>
      <c r="D42" s="822" t="s">
        <v>3954</v>
      </c>
      <c r="E42" s="822" t="s">
        <v>3964</v>
      </c>
      <c r="F42" s="822" t="s">
        <v>3984</v>
      </c>
      <c r="G42" s="822" t="s">
        <v>2341</v>
      </c>
      <c r="H42" s="831"/>
      <c r="I42" s="831"/>
      <c r="J42" s="822"/>
      <c r="K42" s="822"/>
      <c r="L42" s="831">
        <v>0.1</v>
      </c>
      <c r="M42" s="831">
        <v>94.12</v>
      </c>
      <c r="N42" s="822"/>
      <c r="O42" s="822">
        <v>941.2</v>
      </c>
      <c r="P42" s="831"/>
      <c r="Q42" s="831"/>
      <c r="R42" s="827"/>
      <c r="S42" s="832"/>
    </row>
    <row r="43" spans="1:19" ht="14.45" customHeight="1" x14ac:dyDescent="0.2">
      <c r="A43" s="821" t="s">
        <v>3979</v>
      </c>
      <c r="B43" s="822" t="s">
        <v>3980</v>
      </c>
      <c r="C43" s="822" t="s">
        <v>622</v>
      </c>
      <c r="D43" s="822" t="s">
        <v>3954</v>
      </c>
      <c r="E43" s="822" t="s">
        <v>3966</v>
      </c>
      <c r="F43" s="822" t="s">
        <v>3986</v>
      </c>
      <c r="G43" s="822" t="s">
        <v>3987</v>
      </c>
      <c r="H43" s="831"/>
      <c r="I43" s="831"/>
      <c r="J43" s="822"/>
      <c r="K43" s="822"/>
      <c r="L43" s="831">
        <v>1</v>
      </c>
      <c r="M43" s="831">
        <v>209</v>
      </c>
      <c r="N43" s="822"/>
      <c r="O43" s="822">
        <v>209</v>
      </c>
      <c r="P43" s="831"/>
      <c r="Q43" s="831"/>
      <c r="R43" s="827"/>
      <c r="S43" s="832"/>
    </row>
    <row r="44" spans="1:19" ht="14.45" customHeight="1" x14ac:dyDescent="0.2">
      <c r="A44" s="821" t="s">
        <v>3979</v>
      </c>
      <c r="B44" s="822" t="s">
        <v>3980</v>
      </c>
      <c r="C44" s="822" t="s">
        <v>622</v>
      </c>
      <c r="D44" s="822" t="s">
        <v>3954</v>
      </c>
      <c r="E44" s="822" t="s">
        <v>3966</v>
      </c>
      <c r="F44" s="822" t="s">
        <v>3990</v>
      </c>
      <c r="G44" s="822" t="s">
        <v>3991</v>
      </c>
      <c r="H44" s="831">
        <v>20</v>
      </c>
      <c r="I44" s="831">
        <v>1680</v>
      </c>
      <c r="J44" s="822"/>
      <c r="K44" s="822">
        <v>84</v>
      </c>
      <c r="L44" s="831">
        <v>12</v>
      </c>
      <c r="M44" s="831">
        <v>1020</v>
      </c>
      <c r="N44" s="822"/>
      <c r="O44" s="822">
        <v>85</v>
      </c>
      <c r="P44" s="831">
        <v>7</v>
      </c>
      <c r="Q44" s="831">
        <v>623</v>
      </c>
      <c r="R44" s="827"/>
      <c r="S44" s="832">
        <v>89</v>
      </c>
    </row>
    <row r="45" spans="1:19" ht="14.45" customHeight="1" x14ac:dyDescent="0.2">
      <c r="A45" s="821" t="s">
        <v>3979</v>
      </c>
      <c r="B45" s="822" t="s">
        <v>3980</v>
      </c>
      <c r="C45" s="822" t="s">
        <v>622</v>
      </c>
      <c r="D45" s="822" t="s">
        <v>3954</v>
      </c>
      <c r="E45" s="822" t="s">
        <v>3966</v>
      </c>
      <c r="F45" s="822" t="s">
        <v>3994</v>
      </c>
      <c r="G45" s="822" t="s">
        <v>3995</v>
      </c>
      <c r="H45" s="831">
        <v>84</v>
      </c>
      <c r="I45" s="831">
        <v>3192</v>
      </c>
      <c r="J45" s="822"/>
      <c r="K45" s="822">
        <v>38</v>
      </c>
      <c r="L45" s="831">
        <v>63</v>
      </c>
      <c r="M45" s="831">
        <v>2394</v>
      </c>
      <c r="N45" s="822"/>
      <c r="O45" s="822">
        <v>38</v>
      </c>
      <c r="P45" s="831">
        <v>260</v>
      </c>
      <c r="Q45" s="831">
        <v>10400</v>
      </c>
      <c r="R45" s="827"/>
      <c r="S45" s="832">
        <v>40</v>
      </c>
    </row>
    <row r="46" spans="1:19" ht="14.45" customHeight="1" x14ac:dyDescent="0.2">
      <c r="A46" s="821" t="s">
        <v>3979</v>
      </c>
      <c r="B46" s="822" t="s">
        <v>3980</v>
      </c>
      <c r="C46" s="822" t="s">
        <v>622</v>
      </c>
      <c r="D46" s="822" t="s">
        <v>3954</v>
      </c>
      <c r="E46" s="822" t="s">
        <v>3966</v>
      </c>
      <c r="F46" s="822" t="s">
        <v>3996</v>
      </c>
      <c r="G46" s="822" t="s">
        <v>3997</v>
      </c>
      <c r="H46" s="831"/>
      <c r="I46" s="831"/>
      <c r="J46" s="822"/>
      <c r="K46" s="822"/>
      <c r="L46" s="831">
        <v>1</v>
      </c>
      <c r="M46" s="831">
        <v>5</v>
      </c>
      <c r="N46" s="822"/>
      <c r="O46" s="822">
        <v>5</v>
      </c>
      <c r="P46" s="831"/>
      <c r="Q46" s="831"/>
      <c r="R46" s="827"/>
      <c r="S46" s="832"/>
    </row>
    <row r="47" spans="1:19" ht="14.45" customHeight="1" x14ac:dyDescent="0.2">
      <c r="A47" s="821" t="s">
        <v>3979</v>
      </c>
      <c r="B47" s="822" t="s">
        <v>3980</v>
      </c>
      <c r="C47" s="822" t="s">
        <v>622</v>
      </c>
      <c r="D47" s="822" t="s">
        <v>3954</v>
      </c>
      <c r="E47" s="822" t="s">
        <v>3966</v>
      </c>
      <c r="F47" s="822" t="s">
        <v>3998</v>
      </c>
      <c r="G47" s="822" t="s">
        <v>3999</v>
      </c>
      <c r="H47" s="831"/>
      <c r="I47" s="831"/>
      <c r="J47" s="822"/>
      <c r="K47" s="822"/>
      <c r="L47" s="831">
        <v>10</v>
      </c>
      <c r="M47" s="831">
        <v>50</v>
      </c>
      <c r="N47" s="822"/>
      <c r="O47" s="822">
        <v>5</v>
      </c>
      <c r="P47" s="831">
        <v>1</v>
      </c>
      <c r="Q47" s="831">
        <v>5</v>
      </c>
      <c r="R47" s="827"/>
      <c r="S47" s="832">
        <v>5</v>
      </c>
    </row>
    <row r="48" spans="1:19" ht="14.45" customHeight="1" x14ac:dyDescent="0.2">
      <c r="A48" s="821" t="s">
        <v>3979</v>
      </c>
      <c r="B48" s="822" t="s">
        <v>3980</v>
      </c>
      <c r="C48" s="822" t="s">
        <v>622</v>
      </c>
      <c r="D48" s="822" t="s">
        <v>3954</v>
      </c>
      <c r="E48" s="822" t="s">
        <v>3966</v>
      </c>
      <c r="F48" s="822" t="s">
        <v>4010</v>
      </c>
      <c r="G48" s="822" t="s">
        <v>4011</v>
      </c>
      <c r="H48" s="831">
        <v>3</v>
      </c>
      <c r="I48" s="831">
        <v>243</v>
      </c>
      <c r="J48" s="822"/>
      <c r="K48" s="822">
        <v>81</v>
      </c>
      <c r="L48" s="831">
        <v>3</v>
      </c>
      <c r="M48" s="831">
        <v>246</v>
      </c>
      <c r="N48" s="822"/>
      <c r="O48" s="822">
        <v>82</v>
      </c>
      <c r="P48" s="831">
        <v>4</v>
      </c>
      <c r="Q48" s="831">
        <v>348</v>
      </c>
      <c r="R48" s="827"/>
      <c r="S48" s="832">
        <v>87</v>
      </c>
    </row>
    <row r="49" spans="1:19" ht="14.45" customHeight="1" x14ac:dyDescent="0.2">
      <c r="A49" s="821" t="s">
        <v>3979</v>
      </c>
      <c r="B49" s="822" t="s">
        <v>3980</v>
      </c>
      <c r="C49" s="822" t="s">
        <v>622</v>
      </c>
      <c r="D49" s="822" t="s">
        <v>3954</v>
      </c>
      <c r="E49" s="822" t="s">
        <v>3966</v>
      </c>
      <c r="F49" s="822" t="s">
        <v>4014</v>
      </c>
      <c r="G49" s="822" t="s">
        <v>4015</v>
      </c>
      <c r="H49" s="831">
        <v>109</v>
      </c>
      <c r="I49" s="831">
        <v>27686</v>
      </c>
      <c r="J49" s="822"/>
      <c r="K49" s="822">
        <v>254</v>
      </c>
      <c r="L49" s="831">
        <v>105</v>
      </c>
      <c r="M49" s="831">
        <v>26775</v>
      </c>
      <c r="N49" s="822"/>
      <c r="O49" s="822">
        <v>255</v>
      </c>
      <c r="P49" s="831">
        <v>108</v>
      </c>
      <c r="Q49" s="831">
        <v>29700</v>
      </c>
      <c r="R49" s="827"/>
      <c r="S49" s="832">
        <v>275</v>
      </c>
    </row>
    <row r="50" spans="1:19" ht="14.45" customHeight="1" x14ac:dyDescent="0.2">
      <c r="A50" s="821" t="s">
        <v>3979</v>
      </c>
      <c r="B50" s="822" t="s">
        <v>3980</v>
      </c>
      <c r="C50" s="822" t="s">
        <v>622</v>
      </c>
      <c r="D50" s="822" t="s">
        <v>3954</v>
      </c>
      <c r="E50" s="822" t="s">
        <v>3966</v>
      </c>
      <c r="F50" s="822" t="s">
        <v>4016</v>
      </c>
      <c r="G50" s="822" t="s">
        <v>4017</v>
      </c>
      <c r="H50" s="831">
        <v>149</v>
      </c>
      <c r="I50" s="831">
        <v>18774</v>
      </c>
      <c r="J50" s="822"/>
      <c r="K50" s="822">
        <v>126</v>
      </c>
      <c r="L50" s="831">
        <v>101</v>
      </c>
      <c r="M50" s="831">
        <v>12827</v>
      </c>
      <c r="N50" s="822"/>
      <c r="O50" s="822">
        <v>127</v>
      </c>
      <c r="P50" s="831">
        <v>80</v>
      </c>
      <c r="Q50" s="831">
        <v>10960</v>
      </c>
      <c r="R50" s="827"/>
      <c r="S50" s="832">
        <v>137</v>
      </c>
    </row>
    <row r="51" spans="1:19" ht="14.45" customHeight="1" x14ac:dyDescent="0.2">
      <c r="A51" s="821" t="s">
        <v>3979</v>
      </c>
      <c r="B51" s="822" t="s">
        <v>3980</v>
      </c>
      <c r="C51" s="822" t="s">
        <v>622</v>
      </c>
      <c r="D51" s="822" t="s">
        <v>3954</v>
      </c>
      <c r="E51" s="822" t="s">
        <v>3966</v>
      </c>
      <c r="F51" s="822" t="s">
        <v>4022</v>
      </c>
      <c r="G51" s="822" t="s">
        <v>4023</v>
      </c>
      <c r="H51" s="831">
        <v>62</v>
      </c>
      <c r="I51" s="831">
        <v>10230</v>
      </c>
      <c r="J51" s="822"/>
      <c r="K51" s="822">
        <v>165</v>
      </c>
      <c r="L51" s="831">
        <v>32</v>
      </c>
      <c r="M51" s="831">
        <v>5312</v>
      </c>
      <c r="N51" s="822"/>
      <c r="O51" s="822">
        <v>166</v>
      </c>
      <c r="P51" s="831">
        <v>25</v>
      </c>
      <c r="Q51" s="831">
        <v>4375</v>
      </c>
      <c r="R51" s="827"/>
      <c r="S51" s="832">
        <v>175</v>
      </c>
    </row>
    <row r="52" spans="1:19" ht="14.45" customHeight="1" x14ac:dyDescent="0.2">
      <c r="A52" s="821" t="s">
        <v>3979</v>
      </c>
      <c r="B52" s="822" t="s">
        <v>3980</v>
      </c>
      <c r="C52" s="822" t="s">
        <v>622</v>
      </c>
      <c r="D52" s="822" t="s">
        <v>3954</v>
      </c>
      <c r="E52" s="822" t="s">
        <v>3966</v>
      </c>
      <c r="F52" s="822" t="s">
        <v>4024</v>
      </c>
      <c r="G52" s="822" t="s">
        <v>4025</v>
      </c>
      <c r="H52" s="831"/>
      <c r="I52" s="831"/>
      <c r="J52" s="822"/>
      <c r="K52" s="822"/>
      <c r="L52" s="831">
        <v>11</v>
      </c>
      <c r="M52" s="831">
        <v>0</v>
      </c>
      <c r="N52" s="822"/>
      <c r="O52" s="822">
        <v>0</v>
      </c>
      <c r="P52" s="831">
        <v>10</v>
      </c>
      <c r="Q52" s="831">
        <v>0</v>
      </c>
      <c r="R52" s="827"/>
      <c r="S52" s="832">
        <v>0</v>
      </c>
    </row>
    <row r="53" spans="1:19" ht="14.45" customHeight="1" x14ac:dyDescent="0.2">
      <c r="A53" s="821" t="s">
        <v>3979</v>
      </c>
      <c r="B53" s="822" t="s">
        <v>3980</v>
      </c>
      <c r="C53" s="822" t="s">
        <v>622</v>
      </c>
      <c r="D53" s="822" t="s">
        <v>3954</v>
      </c>
      <c r="E53" s="822" t="s">
        <v>3966</v>
      </c>
      <c r="F53" s="822" t="s">
        <v>4026</v>
      </c>
      <c r="G53" s="822" t="s">
        <v>4027</v>
      </c>
      <c r="H53" s="831">
        <v>252</v>
      </c>
      <c r="I53" s="831">
        <v>8400</v>
      </c>
      <c r="J53" s="822"/>
      <c r="K53" s="822">
        <v>33.333333333333336</v>
      </c>
      <c r="L53" s="831">
        <v>202</v>
      </c>
      <c r="M53" s="831">
        <v>6733.34</v>
      </c>
      <c r="N53" s="822"/>
      <c r="O53" s="822">
        <v>33.333366336633667</v>
      </c>
      <c r="P53" s="831">
        <v>182</v>
      </c>
      <c r="Q53" s="831">
        <v>8291.1099999999988</v>
      </c>
      <c r="R53" s="827"/>
      <c r="S53" s="832">
        <v>45.555549450549442</v>
      </c>
    </row>
    <row r="54" spans="1:19" ht="14.45" customHeight="1" x14ac:dyDescent="0.2">
      <c r="A54" s="821" t="s">
        <v>3979</v>
      </c>
      <c r="B54" s="822" t="s">
        <v>3980</v>
      </c>
      <c r="C54" s="822" t="s">
        <v>622</v>
      </c>
      <c r="D54" s="822" t="s">
        <v>3954</v>
      </c>
      <c r="E54" s="822" t="s">
        <v>3966</v>
      </c>
      <c r="F54" s="822" t="s">
        <v>4028</v>
      </c>
      <c r="G54" s="822" t="s">
        <v>4029</v>
      </c>
      <c r="H54" s="831">
        <v>206</v>
      </c>
      <c r="I54" s="831">
        <v>23896</v>
      </c>
      <c r="J54" s="822"/>
      <c r="K54" s="822">
        <v>116</v>
      </c>
      <c r="L54" s="831">
        <v>126</v>
      </c>
      <c r="M54" s="831">
        <v>14742</v>
      </c>
      <c r="N54" s="822"/>
      <c r="O54" s="822">
        <v>117</v>
      </c>
      <c r="P54" s="831">
        <v>35</v>
      </c>
      <c r="Q54" s="831">
        <v>4445</v>
      </c>
      <c r="R54" s="827"/>
      <c r="S54" s="832">
        <v>127</v>
      </c>
    </row>
    <row r="55" spans="1:19" ht="14.45" customHeight="1" x14ac:dyDescent="0.2">
      <c r="A55" s="821" t="s">
        <v>3979</v>
      </c>
      <c r="B55" s="822" t="s">
        <v>3980</v>
      </c>
      <c r="C55" s="822" t="s">
        <v>622</v>
      </c>
      <c r="D55" s="822" t="s">
        <v>3954</v>
      </c>
      <c r="E55" s="822" t="s">
        <v>3966</v>
      </c>
      <c r="F55" s="822" t="s">
        <v>4030</v>
      </c>
      <c r="G55" s="822" t="s">
        <v>4031</v>
      </c>
      <c r="H55" s="831">
        <v>7</v>
      </c>
      <c r="I55" s="831">
        <v>266</v>
      </c>
      <c r="J55" s="822"/>
      <c r="K55" s="822">
        <v>38</v>
      </c>
      <c r="L55" s="831">
        <v>15</v>
      </c>
      <c r="M55" s="831">
        <v>570</v>
      </c>
      <c r="N55" s="822"/>
      <c r="O55" s="822">
        <v>38</v>
      </c>
      <c r="P55" s="831">
        <v>14</v>
      </c>
      <c r="Q55" s="831">
        <v>546</v>
      </c>
      <c r="R55" s="827"/>
      <c r="S55" s="832">
        <v>39</v>
      </c>
    </row>
    <row r="56" spans="1:19" ht="14.45" customHeight="1" x14ac:dyDescent="0.2">
      <c r="A56" s="821" t="s">
        <v>3979</v>
      </c>
      <c r="B56" s="822" t="s">
        <v>3980</v>
      </c>
      <c r="C56" s="822" t="s">
        <v>622</v>
      </c>
      <c r="D56" s="822" t="s">
        <v>3954</v>
      </c>
      <c r="E56" s="822" t="s">
        <v>3966</v>
      </c>
      <c r="F56" s="822" t="s">
        <v>3967</v>
      </c>
      <c r="G56" s="822" t="s">
        <v>3968</v>
      </c>
      <c r="H56" s="831">
        <v>60</v>
      </c>
      <c r="I56" s="831">
        <v>5220</v>
      </c>
      <c r="J56" s="822"/>
      <c r="K56" s="822">
        <v>87</v>
      </c>
      <c r="L56" s="831">
        <v>32</v>
      </c>
      <c r="M56" s="831">
        <v>2816</v>
      </c>
      <c r="N56" s="822"/>
      <c r="O56" s="822">
        <v>88</v>
      </c>
      <c r="P56" s="831">
        <v>25</v>
      </c>
      <c r="Q56" s="831">
        <v>2325</v>
      </c>
      <c r="R56" s="827"/>
      <c r="S56" s="832">
        <v>93</v>
      </c>
    </row>
    <row r="57" spans="1:19" ht="14.45" customHeight="1" x14ac:dyDescent="0.2">
      <c r="A57" s="821" t="s">
        <v>3979</v>
      </c>
      <c r="B57" s="822" t="s">
        <v>3980</v>
      </c>
      <c r="C57" s="822" t="s">
        <v>622</v>
      </c>
      <c r="D57" s="822" t="s">
        <v>3954</v>
      </c>
      <c r="E57" s="822" t="s">
        <v>3966</v>
      </c>
      <c r="F57" s="822" t="s">
        <v>4036</v>
      </c>
      <c r="G57" s="822" t="s">
        <v>4037</v>
      </c>
      <c r="H57" s="831">
        <v>2</v>
      </c>
      <c r="I57" s="831">
        <v>0</v>
      </c>
      <c r="J57" s="822"/>
      <c r="K57" s="822">
        <v>0</v>
      </c>
      <c r="L57" s="831">
        <v>1</v>
      </c>
      <c r="M57" s="831">
        <v>0</v>
      </c>
      <c r="N57" s="822"/>
      <c r="O57" s="822">
        <v>0</v>
      </c>
      <c r="P57" s="831"/>
      <c r="Q57" s="831"/>
      <c r="R57" s="827"/>
      <c r="S57" s="832"/>
    </row>
    <row r="58" spans="1:19" ht="14.45" customHeight="1" x14ac:dyDescent="0.2">
      <c r="A58" s="821" t="s">
        <v>3979</v>
      </c>
      <c r="B58" s="822" t="s">
        <v>3980</v>
      </c>
      <c r="C58" s="822" t="s">
        <v>622</v>
      </c>
      <c r="D58" s="822" t="s">
        <v>3954</v>
      </c>
      <c r="E58" s="822" t="s">
        <v>3966</v>
      </c>
      <c r="F58" s="822" t="s">
        <v>4040</v>
      </c>
      <c r="G58" s="822" t="s">
        <v>4041</v>
      </c>
      <c r="H58" s="831"/>
      <c r="I58" s="831"/>
      <c r="J58" s="822"/>
      <c r="K58" s="822"/>
      <c r="L58" s="831"/>
      <c r="M58" s="831"/>
      <c r="N58" s="822"/>
      <c r="O58" s="822"/>
      <c r="P58" s="831">
        <v>4</v>
      </c>
      <c r="Q58" s="831">
        <v>324</v>
      </c>
      <c r="R58" s="827"/>
      <c r="S58" s="832">
        <v>81</v>
      </c>
    </row>
    <row r="59" spans="1:19" ht="14.45" customHeight="1" x14ac:dyDescent="0.2">
      <c r="A59" s="821" t="s">
        <v>3979</v>
      </c>
      <c r="B59" s="822" t="s">
        <v>3980</v>
      </c>
      <c r="C59" s="822" t="s">
        <v>622</v>
      </c>
      <c r="D59" s="822" t="s">
        <v>3954</v>
      </c>
      <c r="E59" s="822" t="s">
        <v>3966</v>
      </c>
      <c r="F59" s="822" t="s">
        <v>4052</v>
      </c>
      <c r="G59" s="822" t="s">
        <v>4053</v>
      </c>
      <c r="H59" s="831">
        <v>7</v>
      </c>
      <c r="I59" s="831">
        <v>427</v>
      </c>
      <c r="J59" s="822"/>
      <c r="K59" s="822">
        <v>61</v>
      </c>
      <c r="L59" s="831">
        <v>76</v>
      </c>
      <c r="M59" s="831">
        <v>4712</v>
      </c>
      <c r="N59" s="822"/>
      <c r="O59" s="822">
        <v>62</v>
      </c>
      <c r="P59" s="831">
        <v>283</v>
      </c>
      <c r="Q59" s="831">
        <v>18678</v>
      </c>
      <c r="R59" s="827"/>
      <c r="S59" s="832">
        <v>66</v>
      </c>
    </row>
    <row r="60" spans="1:19" ht="14.45" customHeight="1" x14ac:dyDescent="0.2">
      <c r="A60" s="821" t="s">
        <v>3979</v>
      </c>
      <c r="B60" s="822" t="s">
        <v>3980</v>
      </c>
      <c r="C60" s="822" t="s">
        <v>622</v>
      </c>
      <c r="D60" s="822" t="s">
        <v>3954</v>
      </c>
      <c r="E60" s="822" t="s">
        <v>3966</v>
      </c>
      <c r="F60" s="822" t="s">
        <v>4054</v>
      </c>
      <c r="G60" s="822" t="s">
        <v>4055</v>
      </c>
      <c r="H60" s="831">
        <v>6</v>
      </c>
      <c r="I60" s="831">
        <v>1236</v>
      </c>
      <c r="J60" s="822"/>
      <c r="K60" s="822">
        <v>206</v>
      </c>
      <c r="L60" s="831">
        <v>1</v>
      </c>
      <c r="M60" s="831">
        <v>207</v>
      </c>
      <c r="N60" s="822"/>
      <c r="O60" s="822">
        <v>207</v>
      </c>
      <c r="P60" s="831"/>
      <c r="Q60" s="831"/>
      <c r="R60" s="827"/>
      <c r="S60" s="832"/>
    </row>
    <row r="61" spans="1:19" ht="14.45" customHeight="1" x14ac:dyDescent="0.2">
      <c r="A61" s="821" t="s">
        <v>3979</v>
      </c>
      <c r="B61" s="822" t="s">
        <v>3980</v>
      </c>
      <c r="C61" s="822" t="s">
        <v>622</v>
      </c>
      <c r="D61" s="822" t="s">
        <v>3954</v>
      </c>
      <c r="E61" s="822" t="s">
        <v>3966</v>
      </c>
      <c r="F61" s="822" t="s">
        <v>4074</v>
      </c>
      <c r="G61" s="822" t="s">
        <v>4075</v>
      </c>
      <c r="H61" s="831"/>
      <c r="I61" s="831"/>
      <c r="J61" s="822"/>
      <c r="K61" s="822"/>
      <c r="L61" s="831">
        <v>19</v>
      </c>
      <c r="M61" s="831">
        <v>0</v>
      </c>
      <c r="N61" s="822"/>
      <c r="O61" s="822">
        <v>0</v>
      </c>
      <c r="P61" s="831">
        <v>12</v>
      </c>
      <c r="Q61" s="831">
        <v>0</v>
      </c>
      <c r="R61" s="827"/>
      <c r="S61" s="832">
        <v>0</v>
      </c>
    </row>
    <row r="62" spans="1:19" ht="14.45" customHeight="1" x14ac:dyDescent="0.2">
      <c r="A62" s="821" t="s">
        <v>3979</v>
      </c>
      <c r="B62" s="822" t="s">
        <v>3980</v>
      </c>
      <c r="C62" s="822" t="s">
        <v>622</v>
      </c>
      <c r="D62" s="822" t="s">
        <v>3954</v>
      </c>
      <c r="E62" s="822" t="s">
        <v>3966</v>
      </c>
      <c r="F62" s="822" t="s">
        <v>4082</v>
      </c>
      <c r="G62" s="822" t="s">
        <v>4083</v>
      </c>
      <c r="H62" s="831"/>
      <c r="I62" s="831"/>
      <c r="J62" s="822"/>
      <c r="K62" s="822"/>
      <c r="L62" s="831">
        <v>2</v>
      </c>
      <c r="M62" s="831">
        <v>0</v>
      </c>
      <c r="N62" s="822"/>
      <c r="O62" s="822">
        <v>0</v>
      </c>
      <c r="P62" s="831">
        <v>3</v>
      </c>
      <c r="Q62" s="831">
        <v>0</v>
      </c>
      <c r="R62" s="827"/>
      <c r="S62" s="832">
        <v>0</v>
      </c>
    </row>
    <row r="63" spans="1:19" ht="14.45" customHeight="1" x14ac:dyDescent="0.2">
      <c r="A63" s="821" t="s">
        <v>3979</v>
      </c>
      <c r="B63" s="822" t="s">
        <v>3980</v>
      </c>
      <c r="C63" s="822" t="s">
        <v>622</v>
      </c>
      <c r="D63" s="822" t="s">
        <v>3954</v>
      </c>
      <c r="E63" s="822" t="s">
        <v>3966</v>
      </c>
      <c r="F63" s="822" t="s">
        <v>4086</v>
      </c>
      <c r="G63" s="822" t="s">
        <v>4085</v>
      </c>
      <c r="H63" s="831"/>
      <c r="I63" s="831"/>
      <c r="J63" s="822"/>
      <c r="K63" s="822"/>
      <c r="L63" s="831"/>
      <c r="M63" s="831"/>
      <c r="N63" s="822"/>
      <c r="O63" s="822"/>
      <c r="P63" s="831">
        <v>2</v>
      </c>
      <c r="Q63" s="831">
        <v>234</v>
      </c>
      <c r="R63" s="827"/>
      <c r="S63" s="832">
        <v>117</v>
      </c>
    </row>
    <row r="64" spans="1:19" ht="14.45" customHeight="1" x14ac:dyDescent="0.2">
      <c r="A64" s="821" t="s">
        <v>3979</v>
      </c>
      <c r="B64" s="822" t="s">
        <v>3980</v>
      </c>
      <c r="C64" s="822" t="s">
        <v>622</v>
      </c>
      <c r="D64" s="822" t="s">
        <v>1388</v>
      </c>
      <c r="E64" s="822" t="s">
        <v>3964</v>
      </c>
      <c r="F64" s="822" t="s">
        <v>3965</v>
      </c>
      <c r="G64" s="822" t="s">
        <v>899</v>
      </c>
      <c r="H64" s="831">
        <v>2.8</v>
      </c>
      <c r="I64" s="831">
        <v>194.87999999999997</v>
      </c>
      <c r="J64" s="822"/>
      <c r="K64" s="822">
        <v>69.599999999999994</v>
      </c>
      <c r="L64" s="831"/>
      <c r="M64" s="831"/>
      <c r="N64" s="822"/>
      <c r="O64" s="822"/>
      <c r="P64" s="831">
        <v>5</v>
      </c>
      <c r="Q64" s="831">
        <v>348.5</v>
      </c>
      <c r="R64" s="827"/>
      <c r="S64" s="832">
        <v>69.7</v>
      </c>
    </row>
    <row r="65" spans="1:19" ht="14.45" customHeight="1" x14ac:dyDescent="0.2">
      <c r="A65" s="821" t="s">
        <v>3979</v>
      </c>
      <c r="B65" s="822" t="s">
        <v>3980</v>
      </c>
      <c r="C65" s="822" t="s">
        <v>622</v>
      </c>
      <c r="D65" s="822" t="s">
        <v>1388</v>
      </c>
      <c r="E65" s="822" t="s">
        <v>3964</v>
      </c>
      <c r="F65" s="822" t="s">
        <v>3983</v>
      </c>
      <c r="G65" s="822" t="s">
        <v>867</v>
      </c>
      <c r="H65" s="831">
        <v>108</v>
      </c>
      <c r="I65" s="831">
        <v>1814.4</v>
      </c>
      <c r="J65" s="822"/>
      <c r="K65" s="822">
        <v>16.8</v>
      </c>
      <c r="L65" s="831">
        <v>67</v>
      </c>
      <c r="M65" s="831">
        <v>1125.5999999999999</v>
      </c>
      <c r="N65" s="822"/>
      <c r="O65" s="822">
        <v>16.799999999999997</v>
      </c>
      <c r="P65" s="831">
        <v>73</v>
      </c>
      <c r="Q65" s="831">
        <v>1226.4000000000001</v>
      </c>
      <c r="R65" s="827"/>
      <c r="S65" s="832">
        <v>16.8</v>
      </c>
    </row>
    <row r="66" spans="1:19" ht="14.45" customHeight="1" x14ac:dyDescent="0.2">
      <c r="A66" s="821" t="s">
        <v>3979</v>
      </c>
      <c r="B66" s="822" t="s">
        <v>3980</v>
      </c>
      <c r="C66" s="822" t="s">
        <v>622</v>
      </c>
      <c r="D66" s="822" t="s">
        <v>1388</v>
      </c>
      <c r="E66" s="822" t="s">
        <v>3966</v>
      </c>
      <c r="F66" s="822" t="s">
        <v>3990</v>
      </c>
      <c r="G66" s="822" t="s">
        <v>3991</v>
      </c>
      <c r="H66" s="831"/>
      <c r="I66" s="831"/>
      <c r="J66" s="822"/>
      <c r="K66" s="822"/>
      <c r="L66" s="831">
        <v>1</v>
      </c>
      <c r="M66" s="831">
        <v>85</v>
      </c>
      <c r="N66" s="822"/>
      <c r="O66" s="822">
        <v>85</v>
      </c>
      <c r="P66" s="831"/>
      <c r="Q66" s="831"/>
      <c r="R66" s="827"/>
      <c r="S66" s="832"/>
    </row>
    <row r="67" spans="1:19" ht="14.45" customHeight="1" x14ac:dyDescent="0.2">
      <c r="A67" s="821" t="s">
        <v>3979</v>
      </c>
      <c r="B67" s="822" t="s">
        <v>3980</v>
      </c>
      <c r="C67" s="822" t="s">
        <v>622</v>
      </c>
      <c r="D67" s="822" t="s">
        <v>1388</v>
      </c>
      <c r="E67" s="822" t="s">
        <v>3966</v>
      </c>
      <c r="F67" s="822" t="s">
        <v>3992</v>
      </c>
      <c r="G67" s="822" t="s">
        <v>3993</v>
      </c>
      <c r="H67" s="831">
        <v>2</v>
      </c>
      <c r="I67" s="831">
        <v>214</v>
      </c>
      <c r="J67" s="822"/>
      <c r="K67" s="822">
        <v>107</v>
      </c>
      <c r="L67" s="831">
        <v>2</v>
      </c>
      <c r="M67" s="831">
        <v>216</v>
      </c>
      <c r="N67" s="822"/>
      <c r="O67" s="822">
        <v>108</v>
      </c>
      <c r="P67" s="831"/>
      <c r="Q67" s="831"/>
      <c r="R67" s="827"/>
      <c r="S67" s="832"/>
    </row>
    <row r="68" spans="1:19" ht="14.45" customHeight="1" x14ac:dyDescent="0.2">
      <c r="A68" s="821" t="s">
        <v>3979</v>
      </c>
      <c r="B68" s="822" t="s">
        <v>3980</v>
      </c>
      <c r="C68" s="822" t="s">
        <v>622</v>
      </c>
      <c r="D68" s="822" t="s">
        <v>1388</v>
      </c>
      <c r="E68" s="822" t="s">
        <v>3966</v>
      </c>
      <c r="F68" s="822" t="s">
        <v>3994</v>
      </c>
      <c r="G68" s="822" t="s">
        <v>3995</v>
      </c>
      <c r="H68" s="831">
        <v>25</v>
      </c>
      <c r="I68" s="831">
        <v>950</v>
      </c>
      <c r="J68" s="822"/>
      <c r="K68" s="822">
        <v>38</v>
      </c>
      <c r="L68" s="831">
        <v>60</v>
      </c>
      <c r="M68" s="831">
        <v>2280</v>
      </c>
      <c r="N68" s="822"/>
      <c r="O68" s="822">
        <v>38</v>
      </c>
      <c r="P68" s="831">
        <v>49</v>
      </c>
      <c r="Q68" s="831">
        <v>1960</v>
      </c>
      <c r="R68" s="827"/>
      <c r="S68" s="832">
        <v>40</v>
      </c>
    </row>
    <row r="69" spans="1:19" ht="14.45" customHeight="1" x14ac:dyDescent="0.2">
      <c r="A69" s="821" t="s">
        <v>3979</v>
      </c>
      <c r="B69" s="822" t="s">
        <v>3980</v>
      </c>
      <c r="C69" s="822" t="s">
        <v>622</v>
      </c>
      <c r="D69" s="822" t="s">
        <v>1388</v>
      </c>
      <c r="E69" s="822" t="s">
        <v>3966</v>
      </c>
      <c r="F69" s="822" t="s">
        <v>4014</v>
      </c>
      <c r="G69" s="822" t="s">
        <v>4015</v>
      </c>
      <c r="H69" s="831">
        <v>306</v>
      </c>
      <c r="I69" s="831">
        <v>77724</v>
      </c>
      <c r="J69" s="822"/>
      <c r="K69" s="822">
        <v>254</v>
      </c>
      <c r="L69" s="831">
        <v>230</v>
      </c>
      <c r="M69" s="831">
        <v>58650</v>
      </c>
      <c r="N69" s="822"/>
      <c r="O69" s="822">
        <v>255</v>
      </c>
      <c r="P69" s="831">
        <v>246</v>
      </c>
      <c r="Q69" s="831">
        <v>67650</v>
      </c>
      <c r="R69" s="827"/>
      <c r="S69" s="832">
        <v>275</v>
      </c>
    </row>
    <row r="70" spans="1:19" ht="14.45" customHeight="1" x14ac:dyDescent="0.2">
      <c r="A70" s="821" t="s">
        <v>3979</v>
      </c>
      <c r="B70" s="822" t="s">
        <v>3980</v>
      </c>
      <c r="C70" s="822" t="s">
        <v>622</v>
      </c>
      <c r="D70" s="822" t="s">
        <v>1388</v>
      </c>
      <c r="E70" s="822" t="s">
        <v>3966</v>
      </c>
      <c r="F70" s="822" t="s">
        <v>4016</v>
      </c>
      <c r="G70" s="822" t="s">
        <v>4017</v>
      </c>
      <c r="H70" s="831">
        <v>26</v>
      </c>
      <c r="I70" s="831">
        <v>3276</v>
      </c>
      <c r="J70" s="822"/>
      <c r="K70" s="822">
        <v>126</v>
      </c>
      <c r="L70" s="831">
        <v>16</v>
      </c>
      <c r="M70" s="831">
        <v>2032</v>
      </c>
      <c r="N70" s="822"/>
      <c r="O70" s="822">
        <v>127</v>
      </c>
      <c r="P70" s="831">
        <v>2</v>
      </c>
      <c r="Q70" s="831">
        <v>274</v>
      </c>
      <c r="R70" s="827"/>
      <c r="S70" s="832">
        <v>137</v>
      </c>
    </row>
    <row r="71" spans="1:19" ht="14.45" customHeight="1" x14ac:dyDescent="0.2">
      <c r="A71" s="821" t="s">
        <v>3979</v>
      </c>
      <c r="B71" s="822" t="s">
        <v>3980</v>
      </c>
      <c r="C71" s="822" t="s">
        <v>622</v>
      </c>
      <c r="D71" s="822" t="s">
        <v>1388</v>
      </c>
      <c r="E71" s="822" t="s">
        <v>3966</v>
      </c>
      <c r="F71" s="822" t="s">
        <v>4022</v>
      </c>
      <c r="G71" s="822" t="s">
        <v>4023</v>
      </c>
      <c r="H71" s="831">
        <v>131</v>
      </c>
      <c r="I71" s="831">
        <v>21615</v>
      </c>
      <c r="J71" s="822"/>
      <c r="K71" s="822">
        <v>165</v>
      </c>
      <c r="L71" s="831">
        <v>87</v>
      </c>
      <c r="M71" s="831">
        <v>14442</v>
      </c>
      <c r="N71" s="822"/>
      <c r="O71" s="822">
        <v>166</v>
      </c>
      <c r="P71" s="831">
        <v>101</v>
      </c>
      <c r="Q71" s="831">
        <v>17675</v>
      </c>
      <c r="R71" s="827"/>
      <c r="S71" s="832">
        <v>175</v>
      </c>
    </row>
    <row r="72" spans="1:19" ht="14.45" customHeight="1" x14ac:dyDescent="0.2">
      <c r="A72" s="821" t="s">
        <v>3979</v>
      </c>
      <c r="B72" s="822" t="s">
        <v>3980</v>
      </c>
      <c r="C72" s="822" t="s">
        <v>622</v>
      </c>
      <c r="D72" s="822" t="s">
        <v>1388</v>
      </c>
      <c r="E72" s="822" t="s">
        <v>3966</v>
      </c>
      <c r="F72" s="822" t="s">
        <v>4024</v>
      </c>
      <c r="G72" s="822" t="s">
        <v>4025</v>
      </c>
      <c r="H72" s="831"/>
      <c r="I72" s="831"/>
      <c r="J72" s="822"/>
      <c r="K72" s="822"/>
      <c r="L72" s="831">
        <v>35</v>
      </c>
      <c r="M72" s="831">
        <v>0</v>
      </c>
      <c r="N72" s="822"/>
      <c r="O72" s="822">
        <v>0</v>
      </c>
      <c r="P72" s="831">
        <v>31</v>
      </c>
      <c r="Q72" s="831">
        <v>0</v>
      </c>
      <c r="R72" s="827"/>
      <c r="S72" s="832">
        <v>0</v>
      </c>
    </row>
    <row r="73" spans="1:19" ht="14.45" customHeight="1" x14ac:dyDescent="0.2">
      <c r="A73" s="821" t="s">
        <v>3979</v>
      </c>
      <c r="B73" s="822" t="s">
        <v>3980</v>
      </c>
      <c r="C73" s="822" t="s">
        <v>622</v>
      </c>
      <c r="D73" s="822" t="s">
        <v>1388</v>
      </c>
      <c r="E73" s="822" t="s">
        <v>3966</v>
      </c>
      <c r="F73" s="822" t="s">
        <v>4026</v>
      </c>
      <c r="G73" s="822" t="s">
        <v>4027</v>
      </c>
      <c r="H73" s="831">
        <v>331</v>
      </c>
      <c r="I73" s="831">
        <v>11033.34</v>
      </c>
      <c r="J73" s="822"/>
      <c r="K73" s="822">
        <v>33.333353474320241</v>
      </c>
      <c r="L73" s="831">
        <v>240</v>
      </c>
      <c r="M73" s="831">
        <v>8000</v>
      </c>
      <c r="N73" s="822"/>
      <c r="O73" s="822">
        <v>33.333333333333336</v>
      </c>
      <c r="P73" s="831">
        <v>247</v>
      </c>
      <c r="Q73" s="831">
        <v>11252.23</v>
      </c>
      <c r="R73" s="827"/>
      <c r="S73" s="832">
        <v>45.555587044534413</v>
      </c>
    </row>
    <row r="74" spans="1:19" ht="14.45" customHeight="1" x14ac:dyDescent="0.2">
      <c r="A74" s="821" t="s">
        <v>3979</v>
      </c>
      <c r="B74" s="822" t="s">
        <v>3980</v>
      </c>
      <c r="C74" s="822" t="s">
        <v>622</v>
      </c>
      <c r="D74" s="822" t="s">
        <v>1388</v>
      </c>
      <c r="E74" s="822" t="s">
        <v>3966</v>
      </c>
      <c r="F74" s="822" t="s">
        <v>3967</v>
      </c>
      <c r="G74" s="822" t="s">
        <v>3968</v>
      </c>
      <c r="H74" s="831">
        <v>141</v>
      </c>
      <c r="I74" s="831">
        <v>12267</v>
      </c>
      <c r="J74" s="822"/>
      <c r="K74" s="822">
        <v>87</v>
      </c>
      <c r="L74" s="831">
        <v>91</v>
      </c>
      <c r="M74" s="831">
        <v>8008</v>
      </c>
      <c r="N74" s="822"/>
      <c r="O74" s="822">
        <v>88</v>
      </c>
      <c r="P74" s="831">
        <v>110</v>
      </c>
      <c r="Q74" s="831">
        <v>10230</v>
      </c>
      <c r="R74" s="827"/>
      <c r="S74" s="832">
        <v>93</v>
      </c>
    </row>
    <row r="75" spans="1:19" ht="14.45" customHeight="1" x14ac:dyDescent="0.2">
      <c r="A75" s="821" t="s">
        <v>3979</v>
      </c>
      <c r="B75" s="822" t="s">
        <v>3980</v>
      </c>
      <c r="C75" s="822" t="s">
        <v>622</v>
      </c>
      <c r="D75" s="822" t="s">
        <v>1388</v>
      </c>
      <c r="E75" s="822" t="s">
        <v>3966</v>
      </c>
      <c r="F75" s="822" t="s">
        <v>4070</v>
      </c>
      <c r="G75" s="822" t="s">
        <v>4071</v>
      </c>
      <c r="H75" s="831">
        <v>11</v>
      </c>
      <c r="I75" s="831">
        <v>957</v>
      </c>
      <c r="J75" s="822"/>
      <c r="K75" s="822">
        <v>87</v>
      </c>
      <c r="L75" s="831">
        <v>5</v>
      </c>
      <c r="M75" s="831">
        <v>440</v>
      </c>
      <c r="N75" s="822"/>
      <c r="O75" s="822">
        <v>88</v>
      </c>
      <c r="P75" s="831">
        <v>8</v>
      </c>
      <c r="Q75" s="831">
        <v>744</v>
      </c>
      <c r="R75" s="827"/>
      <c r="S75" s="832">
        <v>93</v>
      </c>
    </row>
    <row r="76" spans="1:19" ht="14.45" customHeight="1" x14ac:dyDescent="0.2">
      <c r="A76" s="821" t="s">
        <v>3979</v>
      </c>
      <c r="B76" s="822" t="s">
        <v>3980</v>
      </c>
      <c r="C76" s="822" t="s">
        <v>622</v>
      </c>
      <c r="D76" s="822" t="s">
        <v>1388</v>
      </c>
      <c r="E76" s="822" t="s">
        <v>3966</v>
      </c>
      <c r="F76" s="822" t="s">
        <v>4074</v>
      </c>
      <c r="G76" s="822" t="s">
        <v>4075</v>
      </c>
      <c r="H76" s="831"/>
      <c r="I76" s="831"/>
      <c r="J76" s="822"/>
      <c r="K76" s="822"/>
      <c r="L76" s="831">
        <v>37</v>
      </c>
      <c r="M76" s="831">
        <v>0</v>
      </c>
      <c r="N76" s="822"/>
      <c r="O76" s="822">
        <v>0</v>
      </c>
      <c r="P76" s="831">
        <v>46</v>
      </c>
      <c r="Q76" s="831">
        <v>0</v>
      </c>
      <c r="R76" s="827"/>
      <c r="S76" s="832">
        <v>0</v>
      </c>
    </row>
    <row r="77" spans="1:19" ht="14.45" customHeight="1" x14ac:dyDescent="0.2">
      <c r="A77" s="821" t="s">
        <v>3979</v>
      </c>
      <c r="B77" s="822" t="s">
        <v>3980</v>
      </c>
      <c r="C77" s="822" t="s">
        <v>622</v>
      </c>
      <c r="D77" s="822" t="s">
        <v>1388</v>
      </c>
      <c r="E77" s="822" t="s">
        <v>3966</v>
      </c>
      <c r="F77" s="822" t="s">
        <v>4082</v>
      </c>
      <c r="G77" s="822" t="s">
        <v>4083</v>
      </c>
      <c r="H77" s="831"/>
      <c r="I77" s="831"/>
      <c r="J77" s="822"/>
      <c r="K77" s="822"/>
      <c r="L77" s="831">
        <v>19</v>
      </c>
      <c r="M77" s="831">
        <v>0</v>
      </c>
      <c r="N77" s="822"/>
      <c r="O77" s="822">
        <v>0</v>
      </c>
      <c r="P77" s="831">
        <v>33</v>
      </c>
      <c r="Q77" s="831">
        <v>0</v>
      </c>
      <c r="R77" s="827"/>
      <c r="S77" s="832">
        <v>0</v>
      </c>
    </row>
    <row r="78" spans="1:19" ht="14.45" customHeight="1" x14ac:dyDescent="0.2">
      <c r="A78" s="821" t="s">
        <v>3979</v>
      </c>
      <c r="B78" s="822" t="s">
        <v>3980</v>
      </c>
      <c r="C78" s="822" t="s">
        <v>622</v>
      </c>
      <c r="D78" s="822" t="s">
        <v>1389</v>
      </c>
      <c r="E78" s="822" t="s">
        <v>3964</v>
      </c>
      <c r="F78" s="822" t="s">
        <v>3965</v>
      </c>
      <c r="G78" s="822" t="s">
        <v>899</v>
      </c>
      <c r="H78" s="831">
        <v>0.7</v>
      </c>
      <c r="I78" s="831">
        <v>48.72</v>
      </c>
      <c r="J78" s="822"/>
      <c r="K78" s="822">
        <v>69.600000000000009</v>
      </c>
      <c r="L78" s="831"/>
      <c r="M78" s="831"/>
      <c r="N78" s="822"/>
      <c r="O78" s="822"/>
      <c r="P78" s="831">
        <v>3.9000000000000004</v>
      </c>
      <c r="Q78" s="831">
        <v>271.83</v>
      </c>
      <c r="R78" s="827"/>
      <c r="S78" s="832">
        <v>69.699999999999989</v>
      </c>
    </row>
    <row r="79" spans="1:19" ht="14.45" customHeight="1" x14ac:dyDescent="0.2">
      <c r="A79" s="821" t="s">
        <v>3979</v>
      </c>
      <c r="B79" s="822" t="s">
        <v>3980</v>
      </c>
      <c r="C79" s="822" t="s">
        <v>622</v>
      </c>
      <c r="D79" s="822" t="s">
        <v>1389</v>
      </c>
      <c r="E79" s="822" t="s">
        <v>3964</v>
      </c>
      <c r="F79" s="822" t="s">
        <v>3983</v>
      </c>
      <c r="G79" s="822" t="s">
        <v>867</v>
      </c>
      <c r="H79" s="831">
        <v>36</v>
      </c>
      <c r="I79" s="831">
        <v>604.79999999999995</v>
      </c>
      <c r="J79" s="822"/>
      <c r="K79" s="822">
        <v>16.799999999999997</v>
      </c>
      <c r="L79" s="831">
        <v>50</v>
      </c>
      <c r="M79" s="831">
        <v>840</v>
      </c>
      <c r="N79" s="822"/>
      <c r="O79" s="822">
        <v>16.8</v>
      </c>
      <c r="P79" s="831">
        <v>45</v>
      </c>
      <c r="Q79" s="831">
        <v>756</v>
      </c>
      <c r="R79" s="827"/>
      <c r="S79" s="832">
        <v>16.8</v>
      </c>
    </row>
    <row r="80" spans="1:19" ht="14.45" customHeight="1" x14ac:dyDescent="0.2">
      <c r="A80" s="821" t="s">
        <v>3979</v>
      </c>
      <c r="B80" s="822" t="s">
        <v>3980</v>
      </c>
      <c r="C80" s="822" t="s">
        <v>622</v>
      </c>
      <c r="D80" s="822" t="s">
        <v>1389</v>
      </c>
      <c r="E80" s="822" t="s">
        <v>3966</v>
      </c>
      <c r="F80" s="822" t="s">
        <v>3986</v>
      </c>
      <c r="G80" s="822" t="s">
        <v>3987</v>
      </c>
      <c r="H80" s="831">
        <v>4</v>
      </c>
      <c r="I80" s="831">
        <v>828</v>
      </c>
      <c r="J80" s="822"/>
      <c r="K80" s="822">
        <v>207</v>
      </c>
      <c r="L80" s="831">
        <v>3</v>
      </c>
      <c r="M80" s="831">
        <v>627</v>
      </c>
      <c r="N80" s="822"/>
      <c r="O80" s="822">
        <v>209</v>
      </c>
      <c r="P80" s="831">
        <v>4</v>
      </c>
      <c r="Q80" s="831">
        <v>880</v>
      </c>
      <c r="R80" s="827"/>
      <c r="S80" s="832">
        <v>220</v>
      </c>
    </row>
    <row r="81" spans="1:19" ht="14.45" customHeight="1" x14ac:dyDescent="0.2">
      <c r="A81" s="821" t="s">
        <v>3979</v>
      </c>
      <c r="B81" s="822" t="s">
        <v>3980</v>
      </c>
      <c r="C81" s="822" t="s">
        <v>622</v>
      </c>
      <c r="D81" s="822" t="s">
        <v>1389</v>
      </c>
      <c r="E81" s="822" t="s">
        <v>3966</v>
      </c>
      <c r="F81" s="822" t="s">
        <v>3990</v>
      </c>
      <c r="G81" s="822" t="s">
        <v>3991</v>
      </c>
      <c r="H81" s="831"/>
      <c r="I81" s="831"/>
      <c r="J81" s="822"/>
      <c r="K81" s="822"/>
      <c r="L81" s="831">
        <v>1</v>
      </c>
      <c r="M81" s="831">
        <v>85</v>
      </c>
      <c r="N81" s="822"/>
      <c r="O81" s="822">
        <v>85</v>
      </c>
      <c r="P81" s="831"/>
      <c r="Q81" s="831"/>
      <c r="R81" s="827"/>
      <c r="S81" s="832"/>
    </row>
    <row r="82" spans="1:19" ht="14.45" customHeight="1" x14ac:dyDescent="0.2">
      <c r="A82" s="821" t="s">
        <v>3979</v>
      </c>
      <c r="B82" s="822" t="s">
        <v>3980</v>
      </c>
      <c r="C82" s="822" t="s">
        <v>622</v>
      </c>
      <c r="D82" s="822" t="s">
        <v>1389</v>
      </c>
      <c r="E82" s="822" t="s">
        <v>3966</v>
      </c>
      <c r="F82" s="822" t="s">
        <v>3992</v>
      </c>
      <c r="G82" s="822" t="s">
        <v>3993</v>
      </c>
      <c r="H82" s="831">
        <v>21</v>
      </c>
      <c r="I82" s="831">
        <v>2247</v>
      </c>
      <c r="J82" s="822"/>
      <c r="K82" s="822">
        <v>107</v>
      </c>
      <c r="L82" s="831">
        <v>21</v>
      </c>
      <c r="M82" s="831">
        <v>2268</v>
      </c>
      <c r="N82" s="822"/>
      <c r="O82" s="822">
        <v>108</v>
      </c>
      <c r="P82" s="831">
        <v>56</v>
      </c>
      <c r="Q82" s="831">
        <v>6272</v>
      </c>
      <c r="R82" s="827"/>
      <c r="S82" s="832">
        <v>112</v>
      </c>
    </row>
    <row r="83" spans="1:19" ht="14.45" customHeight="1" x14ac:dyDescent="0.2">
      <c r="A83" s="821" t="s">
        <v>3979</v>
      </c>
      <c r="B83" s="822" t="s">
        <v>3980</v>
      </c>
      <c r="C83" s="822" t="s">
        <v>622</v>
      </c>
      <c r="D83" s="822" t="s">
        <v>1389</v>
      </c>
      <c r="E83" s="822" t="s">
        <v>3966</v>
      </c>
      <c r="F83" s="822" t="s">
        <v>3994</v>
      </c>
      <c r="G83" s="822" t="s">
        <v>3995</v>
      </c>
      <c r="H83" s="831">
        <v>41</v>
      </c>
      <c r="I83" s="831">
        <v>1558</v>
      </c>
      <c r="J83" s="822"/>
      <c r="K83" s="822">
        <v>38</v>
      </c>
      <c r="L83" s="831">
        <v>46</v>
      </c>
      <c r="M83" s="831">
        <v>1748</v>
      </c>
      <c r="N83" s="822"/>
      <c r="O83" s="822">
        <v>38</v>
      </c>
      <c r="P83" s="831">
        <v>39</v>
      </c>
      <c r="Q83" s="831">
        <v>1560</v>
      </c>
      <c r="R83" s="827"/>
      <c r="S83" s="832">
        <v>40</v>
      </c>
    </row>
    <row r="84" spans="1:19" ht="14.45" customHeight="1" x14ac:dyDescent="0.2">
      <c r="A84" s="821" t="s">
        <v>3979</v>
      </c>
      <c r="B84" s="822" t="s">
        <v>3980</v>
      </c>
      <c r="C84" s="822" t="s">
        <v>622</v>
      </c>
      <c r="D84" s="822" t="s">
        <v>1389</v>
      </c>
      <c r="E84" s="822" t="s">
        <v>3966</v>
      </c>
      <c r="F84" s="822" t="s">
        <v>3996</v>
      </c>
      <c r="G84" s="822" t="s">
        <v>3997</v>
      </c>
      <c r="H84" s="831"/>
      <c r="I84" s="831"/>
      <c r="J84" s="822"/>
      <c r="K84" s="822"/>
      <c r="L84" s="831">
        <v>6</v>
      </c>
      <c r="M84" s="831">
        <v>30</v>
      </c>
      <c r="N84" s="822"/>
      <c r="O84" s="822">
        <v>5</v>
      </c>
      <c r="P84" s="831"/>
      <c r="Q84" s="831"/>
      <c r="R84" s="827"/>
      <c r="S84" s="832"/>
    </row>
    <row r="85" spans="1:19" ht="14.45" customHeight="1" x14ac:dyDescent="0.2">
      <c r="A85" s="821" t="s">
        <v>3979</v>
      </c>
      <c r="B85" s="822" t="s">
        <v>3980</v>
      </c>
      <c r="C85" s="822" t="s">
        <v>622</v>
      </c>
      <c r="D85" s="822" t="s">
        <v>1389</v>
      </c>
      <c r="E85" s="822" t="s">
        <v>3966</v>
      </c>
      <c r="F85" s="822" t="s">
        <v>3998</v>
      </c>
      <c r="G85" s="822" t="s">
        <v>3999</v>
      </c>
      <c r="H85" s="831"/>
      <c r="I85" s="831"/>
      <c r="J85" s="822"/>
      <c r="K85" s="822"/>
      <c r="L85" s="831">
        <v>9</v>
      </c>
      <c r="M85" s="831">
        <v>45</v>
      </c>
      <c r="N85" s="822"/>
      <c r="O85" s="822">
        <v>5</v>
      </c>
      <c r="P85" s="831">
        <v>7</v>
      </c>
      <c r="Q85" s="831">
        <v>35</v>
      </c>
      <c r="R85" s="827"/>
      <c r="S85" s="832">
        <v>5</v>
      </c>
    </row>
    <row r="86" spans="1:19" ht="14.45" customHeight="1" x14ac:dyDescent="0.2">
      <c r="A86" s="821" t="s">
        <v>3979</v>
      </c>
      <c r="B86" s="822" t="s">
        <v>3980</v>
      </c>
      <c r="C86" s="822" t="s">
        <v>622</v>
      </c>
      <c r="D86" s="822" t="s">
        <v>1389</v>
      </c>
      <c r="E86" s="822" t="s">
        <v>3966</v>
      </c>
      <c r="F86" s="822" t="s">
        <v>4006</v>
      </c>
      <c r="G86" s="822" t="s">
        <v>4007</v>
      </c>
      <c r="H86" s="831">
        <v>1</v>
      </c>
      <c r="I86" s="831">
        <v>91</v>
      </c>
      <c r="J86" s="822"/>
      <c r="K86" s="822">
        <v>91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3979</v>
      </c>
      <c r="B87" s="822" t="s">
        <v>3980</v>
      </c>
      <c r="C87" s="822" t="s">
        <v>622</v>
      </c>
      <c r="D87" s="822" t="s">
        <v>1389</v>
      </c>
      <c r="E87" s="822" t="s">
        <v>3966</v>
      </c>
      <c r="F87" s="822" t="s">
        <v>4010</v>
      </c>
      <c r="G87" s="822" t="s">
        <v>4011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87</v>
      </c>
      <c r="R87" s="827"/>
      <c r="S87" s="832">
        <v>87</v>
      </c>
    </row>
    <row r="88" spans="1:19" ht="14.45" customHeight="1" x14ac:dyDescent="0.2">
      <c r="A88" s="821" t="s">
        <v>3979</v>
      </c>
      <c r="B88" s="822" t="s">
        <v>3980</v>
      </c>
      <c r="C88" s="822" t="s">
        <v>622</v>
      </c>
      <c r="D88" s="822" t="s">
        <v>1389</v>
      </c>
      <c r="E88" s="822" t="s">
        <v>3966</v>
      </c>
      <c r="F88" s="822" t="s">
        <v>4014</v>
      </c>
      <c r="G88" s="822" t="s">
        <v>4015</v>
      </c>
      <c r="H88" s="831">
        <v>291</v>
      </c>
      <c r="I88" s="831">
        <v>73914</v>
      </c>
      <c r="J88" s="822"/>
      <c r="K88" s="822">
        <v>254</v>
      </c>
      <c r="L88" s="831">
        <v>240</v>
      </c>
      <c r="M88" s="831">
        <v>61200</v>
      </c>
      <c r="N88" s="822"/>
      <c r="O88" s="822">
        <v>255</v>
      </c>
      <c r="P88" s="831">
        <v>212</v>
      </c>
      <c r="Q88" s="831">
        <v>58300</v>
      </c>
      <c r="R88" s="827"/>
      <c r="S88" s="832">
        <v>275</v>
      </c>
    </row>
    <row r="89" spans="1:19" ht="14.45" customHeight="1" x14ac:dyDescent="0.2">
      <c r="A89" s="821" t="s">
        <v>3979</v>
      </c>
      <c r="B89" s="822" t="s">
        <v>3980</v>
      </c>
      <c r="C89" s="822" t="s">
        <v>622</v>
      </c>
      <c r="D89" s="822" t="s">
        <v>1389</v>
      </c>
      <c r="E89" s="822" t="s">
        <v>3966</v>
      </c>
      <c r="F89" s="822" t="s">
        <v>4016</v>
      </c>
      <c r="G89" s="822" t="s">
        <v>4017</v>
      </c>
      <c r="H89" s="831">
        <v>106</v>
      </c>
      <c r="I89" s="831">
        <v>13356</v>
      </c>
      <c r="J89" s="822"/>
      <c r="K89" s="822">
        <v>126</v>
      </c>
      <c r="L89" s="831">
        <v>143</v>
      </c>
      <c r="M89" s="831">
        <v>18161</v>
      </c>
      <c r="N89" s="822"/>
      <c r="O89" s="822">
        <v>127</v>
      </c>
      <c r="P89" s="831">
        <v>146</v>
      </c>
      <c r="Q89" s="831">
        <v>20002</v>
      </c>
      <c r="R89" s="827"/>
      <c r="S89" s="832">
        <v>137</v>
      </c>
    </row>
    <row r="90" spans="1:19" ht="14.45" customHeight="1" x14ac:dyDescent="0.2">
      <c r="A90" s="821" t="s">
        <v>3979</v>
      </c>
      <c r="B90" s="822" t="s">
        <v>3980</v>
      </c>
      <c r="C90" s="822" t="s">
        <v>622</v>
      </c>
      <c r="D90" s="822" t="s">
        <v>1389</v>
      </c>
      <c r="E90" s="822" t="s">
        <v>3966</v>
      </c>
      <c r="F90" s="822" t="s">
        <v>4022</v>
      </c>
      <c r="G90" s="822" t="s">
        <v>4023</v>
      </c>
      <c r="H90" s="831">
        <v>83</v>
      </c>
      <c r="I90" s="831">
        <v>13695</v>
      </c>
      <c r="J90" s="822"/>
      <c r="K90" s="822">
        <v>165</v>
      </c>
      <c r="L90" s="831">
        <v>53</v>
      </c>
      <c r="M90" s="831">
        <v>8798</v>
      </c>
      <c r="N90" s="822"/>
      <c r="O90" s="822">
        <v>166</v>
      </c>
      <c r="P90" s="831">
        <v>54</v>
      </c>
      <c r="Q90" s="831">
        <v>9450</v>
      </c>
      <c r="R90" s="827"/>
      <c r="S90" s="832">
        <v>175</v>
      </c>
    </row>
    <row r="91" spans="1:19" ht="14.45" customHeight="1" x14ac:dyDescent="0.2">
      <c r="A91" s="821" t="s">
        <v>3979</v>
      </c>
      <c r="B91" s="822" t="s">
        <v>3980</v>
      </c>
      <c r="C91" s="822" t="s">
        <v>622</v>
      </c>
      <c r="D91" s="822" t="s">
        <v>1389</v>
      </c>
      <c r="E91" s="822" t="s">
        <v>3966</v>
      </c>
      <c r="F91" s="822" t="s">
        <v>4024</v>
      </c>
      <c r="G91" s="822" t="s">
        <v>4025</v>
      </c>
      <c r="H91" s="831"/>
      <c r="I91" s="831"/>
      <c r="J91" s="822"/>
      <c r="K91" s="822"/>
      <c r="L91" s="831">
        <v>31</v>
      </c>
      <c r="M91" s="831">
        <v>0</v>
      </c>
      <c r="N91" s="822"/>
      <c r="O91" s="822">
        <v>0</v>
      </c>
      <c r="P91" s="831">
        <v>31</v>
      </c>
      <c r="Q91" s="831">
        <v>0</v>
      </c>
      <c r="R91" s="827"/>
      <c r="S91" s="832">
        <v>0</v>
      </c>
    </row>
    <row r="92" spans="1:19" ht="14.45" customHeight="1" x14ac:dyDescent="0.2">
      <c r="A92" s="821" t="s">
        <v>3979</v>
      </c>
      <c r="B92" s="822" t="s">
        <v>3980</v>
      </c>
      <c r="C92" s="822" t="s">
        <v>622</v>
      </c>
      <c r="D92" s="822" t="s">
        <v>1389</v>
      </c>
      <c r="E92" s="822" t="s">
        <v>3966</v>
      </c>
      <c r="F92" s="822" t="s">
        <v>4026</v>
      </c>
      <c r="G92" s="822" t="s">
        <v>4027</v>
      </c>
      <c r="H92" s="831">
        <v>394</v>
      </c>
      <c r="I92" s="831">
        <v>13133.33</v>
      </c>
      <c r="J92" s="822"/>
      <c r="K92" s="822">
        <v>33.333324873096444</v>
      </c>
      <c r="L92" s="831">
        <v>378</v>
      </c>
      <c r="M92" s="831">
        <v>12600</v>
      </c>
      <c r="N92" s="822"/>
      <c r="O92" s="822">
        <v>33.333333333333336</v>
      </c>
      <c r="P92" s="831">
        <v>354</v>
      </c>
      <c r="Q92" s="831">
        <v>16126.669999999998</v>
      </c>
      <c r="R92" s="827"/>
      <c r="S92" s="832">
        <v>45.555564971751409</v>
      </c>
    </row>
    <row r="93" spans="1:19" ht="14.45" customHeight="1" x14ac:dyDescent="0.2">
      <c r="A93" s="821" t="s">
        <v>3979</v>
      </c>
      <c r="B93" s="822" t="s">
        <v>3980</v>
      </c>
      <c r="C93" s="822" t="s">
        <v>622</v>
      </c>
      <c r="D93" s="822" t="s">
        <v>1389</v>
      </c>
      <c r="E93" s="822" t="s">
        <v>3966</v>
      </c>
      <c r="F93" s="822" t="s">
        <v>4030</v>
      </c>
      <c r="G93" s="822" t="s">
        <v>4031</v>
      </c>
      <c r="H93" s="831">
        <v>2</v>
      </c>
      <c r="I93" s="831">
        <v>76</v>
      </c>
      <c r="J93" s="822"/>
      <c r="K93" s="822">
        <v>38</v>
      </c>
      <c r="L93" s="831">
        <v>5</v>
      </c>
      <c r="M93" s="831">
        <v>190</v>
      </c>
      <c r="N93" s="822"/>
      <c r="O93" s="822">
        <v>38</v>
      </c>
      <c r="P93" s="831">
        <v>3</v>
      </c>
      <c r="Q93" s="831">
        <v>117</v>
      </c>
      <c r="R93" s="827"/>
      <c r="S93" s="832">
        <v>39</v>
      </c>
    </row>
    <row r="94" spans="1:19" ht="14.45" customHeight="1" x14ac:dyDescent="0.2">
      <c r="A94" s="821" t="s">
        <v>3979</v>
      </c>
      <c r="B94" s="822" t="s">
        <v>3980</v>
      </c>
      <c r="C94" s="822" t="s">
        <v>622</v>
      </c>
      <c r="D94" s="822" t="s">
        <v>1389</v>
      </c>
      <c r="E94" s="822" t="s">
        <v>3966</v>
      </c>
      <c r="F94" s="822" t="s">
        <v>3967</v>
      </c>
      <c r="G94" s="822" t="s">
        <v>3968</v>
      </c>
      <c r="H94" s="831">
        <v>69</v>
      </c>
      <c r="I94" s="831">
        <v>6003</v>
      </c>
      <c r="J94" s="822"/>
      <c r="K94" s="822">
        <v>87</v>
      </c>
      <c r="L94" s="831">
        <v>65</v>
      </c>
      <c r="M94" s="831">
        <v>5720</v>
      </c>
      <c r="N94" s="822"/>
      <c r="O94" s="822">
        <v>88</v>
      </c>
      <c r="P94" s="831">
        <v>61</v>
      </c>
      <c r="Q94" s="831">
        <v>5673</v>
      </c>
      <c r="R94" s="827"/>
      <c r="S94" s="832">
        <v>93</v>
      </c>
    </row>
    <row r="95" spans="1:19" ht="14.45" customHeight="1" x14ac:dyDescent="0.2">
      <c r="A95" s="821" t="s">
        <v>3979</v>
      </c>
      <c r="B95" s="822" t="s">
        <v>3980</v>
      </c>
      <c r="C95" s="822" t="s">
        <v>622</v>
      </c>
      <c r="D95" s="822" t="s">
        <v>1389</v>
      </c>
      <c r="E95" s="822" t="s">
        <v>3966</v>
      </c>
      <c r="F95" s="822" t="s">
        <v>4042</v>
      </c>
      <c r="G95" s="822" t="s">
        <v>4043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514</v>
      </c>
      <c r="R95" s="827"/>
      <c r="S95" s="832">
        <v>514</v>
      </c>
    </row>
    <row r="96" spans="1:19" ht="14.45" customHeight="1" x14ac:dyDescent="0.2">
      <c r="A96" s="821" t="s">
        <v>3979</v>
      </c>
      <c r="B96" s="822" t="s">
        <v>3980</v>
      </c>
      <c r="C96" s="822" t="s">
        <v>622</v>
      </c>
      <c r="D96" s="822" t="s">
        <v>1389</v>
      </c>
      <c r="E96" s="822" t="s">
        <v>3966</v>
      </c>
      <c r="F96" s="822" t="s">
        <v>4044</v>
      </c>
      <c r="G96" s="822" t="s">
        <v>4045</v>
      </c>
      <c r="H96" s="831">
        <v>1</v>
      </c>
      <c r="I96" s="831">
        <v>158</v>
      </c>
      <c r="J96" s="822"/>
      <c r="K96" s="822">
        <v>158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3979</v>
      </c>
      <c r="B97" s="822" t="s">
        <v>3980</v>
      </c>
      <c r="C97" s="822" t="s">
        <v>622</v>
      </c>
      <c r="D97" s="822" t="s">
        <v>1389</v>
      </c>
      <c r="E97" s="822" t="s">
        <v>3966</v>
      </c>
      <c r="F97" s="822" t="s">
        <v>4070</v>
      </c>
      <c r="G97" s="822" t="s">
        <v>4071</v>
      </c>
      <c r="H97" s="831">
        <v>3</v>
      </c>
      <c r="I97" s="831">
        <v>261</v>
      </c>
      <c r="J97" s="822"/>
      <c r="K97" s="822">
        <v>87</v>
      </c>
      <c r="L97" s="831">
        <v>13</v>
      </c>
      <c r="M97" s="831">
        <v>1144</v>
      </c>
      <c r="N97" s="822"/>
      <c r="O97" s="822">
        <v>88</v>
      </c>
      <c r="P97" s="831">
        <v>13</v>
      </c>
      <c r="Q97" s="831">
        <v>1209</v>
      </c>
      <c r="R97" s="827"/>
      <c r="S97" s="832">
        <v>93</v>
      </c>
    </row>
    <row r="98" spans="1:19" ht="14.45" customHeight="1" x14ac:dyDescent="0.2">
      <c r="A98" s="821" t="s">
        <v>3979</v>
      </c>
      <c r="B98" s="822" t="s">
        <v>3980</v>
      </c>
      <c r="C98" s="822" t="s">
        <v>622</v>
      </c>
      <c r="D98" s="822" t="s">
        <v>1389</v>
      </c>
      <c r="E98" s="822" t="s">
        <v>3966</v>
      </c>
      <c r="F98" s="822" t="s">
        <v>4074</v>
      </c>
      <c r="G98" s="822" t="s">
        <v>4075</v>
      </c>
      <c r="H98" s="831"/>
      <c r="I98" s="831"/>
      <c r="J98" s="822"/>
      <c r="K98" s="822"/>
      <c r="L98" s="831">
        <v>28</v>
      </c>
      <c r="M98" s="831">
        <v>0</v>
      </c>
      <c r="N98" s="822"/>
      <c r="O98" s="822">
        <v>0</v>
      </c>
      <c r="P98" s="831">
        <v>21</v>
      </c>
      <c r="Q98" s="831">
        <v>0</v>
      </c>
      <c r="R98" s="827"/>
      <c r="S98" s="832">
        <v>0</v>
      </c>
    </row>
    <row r="99" spans="1:19" ht="14.45" customHeight="1" x14ac:dyDescent="0.2">
      <c r="A99" s="821" t="s">
        <v>3979</v>
      </c>
      <c r="B99" s="822" t="s">
        <v>3980</v>
      </c>
      <c r="C99" s="822" t="s">
        <v>622</v>
      </c>
      <c r="D99" s="822" t="s">
        <v>1389</v>
      </c>
      <c r="E99" s="822" t="s">
        <v>3966</v>
      </c>
      <c r="F99" s="822" t="s">
        <v>4082</v>
      </c>
      <c r="G99" s="822" t="s">
        <v>4083</v>
      </c>
      <c r="H99" s="831"/>
      <c r="I99" s="831"/>
      <c r="J99" s="822"/>
      <c r="K99" s="822"/>
      <c r="L99" s="831">
        <v>6</v>
      </c>
      <c r="M99" s="831">
        <v>0</v>
      </c>
      <c r="N99" s="822"/>
      <c r="O99" s="822">
        <v>0</v>
      </c>
      <c r="P99" s="831">
        <v>9</v>
      </c>
      <c r="Q99" s="831">
        <v>0</v>
      </c>
      <c r="R99" s="827"/>
      <c r="S99" s="832">
        <v>0</v>
      </c>
    </row>
    <row r="100" spans="1:19" ht="14.45" customHeight="1" x14ac:dyDescent="0.2">
      <c r="A100" s="821" t="s">
        <v>3979</v>
      </c>
      <c r="B100" s="822" t="s">
        <v>3980</v>
      </c>
      <c r="C100" s="822" t="s">
        <v>622</v>
      </c>
      <c r="D100" s="822" t="s">
        <v>1390</v>
      </c>
      <c r="E100" s="822" t="s">
        <v>3964</v>
      </c>
      <c r="F100" s="822" t="s">
        <v>3965</v>
      </c>
      <c r="G100" s="822" t="s">
        <v>899</v>
      </c>
      <c r="H100" s="831">
        <v>0.15000000000000002</v>
      </c>
      <c r="I100" s="831">
        <v>10.44</v>
      </c>
      <c r="J100" s="822"/>
      <c r="K100" s="822">
        <v>69.59999999999998</v>
      </c>
      <c r="L100" s="831"/>
      <c r="M100" s="831"/>
      <c r="N100" s="822"/>
      <c r="O100" s="822"/>
      <c r="P100" s="831">
        <v>0.60000000000000009</v>
      </c>
      <c r="Q100" s="831">
        <v>41.82</v>
      </c>
      <c r="R100" s="827"/>
      <c r="S100" s="832">
        <v>69.699999999999989</v>
      </c>
    </row>
    <row r="101" spans="1:19" ht="14.45" customHeight="1" x14ac:dyDescent="0.2">
      <c r="A101" s="821" t="s">
        <v>3979</v>
      </c>
      <c r="B101" s="822" t="s">
        <v>3980</v>
      </c>
      <c r="C101" s="822" t="s">
        <v>622</v>
      </c>
      <c r="D101" s="822" t="s">
        <v>1390</v>
      </c>
      <c r="E101" s="822" t="s">
        <v>3964</v>
      </c>
      <c r="F101" s="822" t="s">
        <v>3983</v>
      </c>
      <c r="G101" s="822" t="s">
        <v>867</v>
      </c>
      <c r="H101" s="831">
        <v>8</v>
      </c>
      <c r="I101" s="831">
        <v>134.4</v>
      </c>
      <c r="J101" s="822"/>
      <c r="K101" s="822">
        <v>16.8</v>
      </c>
      <c r="L101" s="831">
        <v>4</v>
      </c>
      <c r="M101" s="831">
        <v>67.2</v>
      </c>
      <c r="N101" s="822"/>
      <c r="O101" s="822">
        <v>16.8</v>
      </c>
      <c r="P101" s="831">
        <v>6</v>
      </c>
      <c r="Q101" s="831">
        <v>100.8</v>
      </c>
      <c r="R101" s="827"/>
      <c r="S101" s="832">
        <v>16.8</v>
      </c>
    </row>
    <row r="102" spans="1:19" ht="14.45" customHeight="1" x14ac:dyDescent="0.2">
      <c r="A102" s="821" t="s">
        <v>3979</v>
      </c>
      <c r="B102" s="822" t="s">
        <v>3980</v>
      </c>
      <c r="C102" s="822" t="s">
        <v>622</v>
      </c>
      <c r="D102" s="822" t="s">
        <v>1390</v>
      </c>
      <c r="E102" s="822" t="s">
        <v>3966</v>
      </c>
      <c r="F102" s="822" t="s">
        <v>3994</v>
      </c>
      <c r="G102" s="822" t="s">
        <v>3995</v>
      </c>
      <c r="H102" s="831">
        <v>3</v>
      </c>
      <c r="I102" s="831">
        <v>114</v>
      </c>
      <c r="J102" s="822"/>
      <c r="K102" s="822">
        <v>38</v>
      </c>
      <c r="L102" s="831"/>
      <c r="M102" s="831"/>
      <c r="N102" s="822"/>
      <c r="O102" s="822"/>
      <c r="P102" s="831">
        <v>2</v>
      </c>
      <c r="Q102" s="831">
        <v>80</v>
      </c>
      <c r="R102" s="827"/>
      <c r="S102" s="832">
        <v>40</v>
      </c>
    </row>
    <row r="103" spans="1:19" ht="14.45" customHeight="1" x14ac:dyDescent="0.2">
      <c r="A103" s="821" t="s">
        <v>3979</v>
      </c>
      <c r="B103" s="822" t="s">
        <v>3980</v>
      </c>
      <c r="C103" s="822" t="s">
        <v>622</v>
      </c>
      <c r="D103" s="822" t="s">
        <v>1390</v>
      </c>
      <c r="E103" s="822" t="s">
        <v>3966</v>
      </c>
      <c r="F103" s="822" t="s">
        <v>4014</v>
      </c>
      <c r="G103" s="822" t="s">
        <v>4015</v>
      </c>
      <c r="H103" s="831">
        <v>29</v>
      </c>
      <c r="I103" s="831">
        <v>7366</v>
      </c>
      <c r="J103" s="822"/>
      <c r="K103" s="822">
        <v>254</v>
      </c>
      <c r="L103" s="831">
        <v>14</v>
      </c>
      <c r="M103" s="831">
        <v>3570</v>
      </c>
      <c r="N103" s="822"/>
      <c r="O103" s="822">
        <v>255</v>
      </c>
      <c r="P103" s="831">
        <v>8</v>
      </c>
      <c r="Q103" s="831">
        <v>2200</v>
      </c>
      <c r="R103" s="827"/>
      <c r="S103" s="832">
        <v>275</v>
      </c>
    </row>
    <row r="104" spans="1:19" ht="14.45" customHeight="1" x14ac:dyDescent="0.2">
      <c r="A104" s="821" t="s">
        <v>3979</v>
      </c>
      <c r="B104" s="822" t="s">
        <v>3980</v>
      </c>
      <c r="C104" s="822" t="s">
        <v>622</v>
      </c>
      <c r="D104" s="822" t="s">
        <v>1390</v>
      </c>
      <c r="E104" s="822" t="s">
        <v>3966</v>
      </c>
      <c r="F104" s="822" t="s">
        <v>4016</v>
      </c>
      <c r="G104" s="822" t="s">
        <v>4017</v>
      </c>
      <c r="H104" s="831">
        <v>2</v>
      </c>
      <c r="I104" s="831">
        <v>252</v>
      </c>
      <c r="J104" s="822"/>
      <c r="K104" s="822">
        <v>126</v>
      </c>
      <c r="L104" s="831">
        <v>1</v>
      </c>
      <c r="M104" s="831">
        <v>127</v>
      </c>
      <c r="N104" s="822"/>
      <c r="O104" s="822">
        <v>127</v>
      </c>
      <c r="P104" s="831"/>
      <c r="Q104" s="831"/>
      <c r="R104" s="827"/>
      <c r="S104" s="832"/>
    </row>
    <row r="105" spans="1:19" ht="14.45" customHeight="1" x14ac:dyDescent="0.2">
      <c r="A105" s="821" t="s">
        <v>3979</v>
      </c>
      <c r="B105" s="822" t="s">
        <v>3980</v>
      </c>
      <c r="C105" s="822" t="s">
        <v>622</v>
      </c>
      <c r="D105" s="822" t="s">
        <v>1390</v>
      </c>
      <c r="E105" s="822" t="s">
        <v>3966</v>
      </c>
      <c r="F105" s="822" t="s">
        <v>4022</v>
      </c>
      <c r="G105" s="822" t="s">
        <v>4023</v>
      </c>
      <c r="H105" s="831">
        <v>14</v>
      </c>
      <c r="I105" s="831">
        <v>2310</v>
      </c>
      <c r="J105" s="822"/>
      <c r="K105" s="822">
        <v>165</v>
      </c>
      <c r="L105" s="831">
        <v>4</v>
      </c>
      <c r="M105" s="831">
        <v>664</v>
      </c>
      <c r="N105" s="822"/>
      <c r="O105" s="822">
        <v>166</v>
      </c>
      <c r="P105" s="831">
        <v>4</v>
      </c>
      <c r="Q105" s="831">
        <v>700</v>
      </c>
      <c r="R105" s="827"/>
      <c r="S105" s="832">
        <v>175</v>
      </c>
    </row>
    <row r="106" spans="1:19" ht="14.45" customHeight="1" x14ac:dyDescent="0.2">
      <c r="A106" s="821" t="s">
        <v>3979</v>
      </c>
      <c r="B106" s="822" t="s">
        <v>3980</v>
      </c>
      <c r="C106" s="822" t="s">
        <v>622</v>
      </c>
      <c r="D106" s="822" t="s">
        <v>1390</v>
      </c>
      <c r="E106" s="822" t="s">
        <v>3966</v>
      </c>
      <c r="F106" s="822" t="s">
        <v>4024</v>
      </c>
      <c r="G106" s="822" t="s">
        <v>4025</v>
      </c>
      <c r="H106" s="831"/>
      <c r="I106" s="831"/>
      <c r="J106" s="822"/>
      <c r="K106" s="822"/>
      <c r="L106" s="831"/>
      <c r="M106" s="831"/>
      <c r="N106" s="822"/>
      <c r="O106" s="822"/>
      <c r="P106" s="831">
        <v>2</v>
      </c>
      <c r="Q106" s="831">
        <v>0</v>
      </c>
      <c r="R106" s="827"/>
      <c r="S106" s="832">
        <v>0</v>
      </c>
    </row>
    <row r="107" spans="1:19" ht="14.45" customHeight="1" x14ac:dyDescent="0.2">
      <c r="A107" s="821" t="s">
        <v>3979</v>
      </c>
      <c r="B107" s="822" t="s">
        <v>3980</v>
      </c>
      <c r="C107" s="822" t="s">
        <v>622</v>
      </c>
      <c r="D107" s="822" t="s">
        <v>1390</v>
      </c>
      <c r="E107" s="822" t="s">
        <v>3966</v>
      </c>
      <c r="F107" s="822" t="s">
        <v>4026</v>
      </c>
      <c r="G107" s="822" t="s">
        <v>4027</v>
      </c>
      <c r="H107" s="831">
        <v>30</v>
      </c>
      <c r="I107" s="831">
        <v>1000</v>
      </c>
      <c r="J107" s="822"/>
      <c r="K107" s="822">
        <v>33.333333333333336</v>
      </c>
      <c r="L107" s="831">
        <v>15</v>
      </c>
      <c r="M107" s="831">
        <v>499.99</v>
      </c>
      <c r="N107" s="822"/>
      <c r="O107" s="822">
        <v>33.332666666666668</v>
      </c>
      <c r="P107" s="831">
        <v>8</v>
      </c>
      <c r="Q107" s="831">
        <v>364.45000000000005</v>
      </c>
      <c r="R107" s="827"/>
      <c r="S107" s="832">
        <v>45.556250000000006</v>
      </c>
    </row>
    <row r="108" spans="1:19" ht="14.45" customHeight="1" x14ac:dyDescent="0.2">
      <c r="A108" s="821" t="s">
        <v>3979</v>
      </c>
      <c r="B108" s="822" t="s">
        <v>3980</v>
      </c>
      <c r="C108" s="822" t="s">
        <v>622</v>
      </c>
      <c r="D108" s="822" t="s">
        <v>1390</v>
      </c>
      <c r="E108" s="822" t="s">
        <v>3966</v>
      </c>
      <c r="F108" s="822" t="s">
        <v>3967</v>
      </c>
      <c r="G108" s="822" t="s">
        <v>3968</v>
      </c>
      <c r="H108" s="831">
        <v>16</v>
      </c>
      <c r="I108" s="831">
        <v>1392</v>
      </c>
      <c r="J108" s="822"/>
      <c r="K108" s="822">
        <v>87</v>
      </c>
      <c r="L108" s="831">
        <v>4</v>
      </c>
      <c r="M108" s="831">
        <v>352</v>
      </c>
      <c r="N108" s="822"/>
      <c r="O108" s="822">
        <v>88</v>
      </c>
      <c r="P108" s="831">
        <v>6</v>
      </c>
      <c r="Q108" s="831">
        <v>558</v>
      </c>
      <c r="R108" s="827"/>
      <c r="S108" s="832">
        <v>93</v>
      </c>
    </row>
    <row r="109" spans="1:19" ht="14.45" customHeight="1" x14ac:dyDescent="0.2">
      <c r="A109" s="821" t="s">
        <v>3979</v>
      </c>
      <c r="B109" s="822" t="s">
        <v>3980</v>
      </c>
      <c r="C109" s="822" t="s">
        <v>622</v>
      </c>
      <c r="D109" s="822" t="s">
        <v>1390</v>
      </c>
      <c r="E109" s="822" t="s">
        <v>3966</v>
      </c>
      <c r="F109" s="822" t="s">
        <v>4052</v>
      </c>
      <c r="G109" s="822" t="s">
        <v>4053</v>
      </c>
      <c r="H109" s="831"/>
      <c r="I109" s="831"/>
      <c r="J109" s="822"/>
      <c r="K109" s="822"/>
      <c r="L109" s="831"/>
      <c r="M109" s="831"/>
      <c r="N109" s="822"/>
      <c r="O109" s="822"/>
      <c r="P109" s="831">
        <v>1</v>
      </c>
      <c r="Q109" s="831">
        <v>66</v>
      </c>
      <c r="R109" s="827"/>
      <c r="S109" s="832">
        <v>66</v>
      </c>
    </row>
    <row r="110" spans="1:19" ht="14.45" customHeight="1" x14ac:dyDescent="0.2">
      <c r="A110" s="821" t="s">
        <v>3979</v>
      </c>
      <c r="B110" s="822" t="s">
        <v>3980</v>
      </c>
      <c r="C110" s="822" t="s">
        <v>622</v>
      </c>
      <c r="D110" s="822" t="s">
        <v>1390</v>
      </c>
      <c r="E110" s="822" t="s">
        <v>3966</v>
      </c>
      <c r="F110" s="822" t="s">
        <v>4070</v>
      </c>
      <c r="G110" s="822" t="s">
        <v>4071</v>
      </c>
      <c r="H110" s="831">
        <v>1</v>
      </c>
      <c r="I110" s="831">
        <v>87</v>
      </c>
      <c r="J110" s="822"/>
      <c r="K110" s="822">
        <v>87</v>
      </c>
      <c r="L110" s="831"/>
      <c r="M110" s="831"/>
      <c r="N110" s="822"/>
      <c r="O110" s="822"/>
      <c r="P110" s="831">
        <v>2</v>
      </c>
      <c r="Q110" s="831">
        <v>186</v>
      </c>
      <c r="R110" s="827"/>
      <c r="S110" s="832">
        <v>93</v>
      </c>
    </row>
    <row r="111" spans="1:19" ht="14.45" customHeight="1" x14ac:dyDescent="0.2">
      <c r="A111" s="821" t="s">
        <v>3979</v>
      </c>
      <c r="B111" s="822" t="s">
        <v>3980</v>
      </c>
      <c r="C111" s="822" t="s">
        <v>622</v>
      </c>
      <c r="D111" s="822" t="s">
        <v>1390</v>
      </c>
      <c r="E111" s="822" t="s">
        <v>3966</v>
      </c>
      <c r="F111" s="822" t="s">
        <v>4074</v>
      </c>
      <c r="G111" s="822" t="s">
        <v>4075</v>
      </c>
      <c r="H111" s="831"/>
      <c r="I111" s="831"/>
      <c r="J111" s="822"/>
      <c r="K111" s="822"/>
      <c r="L111" s="831">
        <v>3</v>
      </c>
      <c r="M111" s="831">
        <v>0</v>
      </c>
      <c r="N111" s="822"/>
      <c r="O111" s="822">
        <v>0</v>
      </c>
      <c r="P111" s="831">
        <v>4</v>
      </c>
      <c r="Q111" s="831">
        <v>0</v>
      </c>
      <c r="R111" s="827"/>
      <c r="S111" s="832">
        <v>0</v>
      </c>
    </row>
    <row r="112" spans="1:19" ht="14.45" customHeight="1" x14ac:dyDescent="0.2">
      <c r="A112" s="821" t="s">
        <v>3979</v>
      </c>
      <c r="B112" s="822" t="s">
        <v>3980</v>
      </c>
      <c r="C112" s="822" t="s">
        <v>622</v>
      </c>
      <c r="D112" s="822" t="s">
        <v>1390</v>
      </c>
      <c r="E112" s="822" t="s">
        <v>3966</v>
      </c>
      <c r="F112" s="822" t="s">
        <v>4082</v>
      </c>
      <c r="G112" s="822" t="s">
        <v>4083</v>
      </c>
      <c r="H112" s="831"/>
      <c r="I112" s="831"/>
      <c r="J112" s="822"/>
      <c r="K112" s="822"/>
      <c r="L112" s="831">
        <v>1</v>
      </c>
      <c r="M112" s="831">
        <v>0</v>
      </c>
      <c r="N112" s="822"/>
      <c r="O112" s="822">
        <v>0</v>
      </c>
      <c r="P112" s="831"/>
      <c r="Q112" s="831"/>
      <c r="R112" s="827"/>
      <c r="S112" s="832"/>
    </row>
    <row r="113" spans="1:19" ht="14.45" customHeight="1" x14ac:dyDescent="0.2">
      <c r="A113" s="821" t="s">
        <v>3979</v>
      </c>
      <c r="B113" s="822" t="s">
        <v>3980</v>
      </c>
      <c r="C113" s="822" t="s">
        <v>622</v>
      </c>
      <c r="D113" s="822" t="s">
        <v>1391</v>
      </c>
      <c r="E113" s="822" t="s">
        <v>3964</v>
      </c>
      <c r="F113" s="822" t="s">
        <v>3965</v>
      </c>
      <c r="G113" s="822" t="s">
        <v>899</v>
      </c>
      <c r="H113" s="831">
        <v>1.3499999999999999</v>
      </c>
      <c r="I113" s="831">
        <v>93.960000000000008</v>
      </c>
      <c r="J113" s="822"/>
      <c r="K113" s="822">
        <v>69.600000000000009</v>
      </c>
      <c r="L113" s="831">
        <v>0.1</v>
      </c>
      <c r="M113" s="831">
        <v>6.97</v>
      </c>
      <c r="N113" s="822"/>
      <c r="O113" s="822">
        <v>69.699999999999989</v>
      </c>
      <c r="P113" s="831">
        <v>6.1000000000000005</v>
      </c>
      <c r="Q113" s="831">
        <v>425.16999999999996</v>
      </c>
      <c r="R113" s="827"/>
      <c r="S113" s="832">
        <v>69.699999999999989</v>
      </c>
    </row>
    <row r="114" spans="1:19" ht="14.45" customHeight="1" x14ac:dyDescent="0.2">
      <c r="A114" s="821" t="s">
        <v>3979</v>
      </c>
      <c r="B114" s="822" t="s">
        <v>3980</v>
      </c>
      <c r="C114" s="822" t="s">
        <v>622</v>
      </c>
      <c r="D114" s="822" t="s">
        <v>1391</v>
      </c>
      <c r="E114" s="822" t="s">
        <v>3964</v>
      </c>
      <c r="F114" s="822" t="s">
        <v>3983</v>
      </c>
      <c r="G114" s="822" t="s">
        <v>867</v>
      </c>
      <c r="H114" s="831">
        <v>103</v>
      </c>
      <c r="I114" s="831">
        <v>1730.4</v>
      </c>
      <c r="J114" s="822"/>
      <c r="K114" s="822">
        <v>16.8</v>
      </c>
      <c r="L114" s="831">
        <v>74</v>
      </c>
      <c r="M114" s="831">
        <v>1243.1999999999998</v>
      </c>
      <c r="N114" s="822"/>
      <c r="O114" s="822">
        <v>16.799999999999997</v>
      </c>
      <c r="P114" s="831">
        <v>85</v>
      </c>
      <c r="Q114" s="831">
        <v>1428</v>
      </c>
      <c r="R114" s="827"/>
      <c r="S114" s="832">
        <v>16.8</v>
      </c>
    </row>
    <row r="115" spans="1:19" ht="14.45" customHeight="1" x14ac:dyDescent="0.2">
      <c r="A115" s="821" t="s">
        <v>3979</v>
      </c>
      <c r="B115" s="822" t="s">
        <v>3980</v>
      </c>
      <c r="C115" s="822" t="s">
        <v>622</v>
      </c>
      <c r="D115" s="822" t="s">
        <v>1391</v>
      </c>
      <c r="E115" s="822" t="s">
        <v>3964</v>
      </c>
      <c r="F115" s="822" t="s">
        <v>3984</v>
      </c>
      <c r="G115" s="822" t="s">
        <v>2341</v>
      </c>
      <c r="H115" s="831"/>
      <c r="I115" s="831"/>
      <c r="J115" s="822"/>
      <c r="K115" s="822"/>
      <c r="L115" s="831">
        <v>0.1</v>
      </c>
      <c r="M115" s="831">
        <v>94.12</v>
      </c>
      <c r="N115" s="822"/>
      <c r="O115" s="822">
        <v>941.2</v>
      </c>
      <c r="P115" s="831"/>
      <c r="Q115" s="831"/>
      <c r="R115" s="827"/>
      <c r="S115" s="832"/>
    </row>
    <row r="116" spans="1:19" ht="14.45" customHeight="1" x14ac:dyDescent="0.2">
      <c r="A116" s="821" t="s">
        <v>3979</v>
      </c>
      <c r="B116" s="822" t="s">
        <v>3980</v>
      </c>
      <c r="C116" s="822" t="s">
        <v>622</v>
      </c>
      <c r="D116" s="822" t="s">
        <v>1391</v>
      </c>
      <c r="E116" s="822" t="s">
        <v>3966</v>
      </c>
      <c r="F116" s="822" t="s">
        <v>3990</v>
      </c>
      <c r="G116" s="822" t="s">
        <v>3991</v>
      </c>
      <c r="H116" s="831">
        <v>31</v>
      </c>
      <c r="I116" s="831">
        <v>2604</v>
      </c>
      <c r="J116" s="822"/>
      <c r="K116" s="822">
        <v>84</v>
      </c>
      <c r="L116" s="831">
        <v>25</v>
      </c>
      <c r="M116" s="831">
        <v>2125</v>
      </c>
      <c r="N116" s="822"/>
      <c r="O116" s="822">
        <v>85</v>
      </c>
      <c r="P116" s="831">
        <v>29</v>
      </c>
      <c r="Q116" s="831">
        <v>2581</v>
      </c>
      <c r="R116" s="827"/>
      <c r="S116" s="832">
        <v>89</v>
      </c>
    </row>
    <row r="117" spans="1:19" ht="14.45" customHeight="1" x14ac:dyDescent="0.2">
      <c r="A117" s="821" t="s">
        <v>3979</v>
      </c>
      <c r="B117" s="822" t="s">
        <v>3980</v>
      </c>
      <c r="C117" s="822" t="s">
        <v>622</v>
      </c>
      <c r="D117" s="822" t="s">
        <v>1391</v>
      </c>
      <c r="E117" s="822" t="s">
        <v>3966</v>
      </c>
      <c r="F117" s="822" t="s">
        <v>3992</v>
      </c>
      <c r="G117" s="822" t="s">
        <v>3993</v>
      </c>
      <c r="H117" s="831"/>
      <c r="I117" s="831"/>
      <c r="J117" s="822"/>
      <c r="K117" s="822"/>
      <c r="L117" s="831">
        <v>2</v>
      </c>
      <c r="M117" s="831">
        <v>216</v>
      </c>
      <c r="N117" s="822"/>
      <c r="O117" s="822">
        <v>108</v>
      </c>
      <c r="P117" s="831">
        <v>2</v>
      </c>
      <c r="Q117" s="831">
        <v>224</v>
      </c>
      <c r="R117" s="827"/>
      <c r="S117" s="832">
        <v>112</v>
      </c>
    </row>
    <row r="118" spans="1:19" ht="14.45" customHeight="1" x14ac:dyDescent="0.2">
      <c r="A118" s="821" t="s">
        <v>3979</v>
      </c>
      <c r="B118" s="822" t="s">
        <v>3980</v>
      </c>
      <c r="C118" s="822" t="s">
        <v>622</v>
      </c>
      <c r="D118" s="822" t="s">
        <v>1391</v>
      </c>
      <c r="E118" s="822" t="s">
        <v>3966</v>
      </c>
      <c r="F118" s="822" t="s">
        <v>3994</v>
      </c>
      <c r="G118" s="822" t="s">
        <v>3995</v>
      </c>
      <c r="H118" s="831">
        <v>22</v>
      </c>
      <c r="I118" s="831">
        <v>836</v>
      </c>
      <c r="J118" s="822"/>
      <c r="K118" s="822">
        <v>38</v>
      </c>
      <c r="L118" s="831">
        <v>8</v>
      </c>
      <c r="M118" s="831">
        <v>304</v>
      </c>
      <c r="N118" s="822"/>
      <c r="O118" s="822">
        <v>38</v>
      </c>
      <c r="P118" s="831">
        <v>13</v>
      </c>
      <c r="Q118" s="831">
        <v>520</v>
      </c>
      <c r="R118" s="827"/>
      <c r="S118" s="832">
        <v>40</v>
      </c>
    </row>
    <row r="119" spans="1:19" ht="14.45" customHeight="1" x14ac:dyDescent="0.2">
      <c r="A119" s="821" t="s">
        <v>3979</v>
      </c>
      <c r="B119" s="822" t="s">
        <v>3980</v>
      </c>
      <c r="C119" s="822" t="s">
        <v>622</v>
      </c>
      <c r="D119" s="822" t="s">
        <v>1391</v>
      </c>
      <c r="E119" s="822" t="s">
        <v>3966</v>
      </c>
      <c r="F119" s="822" t="s">
        <v>3998</v>
      </c>
      <c r="G119" s="822" t="s">
        <v>3999</v>
      </c>
      <c r="H119" s="831">
        <v>6</v>
      </c>
      <c r="I119" s="831">
        <v>30</v>
      </c>
      <c r="J119" s="822"/>
      <c r="K119" s="822">
        <v>5</v>
      </c>
      <c r="L119" s="831">
        <v>6</v>
      </c>
      <c r="M119" s="831">
        <v>30</v>
      </c>
      <c r="N119" s="822"/>
      <c r="O119" s="822">
        <v>5</v>
      </c>
      <c r="P119" s="831">
        <v>9</v>
      </c>
      <c r="Q119" s="831">
        <v>45</v>
      </c>
      <c r="R119" s="827"/>
      <c r="S119" s="832">
        <v>5</v>
      </c>
    </row>
    <row r="120" spans="1:19" ht="14.45" customHeight="1" x14ac:dyDescent="0.2">
      <c r="A120" s="821" t="s">
        <v>3979</v>
      </c>
      <c r="B120" s="822" t="s">
        <v>3980</v>
      </c>
      <c r="C120" s="822" t="s">
        <v>622</v>
      </c>
      <c r="D120" s="822" t="s">
        <v>1391</v>
      </c>
      <c r="E120" s="822" t="s">
        <v>3966</v>
      </c>
      <c r="F120" s="822" t="s">
        <v>4000</v>
      </c>
      <c r="G120" s="822" t="s">
        <v>4001</v>
      </c>
      <c r="H120" s="831">
        <v>1</v>
      </c>
      <c r="I120" s="831">
        <v>242</v>
      </c>
      <c r="J120" s="822"/>
      <c r="K120" s="822">
        <v>242</v>
      </c>
      <c r="L120" s="831">
        <v>1</v>
      </c>
      <c r="M120" s="831">
        <v>243</v>
      </c>
      <c r="N120" s="822"/>
      <c r="O120" s="822">
        <v>243</v>
      </c>
      <c r="P120" s="831"/>
      <c r="Q120" s="831"/>
      <c r="R120" s="827"/>
      <c r="S120" s="832"/>
    </row>
    <row r="121" spans="1:19" ht="14.45" customHeight="1" x14ac:dyDescent="0.2">
      <c r="A121" s="821" t="s">
        <v>3979</v>
      </c>
      <c r="B121" s="822" t="s">
        <v>3980</v>
      </c>
      <c r="C121" s="822" t="s">
        <v>622</v>
      </c>
      <c r="D121" s="822" t="s">
        <v>1391</v>
      </c>
      <c r="E121" s="822" t="s">
        <v>3966</v>
      </c>
      <c r="F121" s="822" t="s">
        <v>4002</v>
      </c>
      <c r="G121" s="822" t="s">
        <v>4003</v>
      </c>
      <c r="H121" s="831"/>
      <c r="I121" s="831"/>
      <c r="J121" s="822"/>
      <c r="K121" s="822"/>
      <c r="L121" s="831">
        <v>1</v>
      </c>
      <c r="M121" s="831">
        <v>385</v>
      </c>
      <c r="N121" s="822"/>
      <c r="O121" s="822">
        <v>385</v>
      </c>
      <c r="P121" s="831"/>
      <c r="Q121" s="831"/>
      <c r="R121" s="827"/>
      <c r="S121" s="832"/>
    </row>
    <row r="122" spans="1:19" ht="14.45" customHeight="1" x14ac:dyDescent="0.2">
      <c r="A122" s="821" t="s">
        <v>3979</v>
      </c>
      <c r="B122" s="822" t="s">
        <v>3980</v>
      </c>
      <c r="C122" s="822" t="s">
        <v>622</v>
      </c>
      <c r="D122" s="822" t="s">
        <v>1391</v>
      </c>
      <c r="E122" s="822" t="s">
        <v>3966</v>
      </c>
      <c r="F122" s="822" t="s">
        <v>4006</v>
      </c>
      <c r="G122" s="822" t="s">
        <v>4007</v>
      </c>
      <c r="H122" s="831">
        <v>1</v>
      </c>
      <c r="I122" s="831">
        <v>91</v>
      </c>
      <c r="J122" s="822"/>
      <c r="K122" s="822">
        <v>91</v>
      </c>
      <c r="L122" s="831"/>
      <c r="M122" s="831"/>
      <c r="N122" s="822"/>
      <c r="O122" s="822"/>
      <c r="P122" s="831">
        <v>1</v>
      </c>
      <c r="Q122" s="831">
        <v>97</v>
      </c>
      <c r="R122" s="827"/>
      <c r="S122" s="832">
        <v>97</v>
      </c>
    </row>
    <row r="123" spans="1:19" ht="14.45" customHeight="1" x14ac:dyDescent="0.2">
      <c r="A123" s="821" t="s">
        <v>3979</v>
      </c>
      <c r="B123" s="822" t="s">
        <v>3980</v>
      </c>
      <c r="C123" s="822" t="s">
        <v>622</v>
      </c>
      <c r="D123" s="822" t="s">
        <v>1391</v>
      </c>
      <c r="E123" s="822" t="s">
        <v>3966</v>
      </c>
      <c r="F123" s="822" t="s">
        <v>4014</v>
      </c>
      <c r="G123" s="822" t="s">
        <v>4015</v>
      </c>
      <c r="H123" s="831">
        <v>183</v>
      </c>
      <c r="I123" s="831">
        <v>46482</v>
      </c>
      <c r="J123" s="822"/>
      <c r="K123" s="822">
        <v>254</v>
      </c>
      <c r="L123" s="831">
        <v>151</v>
      </c>
      <c r="M123" s="831">
        <v>38505</v>
      </c>
      <c r="N123" s="822"/>
      <c r="O123" s="822">
        <v>255</v>
      </c>
      <c r="P123" s="831">
        <v>210</v>
      </c>
      <c r="Q123" s="831">
        <v>57750</v>
      </c>
      <c r="R123" s="827"/>
      <c r="S123" s="832">
        <v>275</v>
      </c>
    </row>
    <row r="124" spans="1:19" ht="14.45" customHeight="1" x14ac:dyDescent="0.2">
      <c r="A124" s="821" t="s">
        <v>3979</v>
      </c>
      <c r="B124" s="822" t="s">
        <v>3980</v>
      </c>
      <c r="C124" s="822" t="s">
        <v>622</v>
      </c>
      <c r="D124" s="822" t="s">
        <v>1391</v>
      </c>
      <c r="E124" s="822" t="s">
        <v>3966</v>
      </c>
      <c r="F124" s="822" t="s">
        <v>4016</v>
      </c>
      <c r="G124" s="822" t="s">
        <v>4017</v>
      </c>
      <c r="H124" s="831">
        <v>225</v>
      </c>
      <c r="I124" s="831">
        <v>28350</v>
      </c>
      <c r="J124" s="822"/>
      <c r="K124" s="822">
        <v>126</v>
      </c>
      <c r="L124" s="831">
        <v>177</v>
      </c>
      <c r="M124" s="831">
        <v>22479</v>
      </c>
      <c r="N124" s="822"/>
      <c r="O124" s="822">
        <v>127</v>
      </c>
      <c r="P124" s="831">
        <v>191</v>
      </c>
      <c r="Q124" s="831">
        <v>26167</v>
      </c>
      <c r="R124" s="827"/>
      <c r="S124" s="832">
        <v>137</v>
      </c>
    </row>
    <row r="125" spans="1:19" ht="14.45" customHeight="1" x14ac:dyDescent="0.2">
      <c r="A125" s="821" t="s">
        <v>3979</v>
      </c>
      <c r="B125" s="822" t="s">
        <v>3980</v>
      </c>
      <c r="C125" s="822" t="s">
        <v>622</v>
      </c>
      <c r="D125" s="822" t="s">
        <v>1391</v>
      </c>
      <c r="E125" s="822" t="s">
        <v>3966</v>
      </c>
      <c r="F125" s="822" t="s">
        <v>4022</v>
      </c>
      <c r="G125" s="822" t="s">
        <v>4023</v>
      </c>
      <c r="H125" s="831">
        <v>160</v>
      </c>
      <c r="I125" s="831">
        <v>26400</v>
      </c>
      <c r="J125" s="822"/>
      <c r="K125" s="822">
        <v>165</v>
      </c>
      <c r="L125" s="831">
        <v>105</v>
      </c>
      <c r="M125" s="831">
        <v>17430</v>
      </c>
      <c r="N125" s="822"/>
      <c r="O125" s="822">
        <v>166</v>
      </c>
      <c r="P125" s="831">
        <v>133</v>
      </c>
      <c r="Q125" s="831">
        <v>23275</v>
      </c>
      <c r="R125" s="827"/>
      <c r="S125" s="832">
        <v>175</v>
      </c>
    </row>
    <row r="126" spans="1:19" ht="14.45" customHeight="1" x14ac:dyDescent="0.2">
      <c r="A126" s="821" t="s">
        <v>3979</v>
      </c>
      <c r="B126" s="822" t="s">
        <v>3980</v>
      </c>
      <c r="C126" s="822" t="s">
        <v>622</v>
      </c>
      <c r="D126" s="822" t="s">
        <v>1391</v>
      </c>
      <c r="E126" s="822" t="s">
        <v>3966</v>
      </c>
      <c r="F126" s="822" t="s">
        <v>4024</v>
      </c>
      <c r="G126" s="822" t="s">
        <v>4025</v>
      </c>
      <c r="H126" s="831"/>
      <c r="I126" s="831"/>
      <c r="J126" s="822"/>
      <c r="K126" s="822"/>
      <c r="L126" s="831">
        <v>49</v>
      </c>
      <c r="M126" s="831">
        <v>0</v>
      </c>
      <c r="N126" s="822"/>
      <c r="O126" s="822">
        <v>0</v>
      </c>
      <c r="P126" s="831">
        <v>64</v>
      </c>
      <c r="Q126" s="831">
        <v>0</v>
      </c>
      <c r="R126" s="827"/>
      <c r="S126" s="832">
        <v>0</v>
      </c>
    </row>
    <row r="127" spans="1:19" ht="14.45" customHeight="1" x14ac:dyDescent="0.2">
      <c r="A127" s="821" t="s">
        <v>3979</v>
      </c>
      <c r="B127" s="822" t="s">
        <v>3980</v>
      </c>
      <c r="C127" s="822" t="s">
        <v>622</v>
      </c>
      <c r="D127" s="822" t="s">
        <v>1391</v>
      </c>
      <c r="E127" s="822" t="s">
        <v>3966</v>
      </c>
      <c r="F127" s="822" t="s">
        <v>4026</v>
      </c>
      <c r="G127" s="822" t="s">
        <v>4027</v>
      </c>
      <c r="H127" s="831">
        <v>394</v>
      </c>
      <c r="I127" s="831">
        <v>13133.33</v>
      </c>
      <c r="J127" s="822"/>
      <c r="K127" s="822">
        <v>33.333324873096444</v>
      </c>
      <c r="L127" s="831">
        <v>306</v>
      </c>
      <c r="M127" s="831">
        <v>10200</v>
      </c>
      <c r="N127" s="822"/>
      <c r="O127" s="822">
        <v>33.333333333333336</v>
      </c>
      <c r="P127" s="831">
        <v>384</v>
      </c>
      <c r="Q127" s="831">
        <v>17493.330000000002</v>
      </c>
      <c r="R127" s="827"/>
      <c r="S127" s="832">
        <v>45.555546875000005</v>
      </c>
    </row>
    <row r="128" spans="1:19" ht="14.45" customHeight="1" x14ac:dyDescent="0.2">
      <c r="A128" s="821" t="s">
        <v>3979</v>
      </c>
      <c r="B128" s="822" t="s">
        <v>3980</v>
      </c>
      <c r="C128" s="822" t="s">
        <v>622</v>
      </c>
      <c r="D128" s="822" t="s">
        <v>1391</v>
      </c>
      <c r="E128" s="822" t="s">
        <v>3966</v>
      </c>
      <c r="F128" s="822" t="s">
        <v>4030</v>
      </c>
      <c r="G128" s="822" t="s">
        <v>4031</v>
      </c>
      <c r="H128" s="831">
        <v>3</v>
      </c>
      <c r="I128" s="831">
        <v>114</v>
      </c>
      <c r="J128" s="822"/>
      <c r="K128" s="822">
        <v>38</v>
      </c>
      <c r="L128" s="831">
        <v>1</v>
      </c>
      <c r="M128" s="831">
        <v>38</v>
      </c>
      <c r="N128" s="822"/>
      <c r="O128" s="822">
        <v>38</v>
      </c>
      <c r="P128" s="831">
        <v>8</v>
      </c>
      <c r="Q128" s="831">
        <v>312</v>
      </c>
      <c r="R128" s="827"/>
      <c r="S128" s="832">
        <v>39</v>
      </c>
    </row>
    <row r="129" spans="1:19" ht="14.45" customHeight="1" x14ac:dyDescent="0.2">
      <c r="A129" s="821" t="s">
        <v>3979</v>
      </c>
      <c r="B129" s="822" t="s">
        <v>3980</v>
      </c>
      <c r="C129" s="822" t="s">
        <v>622</v>
      </c>
      <c r="D129" s="822" t="s">
        <v>1391</v>
      </c>
      <c r="E129" s="822" t="s">
        <v>3966</v>
      </c>
      <c r="F129" s="822" t="s">
        <v>3967</v>
      </c>
      <c r="G129" s="822" t="s">
        <v>3968</v>
      </c>
      <c r="H129" s="831">
        <v>160</v>
      </c>
      <c r="I129" s="831">
        <v>13920</v>
      </c>
      <c r="J129" s="822"/>
      <c r="K129" s="822">
        <v>87</v>
      </c>
      <c r="L129" s="831">
        <v>105</v>
      </c>
      <c r="M129" s="831">
        <v>9240</v>
      </c>
      <c r="N129" s="822"/>
      <c r="O129" s="822">
        <v>88</v>
      </c>
      <c r="P129" s="831">
        <v>133</v>
      </c>
      <c r="Q129" s="831">
        <v>12369</v>
      </c>
      <c r="R129" s="827"/>
      <c r="S129" s="832">
        <v>93</v>
      </c>
    </row>
    <row r="130" spans="1:19" ht="14.45" customHeight="1" x14ac:dyDescent="0.2">
      <c r="A130" s="821" t="s">
        <v>3979</v>
      </c>
      <c r="B130" s="822" t="s">
        <v>3980</v>
      </c>
      <c r="C130" s="822" t="s">
        <v>622</v>
      </c>
      <c r="D130" s="822" t="s">
        <v>1391</v>
      </c>
      <c r="E130" s="822" t="s">
        <v>3966</v>
      </c>
      <c r="F130" s="822" t="s">
        <v>4034</v>
      </c>
      <c r="G130" s="822" t="s">
        <v>4035</v>
      </c>
      <c r="H130" s="831">
        <v>2</v>
      </c>
      <c r="I130" s="831">
        <v>66</v>
      </c>
      <c r="J130" s="822"/>
      <c r="K130" s="822">
        <v>33</v>
      </c>
      <c r="L130" s="831"/>
      <c r="M130" s="831"/>
      <c r="N130" s="822"/>
      <c r="O130" s="822"/>
      <c r="P130" s="831">
        <v>3</v>
      </c>
      <c r="Q130" s="831">
        <v>102</v>
      </c>
      <c r="R130" s="827"/>
      <c r="S130" s="832">
        <v>34</v>
      </c>
    </row>
    <row r="131" spans="1:19" ht="14.45" customHeight="1" x14ac:dyDescent="0.2">
      <c r="A131" s="821" t="s">
        <v>3979</v>
      </c>
      <c r="B131" s="822" t="s">
        <v>3980</v>
      </c>
      <c r="C131" s="822" t="s">
        <v>622</v>
      </c>
      <c r="D131" s="822" t="s">
        <v>1391</v>
      </c>
      <c r="E131" s="822" t="s">
        <v>3966</v>
      </c>
      <c r="F131" s="822" t="s">
        <v>4040</v>
      </c>
      <c r="G131" s="822" t="s">
        <v>4041</v>
      </c>
      <c r="H131" s="831"/>
      <c r="I131" s="831"/>
      <c r="J131" s="822"/>
      <c r="K131" s="822"/>
      <c r="L131" s="831"/>
      <c r="M131" s="831"/>
      <c r="N131" s="822"/>
      <c r="O131" s="822"/>
      <c r="P131" s="831">
        <v>3</v>
      </c>
      <c r="Q131" s="831">
        <v>243</v>
      </c>
      <c r="R131" s="827"/>
      <c r="S131" s="832">
        <v>81</v>
      </c>
    </row>
    <row r="132" spans="1:19" ht="14.45" customHeight="1" x14ac:dyDescent="0.2">
      <c r="A132" s="821" t="s">
        <v>3979</v>
      </c>
      <c r="B132" s="822" t="s">
        <v>3980</v>
      </c>
      <c r="C132" s="822" t="s">
        <v>622</v>
      </c>
      <c r="D132" s="822" t="s">
        <v>1391</v>
      </c>
      <c r="E132" s="822" t="s">
        <v>3966</v>
      </c>
      <c r="F132" s="822" t="s">
        <v>4044</v>
      </c>
      <c r="G132" s="822" t="s">
        <v>4045</v>
      </c>
      <c r="H132" s="831"/>
      <c r="I132" s="831"/>
      <c r="J132" s="822"/>
      <c r="K132" s="822"/>
      <c r="L132" s="831">
        <v>1</v>
      </c>
      <c r="M132" s="831">
        <v>159</v>
      </c>
      <c r="N132" s="822"/>
      <c r="O132" s="822">
        <v>159</v>
      </c>
      <c r="P132" s="831"/>
      <c r="Q132" s="831"/>
      <c r="R132" s="827"/>
      <c r="S132" s="832"/>
    </row>
    <row r="133" spans="1:19" ht="14.45" customHeight="1" x14ac:dyDescent="0.2">
      <c r="A133" s="821" t="s">
        <v>3979</v>
      </c>
      <c r="B133" s="822" t="s">
        <v>3980</v>
      </c>
      <c r="C133" s="822" t="s">
        <v>622</v>
      </c>
      <c r="D133" s="822" t="s">
        <v>1391</v>
      </c>
      <c r="E133" s="822" t="s">
        <v>3966</v>
      </c>
      <c r="F133" s="822" t="s">
        <v>4052</v>
      </c>
      <c r="G133" s="822" t="s">
        <v>4053</v>
      </c>
      <c r="H133" s="831">
        <v>1</v>
      </c>
      <c r="I133" s="831">
        <v>61</v>
      </c>
      <c r="J133" s="822"/>
      <c r="K133" s="822">
        <v>61</v>
      </c>
      <c r="L133" s="831">
        <v>2</v>
      </c>
      <c r="M133" s="831">
        <v>124</v>
      </c>
      <c r="N133" s="822"/>
      <c r="O133" s="822">
        <v>62</v>
      </c>
      <c r="P133" s="831"/>
      <c r="Q133" s="831"/>
      <c r="R133" s="827"/>
      <c r="S133" s="832"/>
    </row>
    <row r="134" spans="1:19" ht="14.45" customHeight="1" x14ac:dyDescent="0.2">
      <c r="A134" s="821" t="s">
        <v>3979</v>
      </c>
      <c r="B134" s="822" t="s">
        <v>3980</v>
      </c>
      <c r="C134" s="822" t="s">
        <v>622</v>
      </c>
      <c r="D134" s="822" t="s">
        <v>1391</v>
      </c>
      <c r="E134" s="822" t="s">
        <v>3966</v>
      </c>
      <c r="F134" s="822" t="s">
        <v>4062</v>
      </c>
      <c r="G134" s="822" t="s">
        <v>4063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368</v>
      </c>
      <c r="R134" s="827"/>
      <c r="S134" s="832">
        <v>368</v>
      </c>
    </row>
    <row r="135" spans="1:19" ht="14.45" customHeight="1" x14ac:dyDescent="0.2">
      <c r="A135" s="821" t="s">
        <v>3979</v>
      </c>
      <c r="B135" s="822" t="s">
        <v>3980</v>
      </c>
      <c r="C135" s="822" t="s">
        <v>622</v>
      </c>
      <c r="D135" s="822" t="s">
        <v>1391</v>
      </c>
      <c r="E135" s="822" t="s">
        <v>3966</v>
      </c>
      <c r="F135" s="822" t="s">
        <v>4070</v>
      </c>
      <c r="G135" s="822" t="s">
        <v>4071</v>
      </c>
      <c r="H135" s="831">
        <v>3</v>
      </c>
      <c r="I135" s="831">
        <v>261</v>
      </c>
      <c r="J135" s="822"/>
      <c r="K135" s="822">
        <v>87</v>
      </c>
      <c r="L135" s="831">
        <v>2</v>
      </c>
      <c r="M135" s="831">
        <v>176</v>
      </c>
      <c r="N135" s="822"/>
      <c r="O135" s="822">
        <v>88</v>
      </c>
      <c r="P135" s="831"/>
      <c r="Q135" s="831"/>
      <c r="R135" s="827"/>
      <c r="S135" s="832"/>
    </row>
    <row r="136" spans="1:19" ht="14.45" customHeight="1" x14ac:dyDescent="0.2">
      <c r="A136" s="821" t="s">
        <v>3979</v>
      </c>
      <c r="B136" s="822" t="s">
        <v>3980</v>
      </c>
      <c r="C136" s="822" t="s">
        <v>622</v>
      </c>
      <c r="D136" s="822" t="s">
        <v>1391</v>
      </c>
      <c r="E136" s="822" t="s">
        <v>3966</v>
      </c>
      <c r="F136" s="822" t="s">
        <v>4074</v>
      </c>
      <c r="G136" s="822" t="s">
        <v>4075</v>
      </c>
      <c r="H136" s="831"/>
      <c r="I136" s="831"/>
      <c r="J136" s="822"/>
      <c r="K136" s="822"/>
      <c r="L136" s="831">
        <v>41</v>
      </c>
      <c r="M136" s="831">
        <v>0</v>
      </c>
      <c r="N136" s="822"/>
      <c r="O136" s="822">
        <v>0</v>
      </c>
      <c r="P136" s="831">
        <v>44</v>
      </c>
      <c r="Q136" s="831">
        <v>0</v>
      </c>
      <c r="R136" s="827"/>
      <c r="S136" s="832">
        <v>0</v>
      </c>
    </row>
    <row r="137" spans="1:19" ht="14.45" customHeight="1" x14ac:dyDescent="0.2">
      <c r="A137" s="821" t="s">
        <v>3979</v>
      </c>
      <c r="B137" s="822" t="s">
        <v>3980</v>
      </c>
      <c r="C137" s="822" t="s">
        <v>622</v>
      </c>
      <c r="D137" s="822" t="s">
        <v>1391</v>
      </c>
      <c r="E137" s="822" t="s">
        <v>3966</v>
      </c>
      <c r="F137" s="822" t="s">
        <v>4082</v>
      </c>
      <c r="G137" s="822" t="s">
        <v>4083</v>
      </c>
      <c r="H137" s="831"/>
      <c r="I137" s="831"/>
      <c r="J137" s="822"/>
      <c r="K137" s="822"/>
      <c r="L137" s="831">
        <v>15</v>
      </c>
      <c r="M137" s="831">
        <v>0</v>
      </c>
      <c r="N137" s="822"/>
      <c r="O137" s="822">
        <v>0</v>
      </c>
      <c r="P137" s="831">
        <v>25</v>
      </c>
      <c r="Q137" s="831">
        <v>0</v>
      </c>
      <c r="R137" s="827"/>
      <c r="S137" s="832">
        <v>0</v>
      </c>
    </row>
    <row r="138" spans="1:19" ht="14.45" customHeight="1" x14ac:dyDescent="0.2">
      <c r="A138" s="821" t="s">
        <v>3979</v>
      </c>
      <c r="B138" s="822" t="s">
        <v>3980</v>
      </c>
      <c r="C138" s="822" t="s">
        <v>622</v>
      </c>
      <c r="D138" s="822" t="s">
        <v>3958</v>
      </c>
      <c r="E138" s="822" t="s">
        <v>3964</v>
      </c>
      <c r="F138" s="822" t="s">
        <v>3965</v>
      </c>
      <c r="G138" s="822" t="s">
        <v>899</v>
      </c>
      <c r="H138" s="831">
        <v>2.4500000000000002</v>
      </c>
      <c r="I138" s="831">
        <v>170.57</v>
      </c>
      <c r="J138" s="822"/>
      <c r="K138" s="822">
        <v>69.620408163265296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3979</v>
      </c>
      <c r="B139" s="822" t="s">
        <v>3980</v>
      </c>
      <c r="C139" s="822" t="s">
        <v>622</v>
      </c>
      <c r="D139" s="822" t="s">
        <v>3958</v>
      </c>
      <c r="E139" s="822" t="s">
        <v>3964</v>
      </c>
      <c r="F139" s="822" t="s">
        <v>3983</v>
      </c>
      <c r="G139" s="822" t="s">
        <v>867</v>
      </c>
      <c r="H139" s="831">
        <v>79</v>
      </c>
      <c r="I139" s="831">
        <v>1327.2</v>
      </c>
      <c r="J139" s="822"/>
      <c r="K139" s="822">
        <v>16.8</v>
      </c>
      <c r="L139" s="831">
        <v>48</v>
      </c>
      <c r="M139" s="831">
        <v>806.4</v>
      </c>
      <c r="N139" s="822"/>
      <c r="O139" s="822">
        <v>16.8</v>
      </c>
      <c r="P139" s="831"/>
      <c r="Q139" s="831"/>
      <c r="R139" s="827"/>
      <c r="S139" s="832"/>
    </row>
    <row r="140" spans="1:19" ht="14.45" customHeight="1" x14ac:dyDescent="0.2">
      <c r="A140" s="821" t="s">
        <v>3979</v>
      </c>
      <c r="B140" s="822" t="s">
        <v>3980</v>
      </c>
      <c r="C140" s="822" t="s">
        <v>622</v>
      </c>
      <c r="D140" s="822" t="s">
        <v>3958</v>
      </c>
      <c r="E140" s="822" t="s">
        <v>3966</v>
      </c>
      <c r="F140" s="822" t="s">
        <v>3990</v>
      </c>
      <c r="G140" s="822" t="s">
        <v>3991</v>
      </c>
      <c r="H140" s="831">
        <v>38</v>
      </c>
      <c r="I140" s="831">
        <v>3192</v>
      </c>
      <c r="J140" s="822"/>
      <c r="K140" s="822">
        <v>84</v>
      </c>
      <c r="L140" s="831">
        <v>12</v>
      </c>
      <c r="M140" s="831">
        <v>1020</v>
      </c>
      <c r="N140" s="822"/>
      <c r="O140" s="822">
        <v>85</v>
      </c>
      <c r="P140" s="831"/>
      <c r="Q140" s="831"/>
      <c r="R140" s="827"/>
      <c r="S140" s="832"/>
    </row>
    <row r="141" spans="1:19" ht="14.45" customHeight="1" x14ac:dyDescent="0.2">
      <c r="A141" s="821" t="s">
        <v>3979</v>
      </c>
      <c r="B141" s="822" t="s">
        <v>3980</v>
      </c>
      <c r="C141" s="822" t="s">
        <v>622</v>
      </c>
      <c r="D141" s="822" t="s">
        <v>3958</v>
      </c>
      <c r="E141" s="822" t="s">
        <v>3966</v>
      </c>
      <c r="F141" s="822" t="s">
        <v>3994</v>
      </c>
      <c r="G141" s="822" t="s">
        <v>3995</v>
      </c>
      <c r="H141" s="831">
        <v>16</v>
      </c>
      <c r="I141" s="831">
        <v>608</v>
      </c>
      <c r="J141" s="822"/>
      <c r="K141" s="822">
        <v>38</v>
      </c>
      <c r="L141" s="831">
        <v>10</v>
      </c>
      <c r="M141" s="831">
        <v>380</v>
      </c>
      <c r="N141" s="822"/>
      <c r="O141" s="822">
        <v>38</v>
      </c>
      <c r="P141" s="831"/>
      <c r="Q141" s="831"/>
      <c r="R141" s="827"/>
      <c r="S141" s="832"/>
    </row>
    <row r="142" spans="1:19" ht="14.45" customHeight="1" x14ac:dyDescent="0.2">
      <c r="A142" s="821" t="s">
        <v>3979</v>
      </c>
      <c r="B142" s="822" t="s">
        <v>3980</v>
      </c>
      <c r="C142" s="822" t="s">
        <v>622</v>
      </c>
      <c r="D142" s="822" t="s">
        <v>3958</v>
      </c>
      <c r="E142" s="822" t="s">
        <v>3966</v>
      </c>
      <c r="F142" s="822" t="s">
        <v>3998</v>
      </c>
      <c r="G142" s="822" t="s">
        <v>3999</v>
      </c>
      <c r="H142" s="831">
        <v>4</v>
      </c>
      <c r="I142" s="831">
        <v>20</v>
      </c>
      <c r="J142" s="822"/>
      <c r="K142" s="822">
        <v>5</v>
      </c>
      <c r="L142" s="831">
        <v>3</v>
      </c>
      <c r="M142" s="831">
        <v>15</v>
      </c>
      <c r="N142" s="822"/>
      <c r="O142" s="822">
        <v>5</v>
      </c>
      <c r="P142" s="831"/>
      <c r="Q142" s="831"/>
      <c r="R142" s="827"/>
      <c r="S142" s="832"/>
    </row>
    <row r="143" spans="1:19" ht="14.45" customHeight="1" x14ac:dyDescent="0.2">
      <c r="A143" s="821" t="s">
        <v>3979</v>
      </c>
      <c r="B143" s="822" t="s">
        <v>3980</v>
      </c>
      <c r="C143" s="822" t="s">
        <v>622</v>
      </c>
      <c r="D143" s="822" t="s">
        <v>3958</v>
      </c>
      <c r="E143" s="822" t="s">
        <v>3966</v>
      </c>
      <c r="F143" s="822" t="s">
        <v>4006</v>
      </c>
      <c r="G143" s="822" t="s">
        <v>4007</v>
      </c>
      <c r="H143" s="831">
        <v>6</v>
      </c>
      <c r="I143" s="831">
        <v>546</v>
      </c>
      <c r="J143" s="822"/>
      <c r="K143" s="822">
        <v>91</v>
      </c>
      <c r="L143" s="831">
        <v>2</v>
      </c>
      <c r="M143" s="831">
        <v>184</v>
      </c>
      <c r="N143" s="822"/>
      <c r="O143" s="822">
        <v>92</v>
      </c>
      <c r="P143" s="831"/>
      <c r="Q143" s="831"/>
      <c r="R143" s="827"/>
      <c r="S143" s="832"/>
    </row>
    <row r="144" spans="1:19" ht="14.45" customHeight="1" x14ac:dyDescent="0.2">
      <c r="A144" s="821" t="s">
        <v>3979</v>
      </c>
      <c r="B144" s="822" t="s">
        <v>3980</v>
      </c>
      <c r="C144" s="822" t="s">
        <v>622</v>
      </c>
      <c r="D144" s="822" t="s">
        <v>3958</v>
      </c>
      <c r="E144" s="822" t="s">
        <v>3966</v>
      </c>
      <c r="F144" s="822" t="s">
        <v>4010</v>
      </c>
      <c r="G144" s="822" t="s">
        <v>4011</v>
      </c>
      <c r="H144" s="831">
        <v>1</v>
      </c>
      <c r="I144" s="831">
        <v>81</v>
      </c>
      <c r="J144" s="822"/>
      <c r="K144" s="822">
        <v>81</v>
      </c>
      <c r="L144" s="831">
        <v>1</v>
      </c>
      <c r="M144" s="831">
        <v>82</v>
      </c>
      <c r="N144" s="822"/>
      <c r="O144" s="822">
        <v>82</v>
      </c>
      <c r="P144" s="831"/>
      <c r="Q144" s="831"/>
      <c r="R144" s="827"/>
      <c r="S144" s="832"/>
    </row>
    <row r="145" spans="1:19" ht="14.45" customHeight="1" x14ac:dyDescent="0.2">
      <c r="A145" s="821" t="s">
        <v>3979</v>
      </c>
      <c r="B145" s="822" t="s">
        <v>3980</v>
      </c>
      <c r="C145" s="822" t="s">
        <v>622</v>
      </c>
      <c r="D145" s="822" t="s">
        <v>3958</v>
      </c>
      <c r="E145" s="822" t="s">
        <v>3966</v>
      </c>
      <c r="F145" s="822" t="s">
        <v>4014</v>
      </c>
      <c r="G145" s="822" t="s">
        <v>4015</v>
      </c>
      <c r="H145" s="831">
        <v>242</v>
      </c>
      <c r="I145" s="831">
        <v>61468</v>
      </c>
      <c r="J145" s="822"/>
      <c r="K145" s="822">
        <v>254</v>
      </c>
      <c r="L145" s="831">
        <v>156</v>
      </c>
      <c r="M145" s="831">
        <v>39780</v>
      </c>
      <c r="N145" s="822"/>
      <c r="O145" s="822">
        <v>255</v>
      </c>
      <c r="P145" s="831"/>
      <c r="Q145" s="831"/>
      <c r="R145" s="827"/>
      <c r="S145" s="832"/>
    </row>
    <row r="146" spans="1:19" ht="14.45" customHeight="1" x14ac:dyDescent="0.2">
      <c r="A146" s="821" t="s">
        <v>3979</v>
      </c>
      <c r="B146" s="822" t="s">
        <v>3980</v>
      </c>
      <c r="C146" s="822" t="s">
        <v>622</v>
      </c>
      <c r="D146" s="822" t="s">
        <v>3958</v>
      </c>
      <c r="E146" s="822" t="s">
        <v>3966</v>
      </c>
      <c r="F146" s="822" t="s">
        <v>4016</v>
      </c>
      <c r="G146" s="822" t="s">
        <v>4017</v>
      </c>
      <c r="H146" s="831">
        <v>169</v>
      </c>
      <c r="I146" s="831">
        <v>21294</v>
      </c>
      <c r="J146" s="822"/>
      <c r="K146" s="822">
        <v>126</v>
      </c>
      <c r="L146" s="831">
        <v>77</v>
      </c>
      <c r="M146" s="831">
        <v>9779</v>
      </c>
      <c r="N146" s="822"/>
      <c r="O146" s="822">
        <v>127</v>
      </c>
      <c r="P146" s="831"/>
      <c r="Q146" s="831"/>
      <c r="R146" s="827"/>
      <c r="S146" s="832"/>
    </row>
    <row r="147" spans="1:19" ht="14.45" customHeight="1" x14ac:dyDescent="0.2">
      <c r="A147" s="821" t="s">
        <v>3979</v>
      </c>
      <c r="B147" s="822" t="s">
        <v>3980</v>
      </c>
      <c r="C147" s="822" t="s">
        <v>622</v>
      </c>
      <c r="D147" s="822" t="s">
        <v>3958</v>
      </c>
      <c r="E147" s="822" t="s">
        <v>3966</v>
      </c>
      <c r="F147" s="822" t="s">
        <v>4020</v>
      </c>
      <c r="G147" s="822" t="s">
        <v>4021</v>
      </c>
      <c r="H147" s="831"/>
      <c r="I147" s="831"/>
      <c r="J147" s="822"/>
      <c r="K147" s="822"/>
      <c r="L147" s="831">
        <v>2</v>
      </c>
      <c r="M147" s="831">
        <v>2656</v>
      </c>
      <c r="N147" s="822"/>
      <c r="O147" s="822">
        <v>1328</v>
      </c>
      <c r="P147" s="831"/>
      <c r="Q147" s="831"/>
      <c r="R147" s="827"/>
      <c r="S147" s="832"/>
    </row>
    <row r="148" spans="1:19" ht="14.45" customHeight="1" x14ac:dyDescent="0.2">
      <c r="A148" s="821" t="s">
        <v>3979</v>
      </c>
      <c r="B148" s="822" t="s">
        <v>3980</v>
      </c>
      <c r="C148" s="822" t="s">
        <v>622</v>
      </c>
      <c r="D148" s="822" t="s">
        <v>3958</v>
      </c>
      <c r="E148" s="822" t="s">
        <v>3966</v>
      </c>
      <c r="F148" s="822" t="s">
        <v>4022</v>
      </c>
      <c r="G148" s="822" t="s">
        <v>4023</v>
      </c>
      <c r="H148" s="831">
        <v>75</v>
      </c>
      <c r="I148" s="831">
        <v>12375</v>
      </c>
      <c r="J148" s="822"/>
      <c r="K148" s="822">
        <v>165</v>
      </c>
      <c r="L148" s="831">
        <v>44</v>
      </c>
      <c r="M148" s="831">
        <v>7304</v>
      </c>
      <c r="N148" s="822"/>
      <c r="O148" s="822">
        <v>166</v>
      </c>
      <c r="P148" s="831"/>
      <c r="Q148" s="831"/>
      <c r="R148" s="827"/>
      <c r="S148" s="832"/>
    </row>
    <row r="149" spans="1:19" ht="14.45" customHeight="1" x14ac:dyDescent="0.2">
      <c r="A149" s="821" t="s">
        <v>3979</v>
      </c>
      <c r="B149" s="822" t="s">
        <v>3980</v>
      </c>
      <c r="C149" s="822" t="s">
        <v>622</v>
      </c>
      <c r="D149" s="822" t="s">
        <v>3958</v>
      </c>
      <c r="E149" s="822" t="s">
        <v>3966</v>
      </c>
      <c r="F149" s="822" t="s">
        <v>4024</v>
      </c>
      <c r="G149" s="822" t="s">
        <v>4025</v>
      </c>
      <c r="H149" s="831"/>
      <c r="I149" s="831"/>
      <c r="J149" s="822"/>
      <c r="K149" s="822"/>
      <c r="L149" s="831">
        <v>22</v>
      </c>
      <c r="M149" s="831">
        <v>0</v>
      </c>
      <c r="N149" s="822"/>
      <c r="O149" s="822">
        <v>0</v>
      </c>
      <c r="P149" s="831"/>
      <c r="Q149" s="831"/>
      <c r="R149" s="827"/>
      <c r="S149" s="832"/>
    </row>
    <row r="150" spans="1:19" ht="14.45" customHeight="1" x14ac:dyDescent="0.2">
      <c r="A150" s="821" t="s">
        <v>3979</v>
      </c>
      <c r="B150" s="822" t="s">
        <v>3980</v>
      </c>
      <c r="C150" s="822" t="s">
        <v>622</v>
      </c>
      <c r="D150" s="822" t="s">
        <v>3958</v>
      </c>
      <c r="E150" s="822" t="s">
        <v>3966</v>
      </c>
      <c r="F150" s="822" t="s">
        <v>4026</v>
      </c>
      <c r="G150" s="822" t="s">
        <v>4027</v>
      </c>
      <c r="H150" s="831">
        <v>408</v>
      </c>
      <c r="I150" s="831">
        <v>13600</v>
      </c>
      <c r="J150" s="822"/>
      <c r="K150" s="822">
        <v>33.333333333333336</v>
      </c>
      <c r="L150" s="831">
        <v>232</v>
      </c>
      <c r="M150" s="831">
        <v>7733.33</v>
      </c>
      <c r="N150" s="822"/>
      <c r="O150" s="822">
        <v>33.333318965517243</v>
      </c>
      <c r="P150" s="831"/>
      <c r="Q150" s="831"/>
      <c r="R150" s="827"/>
      <c r="S150" s="832"/>
    </row>
    <row r="151" spans="1:19" ht="14.45" customHeight="1" x14ac:dyDescent="0.2">
      <c r="A151" s="821" t="s">
        <v>3979</v>
      </c>
      <c r="B151" s="822" t="s">
        <v>3980</v>
      </c>
      <c r="C151" s="822" t="s">
        <v>622</v>
      </c>
      <c r="D151" s="822" t="s">
        <v>3958</v>
      </c>
      <c r="E151" s="822" t="s">
        <v>3966</v>
      </c>
      <c r="F151" s="822" t="s">
        <v>4030</v>
      </c>
      <c r="G151" s="822" t="s">
        <v>4031</v>
      </c>
      <c r="H151" s="831">
        <v>3</v>
      </c>
      <c r="I151" s="831">
        <v>114</v>
      </c>
      <c r="J151" s="822"/>
      <c r="K151" s="822">
        <v>38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3979</v>
      </c>
      <c r="B152" s="822" t="s">
        <v>3980</v>
      </c>
      <c r="C152" s="822" t="s">
        <v>622</v>
      </c>
      <c r="D152" s="822" t="s">
        <v>3958</v>
      </c>
      <c r="E152" s="822" t="s">
        <v>3966</v>
      </c>
      <c r="F152" s="822" t="s">
        <v>3967</v>
      </c>
      <c r="G152" s="822" t="s">
        <v>3968</v>
      </c>
      <c r="H152" s="831">
        <v>79</v>
      </c>
      <c r="I152" s="831">
        <v>6873</v>
      </c>
      <c r="J152" s="822"/>
      <c r="K152" s="822">
        <v>87</v>
      </c>
      <c r="L152" s="831">
        <v>48</v>
      </c>
      <c r="M152" s="831">
        <v>4224</v>
      </c>
      <c r="N152" s="822"/>
      <c r="O152" s="822">
        <v>88</v>
      </c>
      <c r="P152" s="831"/>
      <c r="Q152" s="831"/>
      <c r="R152" s="827"/>
      <c r="S152" s="832"/>
    </row>
    <row r="153" spans="1:19" ht="14.45" customHeight="1" x14ac:dyDescent="0.2">
      <c r="A153" s="821" t="s">
        <v>3979</v>
      </c>
      <c r="B153" s="822" t="s">
        <v>3980</v>
      </c>
      <c r="C153" s="822" t="s">
        <v>622</v>
      </c>
      <c r="D153" s="822" t="s">
        <v>3958</v>
      </c>
      <c r="E153" s="822" t="s">
        <v>3966</v>
      </c>
      <c r="F153" s="822" t="s">
        <v>4034</v>
      </c>
      <c r="G153" s="822" t="s">
        <v>4035</v>
      </c>
      <c r="H153" s="831"/>
      <c r="I153" s="831"/>
      <c r="J153" s="822"/>
      <c r="K153" s="822"/>
      <c r="L153" s="831">
        <v>1</v>
      </c>
      <c r="M153" s="831">
        <v>33</v>
      </c>
      <c r="N153" s="822"/>
      <c r="O153" s="822">
        <v>33</v>
      </c>
      <c r="P153" s="831"/>
      <c r="Q153" s="831"/>
      <c r="R153" s="827"/>
      <c r="S153" s="832"/>
    </row>
    <row r="154" spans="1:19" ht="14.45" customHeight="1" x14ac:dyDescent="0.2">
      <c r="A154" s="821" t="s">
        <v>3979</v>
      </c>
      <c r="B154" s="822" t="s">
        <v>3980</v>
      </c>
      <c r="C154" s="822" t="s">
        <v>622</v>
      </c>
      <c r="D154" s="822" t="s">
        <v>3958</v>
      </c>
      <c r="E154" s="822" t="s">
        <v>3966</v>
      </c>
      <c r="F154" s="822" t="s">
        <v>4068</v>
      </c>
      <c r="G154" s="822" t="s">
        <v>4069</v>
      </c>
      <c r="H154" s="831">
        <v>4</v>
      </c>
      <c r="I154" s="831">
        <v>3008</v>
      </c>
      <c r="J154" s="822"/>
      <c r="K154" s="822">
        <v>752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3979</v>
      </c>
      <c r="B155" s="822" t="s">
        <v>3980</v>
      </c>
      <c r="C155" s="822" t="s">
        <v>622</v>
      </c>
      <c r="D155" s="822" t="s">
        <v>3958</v>
      </c>
      <c r="E155" s="822" t="s">
        <v>3966</v>
      </c>
      <c r="F155" s="822" t="s">
        <v>4070</v>
      </c>
      <c r="G155" s="822" t="s">
        <v>4071</v>
      </c>
      <c r="H155" s="831">
        <v>12</v>
      </c>
      <c r="I155" s="831">
        <v>1044</v>
      </c>
      <c r="J155" s="822"/>
      <c r="K155" s="822">
        <v>87</v>
      </c>
      <c r="L155" s="831">
        <v>8</v>
      </c>
      <c r="M155" s="831">
        <v>704</v>
      </c>
      <c r="N155" s="822"/>
      <c r="O155" s="822">
        <v>88</v>
      </c>
      <c r="P155" s="831"/>
      <c r="Q155" s="831"/>
      <c r="R155" s="827"/>
      <c r="S155" s="832"/>
    </row>
    <row r="156" spans="1:19" ht="14.45" customHeight="1" x14ac:dyDescent="0.2">
      <c r="A156" s="821" t="s">
        <v>3979</v>
      </c>
      <c r="B156" s="822" t="s">
        <v>3980</v>
      </c>
      <c r="C156" s="822" t="s">
        <v>622</v>
      </c>
      <c r="D156" s="822" t="s">
        <v>3958</v>
      </c>
      <c r="E156" s="822" t="s">
        <v>3966</v>
      </c>
      <c r="F156" s="822" t="s">
        <v>4074</v>
      </c>
      <c r="G156" s="822" t="s">
        <v>4075</v>
      </c>
      <c r="H156" s="831"/>
      <c r="I156" s="831"/>
      <c r="J156" s="822"/>
      <c r="K156" s="822"/>
      <c r="L156" s="831">
        <v>23</v>
      </c>
      <c r="M156" s="831">
        <v>0</v>
      </c>
      <c r="N156" s="822"/>
      <c r="O156" s="822">
        <v>0</v>
      </c>
      <c r="P156" s="831"/>
      <c r="Q156" s="831"/>
      <c r="R156" s="827"/>
      <c r="S156" s="832"/>
    </row>
    <row r="157" spans="1:19" ht="14.45" customHeight="1" x14ac:dyDescent="0.2">
      <c r="A157" s="821" t="s">
        <v>3979</v>
      </c>
      <c r="B157" s="822" t="s">
        <v>3980</v>
      </c>
      <c r="C157" s="822" t="s">
        <v>622</v>
      </c>
      <c r="D157" s="822" t="s">
        <v>3958</v>
      </c>
      <c r="E157" s="822" t="s">
        <v>3966</v>
      </c>
      <c r="F157" s="822" t="s">
        <v>4082</v>
      </c>
      <c r="G157" s="822" t="s">
        <v>4083</v>
      </c>
      <c r="H157" s="831"/>
      <c r="I157" s="831"/>
      <c r="J157" s="822"/>
      <c r="K157" s="822"/>
      <c r="L157" s="831">
        <v>4</v>
      </c>
      <c r="M157" s="831">
        <v>0</v>
      </c>
      <c r="N157" s="822"/>
      <c r="O157" s="822">
        <v>0</v>
      </c>
      <c r="P157" s="831"/>
      <c r="Q157" s="831"/>
      <c r="R157" s="827"/>
      <c r="S157" s="832"/>
    </row>
    <row r="158" spans="1:19" ht="14.45" customHeight="1" x14ac:dyDescent="0.2">
      <c r="A158" s="821" t="s">
        <v>3979</v>
      </c>
      <c r="B158" s="822" t="s">
        <v>3980</v>
      </c>
      <c r="C158" s="822" t="s">
        <v>622</v>
      </c>
      <c r="D158" s="822" t="s">
        <v>1392</v>
      </c>
      <c r="E158" s="822" t="s">
        <v>3964</v>
      </c>
      <c r="F158" s="822" t="s">
        <v>3965</v>
      </c>
      <c r="G158" s="822" t="s">
        <v>899</v>
      </c>
      <c r="H158" s="831">
        <v>2.2999999999999998</v>
      </c>
      <c r="I158" s="831">
        <v>160.07999999999998</v>
      </c>
      <c r="J158" s="822"/>
      <c r="K158" s="822">
        <v>69.599999999999994</v>
      </c>
      <c r="L158" s="831">
        <v>0.2</v>
      </c>
      <c r="M158" s="831">
        <v>13.94</v>
      </c>
      <c r="N158" s="822"/>
      <c r="O158" s="822">
        <v>69.699999999999989</v>
      </c>
      <c r="P158" s="831">
        <v>3.4</v>
      </c>
      <c r="Q158" s="831">
        <v>236.98000000000002</v>
      </c>
      <c r="R158" s="827"/>
      <c r="S158" s="832">
        <v>69.7</v>
      </c>
    </row>
    <row r="159" spans="1:19" ht="14.45" customHeight="1" x14ac:dyDescent="0.2">
      <c r="A159" s="821" t="s">
        <v>3979</v>
      </c>
      <c r="B159" s="822" t="s">
        <v>3980</v>
      </c>
      <c r="C159" s="822" t="s">
        <v>622</v>
      </c>
      <c r="D159" s="822" t="s">
        <v>1392</v>
      </c>
      <c r="E159" s="822" t="s">
        <v>3964</v>
      </c>
      <c r="F159" s="822" t="s">
        <v>3983</v>
      </c>
      <c r="G159" s="822" t="s">
        <v>867</v>
      </c>
      <c r="H159" s="831">
        <v>82</v>
      </c>
      <c r="I159" s="831">
        <v>1377.6</v>
      </c>
      <c r="J159" s="822"/>
      <c r="K159" s="822">
        <v>16.799999999999997</v>
      </c>
      <c r="L159" s="831">
        <v>50</v>
      </c>
      <c r="M159" s="831">
        <v>840</v>
      </c>
      <c r="N159" s="822"/>
      <c r="O159" s="822">
        <v>16.8</v>
      </c>
      <c r="P159" s="831">
        <v>36</v>
      </c>
      <c r="Q159" s="831">
        <v>604.79999999999995</v>
      </c>
      <c r="R159" s="827"/>
      <c r="S159" s="832">
        <v>16.799999999999997</v>
      </c>
    </row>
    <row r="160" spans="1:19" ht="14.45" customHeight="1" x14ac:dyDescent="0.2">
      <c r="A160" s="821" t="s">
        <v>3979</v>
      </c>
      <c r="B160" s="822" t="s">
        <v>3980</v>
      </c>
      <c r="C160" s="822" t="s">
        <v>622</v>
      </c>
      <c r="D160" s="822" t="s">
        <v>1392</v>
      </c>
      <c r="E160" s="822" t="s">
        <v>3966</v>
      </c>
      <c r="F160" s="822" t="s">
        <v>3986</v>
      </c>
      <c r="G160" s="822" t="s">
        <v>3987</v>
      </c>
      <c r="H160" s="831">
        <v>104</v>
      </c>
      <c r="I160" s="831">
        <v>21528</v>
      </c>
      <c r="J160" s="822"/>
      <c r="K160" s="822">
        <v>207</v>
      </c>
      <c r="L160" s="831">
        <v>43</v>
      </c>
      <c r="M160" s="831">
        <v>8987</v>
      </c>
      <c r="N160" s="822"/>
      <c r="O160" s="822">
        <v>209</v>
      </c>
      <c r="P160" s="831">
        <v>81</v>
      </c>
      <c r="Q160" s="831">
        <v>17820</v>
      </c>
      <c r="R160" s="827"/>
      <c r="S160" s="832">
        <v>220</v>
      </c>
    </row>
    <row r="161" spans="1:19" ht="14.45" customHeight="1" x14ac:dyDescent="0.2">
      <c r="A161" s="821" t="s">
        <v>3979</v>
      </c>
      <c r="B161" s="822" t="s">
        <v>3980</v>
      </c>
      <c r="C161" s="822" t="s">
        <v>622</v>
      </c>
      <c r="D161" s="822" t="s">
        <v>1392</v>
      </c>
      <c r="E161" s="822" t="s">
        <v>3966</v>
      </c>
      <c r="F161" s="822" t="s">
        <v>3988</v>
      </c>
      <c r="G161" s="822" t="s">
        <v>3989</v>
      </c>
      <c r="H161" s="831"/>
      <c r="I161" s="831"/>
      <c r="J161" s="822"/>
      <c r="K161" s="822"/>
      <c r="L161" s="831">
        <v>1</v>
      </c>
      <c r="M161" s="831">
        <v>153</v>
      </c>
      <c r="N161" s="822"/>
      <c r="O161" s="822">
        <v>153</v>
      </c>
      <c r="P161" s="831"/>
      <c r="Q161" s="831"/>
      <c r="R161" s="827"/>
      <c r="S161" s="832"/>
    </row>
    <row r="162" spans="1:19" ht="14.45" customHeight="1" x14ac:dyDescent="0.2">
      <c r="A162" s="821" t="s">
        <v>3979</v>
      </c>
      <c r="B162" s="822" t="s">
        <v>3980</v>
      </c>
      <c r="C162" s="822" t="s">
        <v>622</v>
      </c>
      <c r="D162" s="822" t="s">
        <v>1392</v>
      </c>
      <c r="E162" s="822" t="s">
        <v>3966</v>
      </c>
      <c r="F162" s="822" t="s">
        <v>3990</v>
      </c>
      <c r="G162" s="822" t="s">
        <v>3991</v>
      </c>
      <c r="H162" s="831">
        <v>26</v>
      </c>
      <c r="I162" s="831">
        <v>2184</v>
      </c>
      <c r="J162" s="822"/>
      <c r="K162" s="822">
        <v>84</v>
      </c>
      <c r="L162" s="831">
        <v>4</v>
      </c>
      <c r="M162" s="831">
        <v>340</v>
      </c>
      <c r="N162" s="822"/>
      <c r="O162" s="822">
        <v>85</v>
      </c>
      <c r="P162" s="831">
        <v>15</v>
      </c>
      <c r="Q162" s="831">
        <v>1335</v>
      </c>
      <c r="R162" s="827"/>
      <c r="S162" s="832">
        <v>89</v>
      </c>
    </row>
    <row r="163" spans="1:19" ht="14.45" customHeight="1" x14ac:dyDescent="0.2">
      <c r="A163" s="821" t="s">
        <v>3979</v>
      </c>
      <c r="B163" s="822" t="s">
        <v>3980</v>
      </c>
      <c r="C163" s="822" t="s">
        <v>622</v>
      </c>
      <c r="D163" s="822" t="s">
        <v>1392</v>
      </c>
      <c r="E163" s="822" t="s">
        <v>3966</v>
      </c>
      <c r="F163" s="822" t="s">
        <v>3992</v>
      </c>
      <c r="G163" s="822" t="s">
        <v>3993</v>
      </c>
      <c r="H163" s="831">
        <v>6</v>
      </c>
      <c r="I163" s="831">
        <v>642</v>
      </c>
      <c r="J163" s="822"/>
      <c r="K163" s="822">
        <v>107</v>
      </c>
      <c r="L163" s="831">
        <v>6</v>
      </c>
      <c r="M163" s="831">
        <v>648</v>
      </c>
      <c r="N163" s="822"/>
      <c r="O163" s="822">
        <v>108</v>
      </c>
      <c r="P163" s="831">
        <v>10</v>
      </c>
      <c r="Q163" s="831">
        <v>1120</v>
      </c>
      <c r="R163" s="827"/>
      <c r="S163" s="832">
        <v>112</v>
      </c>
    </row>
    <row r="164" spans="1:19" ht="14.45" customHeight="1" x14ac:dyDescent="0.2">
      <c r="A164" s="821" t="s">
        <v>3979</v>
      </c>
      <c r="B164" s="822" t="s">
        <v>3980</v>
      </c>
      <c r="C164" s="822" t="s">
        <v>622</v>
      </c>
      <c r="D164" s="822" t="s">
        <v>1392</v>
      </c>
      <c r="E164" s="822" t="s">
        <v>3966</v>
      </c>
      <c r="F164" s="822" t="s">
        <v>3994</v>
      </c>
      <c r="G164" s="822" t="s">
        <v>3995</v>
      </c>
      <c r="H164" s="831">
        <v>22</v>
      </c>
      <c r="I164" s="831">
        <v>836</v>
      </c>
      <c r="J164" s="822"/>
      <c r="K164" s="822">
        <v>38</v>
      </c>
      <c r="L164" s="831">
        <v>22</v>
      </c>
      <c r="M164" s="831">
        <v>836</v>
      </c>
      <c r="N164" s="822"/>
      <c r="O164" s="822">
        <v>38</v>
      </c>
      <c r="P164" s="831">
        <v>10</v>
      </c>
      <c r="Q164" s="831">
        <v>400</v>
      </c>
      <c r="R164" s="827"/>
      <c r="S164" s="832">
        <v>40</v>
      </c>
    </row>
    <row r="165" spans="1:19" ht="14.45" customHeight="1" x14ac:dyDescent="0.2">
      <c r="A165" s="821" t="s">
        <v>3979</v>
      </c>
      <c r="B165" s="822" t="s">
        <v>3980</v>
      </c>
      <c r="C165" s="822" t="s">
        <v>622</v>
      </c>
      <c r="D165" s="822" t="s">
        <v>1392</v>
      </c>
      <c r="E165" s="822" t="s">
        <v>3966</v>
      </c>
      <c r="F165" s="822" t="s">
        <v>3996</v>
      </c>
      <c r="G165" s="822" t="s">
        <v>3997</v>
      </c>
      <c r="H165" s="831"/>
      <c r="I165" s="831"/>
      <c r="J165" s="822"/>
      <c r="K165" s="822"/>
      <c r="L165" s="831">
        <v>1</v>
      </c>
      <c r="M165" s="831">
        <v>5</v>
      </c>
      <c r="N165" s="822"/>
      <c r="O165" s="822">
        <v>5</v>
      </c>
      <c r="P165" s="831">
        <v>1</v>
      </c>
      <c r="Q165" s="831">
        <v>5</v>
      </c>
      <c r="R165" s="827"/>
      <c r="S165" s="832">
        <v>5</v>
      </c>
    </row>
    <row r="166" spans="1:19" ht="14.45" customHeight="1" x14ac:dyDescent="0.2">
      <c r="A166" s="821" t="s">
        <v>3979</v>
      </c>
      <c r="B166" s="822" t="s">
        <v>3980</v>
      </c>
      <c r="C166" s="822" t="s">
        <v>622</v>
      </c>
      <c r="D166" s="822" t="s">
        <v>1392</v>
      </c>
      <c r="E166" s="822" t="s">
        <v>3966</v>
      </c>
      <c r="F166" s="822" t="s">
        <v>3998</v>
      </c>
      <c r="G166" s="822" t="s">
        <v>3999</v>
      </c>
      <c r="H166" s="831"/>
      <c r="I166" s="831"/>
      <c r="J166" s="822"/>
      <c r="K166" s="822"/>
      <c r="L166" s="831">
        <v>3</v>
      </c>
      <c r="M166" s="831">
        <v>15</v>
      </c>
      <c r="N166" s="822"/>
      <c r="O166" s="822">
        <v>5</v>
      </c>
      <c r="P166" s="831">
        <v>2</v>
      </c>
      <c r="Q166" s="831">
        <v>10</v>
      </c>
      <c r="R166" s="827"/>
      <c r="S166" s="832">
        <v>5</v>
      </c>
    </row>
    <row r="167" spans="1:19" ht="14.45" customHeight="1" x14ac:dyDescent="0.2">
      <c r="A167" s="821" t="s">
        <v>3979</v>
      </c>
      <c r="B167" s="822" t="s">
        <v>3980</v>
      </c>
      <c r="C167" s="822" t="s">
        <v>622</v>
      </c>
      <c r="D167" s="822" t="s">
        <v>1392</v>
      </c>
      <c r="E167" s="822" t="s">
        <v>3966</v>
      </c>
      <c r="F167" s="822" t="s">
        <v>4000</v>
      </c>
      <c r="G167" s="822" t="s">
        <v>4001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252</v>
      </c>
      <c r="R167" s="827"/>
      <c r="S167" s="832">
        <v>252</v>
      </c>
    </row>
    <row r="168" spans="1:19" ht="14.45" customHeight="1" x14ac:dyDescent="0.2">
      <c r="A168" s="821" t="s">
        <v>3979</v>
      </c>
      <c r="B168" s="822" t="s">
        <v>3980</v>
      </c>
      <c r="C168" s="822" t="s">
        <v>622</v>
      </c>
      <c r="D168" s="822" t="s">
        <v>1392</v>
      </c>
      <c r="E168" s="822" t="s">
        <v>3966</v>
      </c>
      <c r="F168" s="822" t="s">
        <v>4002</v>
      </c>
      <c r="G168" s="822" t="s">
        <v>4003</v>
      </c>
      <c r="H168" s="831">
        <v>1</v>
      </c>
      <c r="I168" s="831">
        <v>384</v>
      </c>
      <c r="J168" s="822"/>
      <c r="K168" s="822">
        <v>384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3979</v>
      </c>
      <c r="B169" s="822" t="s">
        <v>3980</v>
      </c>
      <c r="C169" s="822" t="s">
        <v>622</v>
      </c>
      <c r="D169" s="822" t="s">
        <v>1392</v>
      </c>
      <c r="E169" s="822" t="s">
        <v>3966</v>
      </c>
      <c r="F169" s="822" t="s">
        <v>4006</v>
      </c>
      <c r="G169" s="822" t="s">
        <v>4007</v>
      </c>
      <c r="H169" s="831">
        <v>2</v>
      </c>
      <c r="I169" s="831">
        <v>182</v>
      </c>
      <c r="J169" s="822"/>
      <c r="K169" s="822">
        <v>91</v>
      </c>
      <c r="L169" s="831">
        <v>3</v>
      </c>
      <c r="M169" s="831">
        <v>276</v>
      </c>
      <c r="N169" s="822"/>
      <c r="O169" s="822">
        <v>92</v>
      </c>
      <c r="P169" s="831">
        <v>4</v>
      </c>
      <c r="Q169" s="831">
        <v>388</v>
      </c>
      <c r="R169" s="827"/>
      <c r="S169" s="832">
        <v>97</v>
      </c>
    </row>
    <row r="170" spans="1:19" ht="14.45" customHeight="1" x14ac:dyDescent="0.2">
      <c r="A170" s="821" t="s">
        <v>3979</v>
      </c>
      <c r="B170" s="822" t="s">
        <v>3980</v>
      </c>
      <c r="C170" s="822" t="s">
        <v>622</v>
      </c>
      <c r="D170" s="822" t="s">
        <v>1392</v>
      </c>
      <c r="E170" s="822" t="s">
        <v>3966</v>
      </c>
      <c r="F170" s="822" t="s">
        <v>4010</v>
      </c>
      <c r="G170" s="822" t="s">
        <v>4011</v>
      </c>
      <c r="H170" s="831">
        <v>6</v>
      </c>
      <c r="I170" s="831">
        <v>486</v>
      </c>
      <c r="J170" s="822"/>
      <c r="K170" s="822">
        <v>81</v>
      </c>
      <c r="L170" s="831"/>
      <c r="M170" s="831"/>
      <c r="N170" s="822"/>
      <c r="O170" s="822"/>
      <c r="P170" s="831">
        <v>6</v>
      </c>
      <c r="Q170" s="831">
        <v>522</v>
      </c>
      <c r="R170" s="827"/>
      <c r="S170" s="832">
        <v>87</v>
      </c>
    </row>
    <row r="171" spans="1:19" ht="14.45" customHeight="1" x14ac:dyDescent="0.2">
      <c r="A171" s="821" t="s">
        <v>3979</v>
      </c>
      <c r="B171" s="822" t="s">
        <v>3980</v>
      </c>
      <c r="C171" s="822" t="s">
        <v>622</v>
      </c>
      <c r="D171" s="822" t="s">
        <v>1392</v>
      </c>
      <c r="E171" s="822" t="s">
        <v>3966</v>
      </c>
      <c r="F171" s="822" t="s">
        <v>4014</v>
      </c>
      <c r="G171" s="822" t="s">
        <v>4015</v>
      </c>
      <c r="H171" s="831">
        <v>274</v>
      </c>
      <c r="I171" s="831">
        <v>69596</v>
      </c>
      <c r="J171" s="822"/>
      <c r="K171" s="822">
        <v>254</v>
      </c>
      <c r="L171" s="831">
        <v>190</v>
      </c>
      <c r="M171" s="831">
        <v>48450</v>
      </c>
      <c r="N171" s="822"/>
      <c r="O171" s="822">
        <v>255</v>
      </c>
      <c r="P171" s="831">
        <v>281</v>
      </c>
      <c r="Q171" s="831">
        <v>77275</v>
      </c>
      <c r="R171" s="827"/>
      <c r="S171" s="832">
        <v>275</v>
      </c>
    </row>
    <row r="172" spans="1:19" ht="14.45" customHeight="1" x14ac:dyDescent="0.2">
      <c r="A172" s="821" t="s">
        <v>3979</v>
      </c>
      <c r="B172" s="822" t="s">
        <v>3980</v>
      </c>
      <c r="C172" s="822" t="s">
        <v>622</v>
      </c>
      <c r="D172" s="822" t="s">
        <v>1392</v>
      </c>
      <c r="E172" s="822" t="s">
        <v>3966</v>
      </c>
      <c r="F172" s="822" t="s">
        <v>4016</v>
      </c>
      <c r="G172" s="822" t="s">
        <v>4017</v>
      </c>
      <c r="H172" s="831">
        <v>245</v>
      </c>
      <c r="I172" s="831">
        <v>30870</v>
      </c>
      <c r="J172" s="822"/>
      <c r="K172" s="822">
        <v>126</v>
      </c>
      <c r="L172" s="831">
        <v>98</v>
      </c>
      <c r="M172" s="831">
        <v>12446</v>
      </c>
      <c r="N172" s="822"/>
      <c r="O172" s="822">
        <v>127</v>
      </c>
      <c r="P172" s="831">
        <v>125</v>
      </c>
      <c r="Q172" s="831">
        <v>17125</v>
      </c>
      <c r="R172" s="827"/>
      <c r="S172" s="832">
        <v>137</v>
      </c>
    </row>
    <row r="173" spans="1:19" ht="14.45" customHeight="1" x14ac:dyDescent="0.2">
      <c r="A173" s="821" t="s">
        <v>3979</v>
      </c>
      <c r="B173" s="822" t="s">
        <v>3980</v>
      </c>
      <c r="C173" s="822" t="s">
        <v>622</v>
      </c>
      <c r="D173" s="822" t="s">
        <v>1392</v>
      </c>
      <c r="E173" s="822" t="s">
        <v>3966</v>
      </c>
      <c r="F173" s="822" t="s">
        <v>4018</v>
      </c>
      <c r="G173" s="822" t="s">
        <v>4019</v>
      </c>
      <c r="H173" s="831">
        <v>1</v>
      </c>
      <c r="I173" s="831">
        <v>536</v>
      </c>
      <c r="J173" s="822"/>
      <c r="K173" s="822">
        <v>536</v>
      </c>
      <c r="L173" s="831">
        <v>2</v>
      </c>
      <c r="M173" s="831">
        <v>1080</v>
      </c>
      <c r="N173" s="822"/>
      <c r="O173" s="822">
        <v>540</v>
      </c>
      <c r="P173" s="831"/>
      <c r="Q173" s="831"/>
      <c r="R173" s="827"/>
      <c r="S173" s="832"/>
    </row>
    <row r="174" spans="1:19" ht="14.45" customHeight="1" x14ac:dyDescent="0.2">
      <c r="A174" s="821" t="s">
        <v>3979</v>
      </c>
      <c r="B174" s="822" t="s">
        <v>3980</v>
      </c>
      <c r="C174" s="822" t="s">
        <v>622</v>
      </c>
      <c r="D174" s="822" t="s">
        <v>1392</v>
      </c>
      <c r="E174" s="822" t="s">
        <v>3966</v>
      </c>
      <c r="F174" s="822" t="s">
        <v>4022</v>
      </c>
      <c r="G174" s="822" t="s">
        <v>4023</v>
      </c>
      <c r="H174" s="831">
        <v>104</v>
      </c>
      <c r="I174" s="831">
        <v>17160</v>
      </c>
      <c r="J174" s="822"/>
      <c r="K174" s="822">
        <v>165</v>
      </c>
      <c r="L174" s="831">
        <v>60</v>
      </c>
      <c r="M174" s="831">
        <v>9960</v>
      </c>
      <c r="N174" s="822"/>
      <c r="O174" s="822">
        <v>166</v>
      </c>
      <c r="P174" s="831">
        <v>43</v>
      </c>
      <c r="Q174" s="831">
        <v>7525</v>
      </c>
      <c r="R174" s="827"/>
      <c r="S174" s="832">
        <v>175</v>
      </c>
    </row>
    <row r="175" spans="1:19" ht="14.45" customHeight="1" x14ac:dyDescent="0.2">
      <c r="A175" s="821" t="s">
        <v>3979</v>
      </c>
      <c r="B175" s="822" t="s">
        <v>3980</v>
      </c>
      <c r="C175" s="822" t="s">
        <v>622</v>
      </c>
      <c r="D175" s="822" t="s">
        <v>1392</v>
      </c>
      <c r="E175" s="822" t="s">
        <v>3966</v>
      </c>
      <c r="F175" s="822" t="s">
        <v>4024</v>
      </c>
      <c r="G175" s="822" t="s">
        <v>4025</v>
      </c>
      <c r="H175" s="831"/>
      <c r="I175" s="831"/>
      <c r="J175" s="822"/>
      <c r="K175" s="822"/>
      <c r="L175" s="831">
        <v>28</v>
      </c>
      <c r="M175" s="831">
        <v>0</v>
      </c>
      <c r="N175" s="822"/>
      <c r="O175" s="822">
        <v>0</v>
      </c>
      <c r="P175" s="831">
        <v>24</v>
      </c>
      <c r="Q175" s="831">
        <v>0</v>
      </c>
      <c r="R175" s="827"/>
      <c r="S175" s="832">
        <v>0</v>
      </c>
    </row>
    <row r="176" spans="1:19" ht="14.45" customHeight="1" x14ac:dyDescent="0.2">
      <c r="A176" s="821" t="s">
        <v>3979</v>
      </c>
      <c r="B176" s="822" t="s">
        <v>3980</v>
      </c>
      <c r="C176" s="822" t="s">
        <v>622</v>
      </c>
      <c r="D176" s="822" t="s">
        <v>1392</v>
      </c>
      <c r="E176" s="822" t="s">
        <v>3966</v>
      </c>
      <c r="F176" s="822" t="s">
        <v>4026</v>
      </c>
      <c r="G176" s="822" t="s">
        <v>4027</v>
      </c>
      <c r="H176" s="831">
        <v>249</v>
      </c>
      <c r="I176" s="831">
        <v>8299.99</v>
      </c>
      <c r="J176" s="822"/>
      <c r="K176" s="822">
        <v>33.333293172690759</v>
      </c>
      <c r="L176" s="831">
        <v>160</v>
      </c>
      <c r="M176" s="831">
        <v>5333.34</v>
      </c>
      <c r="N176" s="822"/>
      <c r="O176" s="822">
        <v>33.333375000000004</v>
      </c>
      <c r="P176" s="831">
        <v>183</v>
      </c>
      <c r="Q176" s="831">
        <v>8336.67</v>
      </c>
      <c r="R176" s="827"/>
      <c r="S176" s="832">
        <v>45.555573770491804</v>
      </c>
    </row>
    <row r="177" spans="1:19" ht="14.45" customHeight="1" x14ac:dyDescent="0.2">
      <c r="A177" s="821" t="s">
        <v>3979</v>
      </c>
      <c r="B177" s="822" t="s">
        <v>3980</v>
      </c>
      <c r="C177" s="822" t="s">
        <v>622</v>
      </c>
      <c r="D177" s="822" t="s">
        <v>1392</v>
      </c>
      <c r="E177" s="822" t="s">
        <v>3966</v>
      </c>
      <c r="F177" s="822" t="s">
        <v>4028</v>
      </c>
      <c r="G177" s="822" t="s">
        <v>4029</v>
      </c>
      <c r="H177" s="831">
        <v>67</v>
      </c>
      <c r="I177" s="831">
        <v>7772</v>
      </c>
      <c r="J177" s="822"/>
      <c r="K177" s="822">
        <v>116</v>
      </c>
      <c r="L177" s="831">
        <v>40</v>
      </c>
      <c r="M177" s="831">
        <v>4680</v>
      </c>
      <c r="N177" s="822"/>
      <c r="O177" s="822">
        <v>117</v>
      </c>
      <c r="P177" s="831">
        <v>110</v>
      </c>
      <c r="Q177" s="831">
        <v>13970</v>
      </c>
      <c r="R177" s="827"/>
      <c r="S177" s="832">
        <v>127</v>
      </c>
    </row>
    <row r="178" spans="1:19" ht="14.45" customHeight="1" x14ac:dyDescent="0.2">
      <c r="A178" s="821" t="s">
        <v>3979</v>
      </c>
      <c r="B178" s="822" t="s">
        <v>3980</v>
      </c>
      <c r="C178" s="822" t="s">
        <v>622</v>
      </c>
      <c r="D178" s="822" t="s">
        <v>1392</v>
      </c>
      <c r="E178" s="822" t="s">
        <v>3966</v>
      </c>
      <c r="F178" s="822" t="s">
        <v>4030</v>
      </c>
      <c r="G178" s="822" t="s">
        <v>4031</v>
      </c>
      <c r="H178" s="831">
        <v>4</v>
      </c>
      <c r="I178" s="831">
        <v>152</v>
      </c>
      <c r="J178" s="822"/>
      <c r="K178" s="822">
        <v>38</v>
      </c>
      <c r="L178" s="831">
        <v>1</v>
      </c>
      <c r="M178" s="831">
        <v>38</v>
      </c>
      <c r="N178" s="822"/>
      <c r="O178" s="822">
        <v>38</v>
      </c>
      <c r="P178" s="831"/>
      <c r="Q178" s="831"/>
      <c r="R178" s="827"/>
      <c r="S178" s="832"/>
    </row>
    <row r="179" spans="1:19" ht="14.45" customHeight="1" x14ac:dyDescent="0.2">
      <c r="A179" s="821" t="s">
        <v>3979</v>
      </c>
      <c r="B179" s="822" t="s">
        <v>3980</v>
      </c>
      <c r="C179" s="822" t="s">
        <v>622</v>
      </c>
      <c r="D179" s="822" t="s">
        <v>1392</v>
      </c>
      <c r="E179" s="822" t="s">
        <v>3966</v>
      </c>
      <c r="F179" s="822" t="s">
        <v>3967</v>
      </c>
      <c r="G179" s="822" t="s">
        <v>3968</v>
      </c>
      <c r="H179" s="831">
        <v>115</v>
      </c>
      <c r="I179" s="831">
        <v>10005</v>
      </c>
      <c r="J179" s="822"/>
      <c r="K179" s="822">
        <v>87</v>
      </c>
      <c r="L179" s="831">
        <v>72</v>
      </c>
      <c r="M179" s="831">
        <v>6336</v>
      </c>
      <c r="N179" s="822"/>
      <c r="O179" s="822">
        <v>88</v>
      </c>
      <c r="P179" s="831">
        <v>49</v>
      </c>
      <c r="Q179" s="831">
        <v>4557</v>
      </c>
      <c r="R179" s="827"/>
      <c r="S179" s="832">
        <v>93</v>
      </c>
    </row>
    <row r="180" spans="1:19" ht="14.45" customHeight="1" x14ac:dyDescent="0.2">
      <c r="A180" s="821" t="s">
        <v>3979</v>
      </c>
      <c r="B180" s="822" t="s">
        <v>3980</v>
      </c>
      <c r="C180" s="822" t="s">
        <v>622</v>
      </c>
      <c r="D180" s="822" t="s">
        <v>1392</v>
      </c>
      <c r="E180" s="822" t="s">
        <v>3966</v>
      </c>
      <c r="F180" s="822" t="s">
        <v>4032</v>
      </c>
      <c r="G180" s="822" t="s">
        <v>4033</v>
      </c>
      <c r="H180" s="831"/>
      <c r="I180" s="831"/>
      <c r="J180" s="822"/>
      <c r="K180" s="822"/>
      <c r="L180" s="831">
        <v>2</v>
      </c>
      <c r="M180" s="831">
        <v>314</v>
      </c>
      <c r="N180" s="822"/>
      <c r="O180" s="822">
        <v>157</v>
      </c>
      <c r="P180" s="831"/>
      <c r="Q180" s="831"/>
      <c r="R180" s="827"/>
      <c r="S180" s="832"/>
    </row>
    <row r="181" spans="1:19" ht="14.45" customHeight="1" x14ac:dyDescent="0.2">
      <c r="A181" s="821" t="s">
        <v>3979</v>
      </c>
      <c r="B181" s="822" t="s">
        <v>3980</v>
      </c>
      <c r="C181" s="822" t="s">
        <v>622</v>
      </c>
      <c r="D181" s="822" t="s">
        <v>1392</v>
      </c>
      <c r="E181" s="822" t="s">
        <v>3966</v>
      </c>
      <c r="F181" s="822" t="s">
        <v>4034</v>
      </c>
      <c r="G181" s="822" t="s">
        <v>4035</v>
      </c>
      <c r="H181" s="831">
        <v>1</v>
      </c>
      <c r="I181" s="831">
        <v>33</v>
      </c>
      <c r="J181" s="822"/>
      <c r="K181" s="822">
        <v>33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3979</v>
      </c>
      <c r="B182" s="822" t="s">
        <v>3980</v>
      </c>
      <c r="C182" s="822" t="s">
        <v>622</v>
      </c>
      <c r="D182" s="822" t="s">
        <v>1392</v>
      </c>
      <c r="E182" s="822" t="s">
        <v>3966</v>
      </c>
      <c r="F182" s="822" t="s">
        <v>4040</v>
      </c>
      <c r="G182" s="822" t="s">
        <v>4041</v>
      </c>
      <c r="H182" s="831"/>
      <c r="I182" s="831"/>
      <c r="J182" s="822"/>
      <c r="K182" s="822"/>
      <c r="L182" s="831">
        <v>4</v>
      </c>
      <c r="M182" s="831">
        <v>304</v>
      </c>
      <c r="N182" s="822"/>
      <c r="O182" s="822">
        <v>76</v>
      </c>
      <c r="P182" s="831">
        <v>3</v>
      </c>
      <c r="Q182" s="831">
        <v>243</v>
      </c>
      <c r="R182" s="827"/>
      <c r="S182" s="832">
        <v>81</v>
      </c>
    </row>
    <row r="183" spans="1:19" ht="14.45" customHeight="1" x14ac:dyDescent="0.2">
      <c r="A183" s="821" t="s">
        <v>3979</v>
      </c>
      <c r="B183" s="822" t="s">
        <v>3980</v>
      </c>
      <c r="C183" s="822" t="s">
        <v>622</v>
      </c>
      <c r="D183" s="822" t="s">
        <v>1392</v>
      </c>
      <c r="E183" s="822" t="s">
        <v>3966</v>
      </c>
      <c r="F183" s="822" t="s">
        <v>4052</v>
      </c>
      <c r="G183" s="822" t="s">
        <v>4053</v>
      </c>
      <c r="H183" s="831"/>
      <c r="I183" s="831"/>
      <c r="J183" s="822"/>
      <c r="K183" s="822"/>
      <c r="L183" s="831"/>
      <c r="M183" s="831"/>
      <c r="N183" s="822"/>
      <c r="O183" s="822"/>
      <c r="P183" s="831">
        <v>4</v>
      </c>
      <c r="Q183" s="831">
        <v>264</v>
      </c>
      <c r="R183" s="827"/>
      <c r="S183" s="832">
        <v>66</v>
      </c>
    </row>
    <row r="184" spans="1:19" ht="14.45" customHeight="1" x14ac:dyDescent="0.2">
      <c r="A184" s="821" t="s">
        <v>3979</v>
      </c>
      <c r="B184" s="822" t="s">
        <v>3980</v>
      </c>
      <c r="C184" s="822" t="s">
        <v>622</v>
      </c>
      <c r="D184" s="822" t="s">
        <v>1392</v>
      </c>
      <c r="E184" s="822" t="s">
        <v>3966</v>
      </c>
      <c r="F184" s="822" t="s">
        <v>4054</v>
      </c>
      <c r="G184" s="822" t="s">
        <v>4055</v>
      </c>
      <c r="H184" s="831">
        <v>225</v>
      </c>
      <c r="I184" s="831">
        <v>46350</v>
      </c>
      <c r="J184" s="822"/>
      <c r="K184" s="822">
        <v>206</v>
      </c>
      <c r="L184" s="831">
        <v>110</v>
      </c>
      <c r="M184" s="831">
        <v>22770</v>
      </c>
      <c r="N184" s="822"/>
      <c r="O184" s="822">
        <v>207</v>
      </c>
      <c r="P184" s="831">
        <v>154</v>
      </c>
      <c r="Q184" s="831">
        <v>33264</v>
      </c>
      <c r="R184" s="827"/>
      <c r="S184" s="832">
        <v>216</v>
      </c>
    </row>
    <row r="185" spans="1:19" ht="14.45" customHeight="1" x14ac:dyDescent="0.2">
      <c r="A185" s="821" t="s">
        <v>3979</v>
      </c>
      <c r="B185" s="822" t="s">
        <v>3980</v>
      </c>
      <c r="C185" s="822" t="s">
        <v>622</v>
      </c>
      <c r="D185" s="822" t="s">
        <v>1392</v>
      </c>
      <c r="E185" s="822" t="s">
        <v>3966</v>
      </c>
      <c r="F185" s="822" t="s">
        <v>4062</v>
      </c>
      <c r="G185" s="822" t="s">
        <v>4063</v>
      </c>
      <c r="H185" s="831"/>
      <c r="I185" s="831"/>
      <c r="J185" s="822"/>
      <c r="K185" s="822"/>
      <c r="L185" s="831">
        <v>1</v>
      </c>
      <c r="M185" s="831">
        <v>356</v>
      </c>
      <c r="N185" s="822"/>
      <c r="O185" s="822">
        <v>356</v>
      </c>
      <c r="P185" s="831"/>
      <c r="Q185" s="831"/>
      <c r="R185" s="827"/>
      <c r="S185" s="832"/>
    </row>
    <row r="186" spans="1:19" ht="14.45" customHeight="1" x14ac:dyDescent="0.2">
      <c r="A186" s="821" t="s">
        <v>3979</v>
      </c>
      <c r="B186" s="822" t="s">
        <v>3980</v>
      </c>
      <c r="C186" s="822" t="s">
        <v>622</v>
      </c>
      <c r="D186" s="822" t="s">
        <v>1392</v>
      </c>
      <c r="E186" s="822" t="s">
        <v>3966</v>
      </c>
      <c r="F186" s="822" t="s">
        <v>4068</v>
      </c>
      <c r="G186" s="822" t="s">
        <v>4069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777</v>
      </c>
      <c r="R186" s="827"/>
      <c r="S186" s="832">
        <v>777</v>
      </c>
    </row>
    <row r="187" spans="1:19" ht="14.45" customHeight="1" x14ac:dyDescent="0.2">
      <c r="A187" s="821" t="s">
        <v>3979</v>
      </c>
      <c r="B187" s="822" t="s">
        <v>3980</v>
      </c>
      <c r="C187" s="822" t="s">
        <v>622</v>
      </c>
      <c r="D187" s="822" t="s">
        <v>1392</v>
      </c>
      <c r="E187" s="822" t="s">
        <v>3966</v>
      </c>
      <c r="F187" s="822" t="s">
        <v>4070</v>
      </c>
      <c r="G187" s="822" t="s">
        <v>4071</v>
      </c>
      <c r="H187" s="831">
        <v>16</v>
      </c>
      <c r="I187" s="831">
        <v>1392</v>
      </c>
      <c r="J187" s="822"/>
      <c r="K187" s="822">
        <v>87</v>
      </c>
      <c r="L187" s="831">
        <v>13</v>
      </c>
      <c r="M187" s="831">
        <v>1144</v>
      </c>
      <c r="N187" s="822"/>
      <c r="O187" s="822">
        <v>88</v>
      </c>
      <c r="P187" s="831">
        <v>12</v>
      </c>
      <c r="Q187" s="831">
        <v>1116</v>
      </c>
      <c r="R187" s="827"/>
      <c r="S187" s="832">
        <v>93</v>
      </c>
    </row>
    <row r="188" spans="1:19" ht="14.45" customHeight="1" x14ac:dyDescent="0.2">
      <c r="A188" s="821" t="s">
        <v>3979</v>
      </c>
      <c r="B188" s="822" t="s">
        <v>3980</v>
      </c>
      <c r="C188" s="822" t="s">
        <v>622</v>
      </c>
      <c r="D188" s="822" t="s">
        <v>1392</v>
      </c>
      <c r="E188" s="822" t="s">
        <v>3966</v>
      </c>
      <c r="F188" s="822" t="s">
        <v>4072</v>
      </c>
      <c r="G188" s="822" t="s">
        <v>4073</v>
      </c>
      <c r="H188" s="831"/>
      <c r="I188" s="831"/>
      <c r="J188" s="822"/>
      <c r="K188" s="822"/>
      <c r="L188" s="831">
        <v>1</v>
      </c>
      <c r="M188" s="831">
        <v>505</v>
      </c>
      <c r="N188" s="822"/>
      <c r="O188" s="822">
        <v>505</v>
      </c>
      <c r="P188" s="831"/>
      <c r="Q188" s="831"/>
      <c r="R188" s="827"/>
      <c r="S188" s="832"/>
    </row>
    <row r="189" spans="1:19" ht="14.45" customHeight="1" x14ac:dyDescent="0.2">
      <c r="A189" s="821" t="s">
        <v>3979</v>
      </c>
      <c r="B189" s="822" t="s">
        <v>3980</v>
      </c>
      <c r="C189" s="822" t="s">
        <v>622</v>
      </c>
      <c r="D189" s="822" t="s">
        <v>1392</v>
      </c>
      <c r="E189" s="822" t="s">
        <v>3966</v>
      </c>
      <c r="F189" s="822" t="s">
        <v>4074</v>
      </c>
      <c r="G189" s="822" t="s">
        <v>4075</v>
      </c>
      <c r="H189" s="831"/>
      <c r="I189" s="831"/>
      <c r="J189" s="822"/>
      <c r="K189" s="822"/>
      <c r="L189" s="831">
        <v>38</v>
      </c>
      <c r="M189" s="831">
        <v>0</v>
      </c>
      <c r="N189" s="822"/>
      <c r="O189" s="822">
        <v>0</v>
      </c>
      <c r="P189" s="831">
        <v>22</v>
      </c>
      <c r="Q189" s="831">
        <v>0</v>
      </c>
      <c r="R189" s="827"/>
      <c r="S189" s="832">
        <v>0</v>
      </c>
    </row>
    <row r="190" spans="1:19" ht="14.45" customHeight="1" x14ac:dyDescent="0.2">
      <c r="A190" s="821" t="s">
        <v>3979</v>
      </c>
      <c r="B190" s="822" t="s">
        <v>3980</v>
      </c>
      <c r="C190" s="822" t="s">
        <v>622</v>
      </c>
      <c r="D190" s="822" t="s">
        <v>1392</v>
      </c>
      <c r="E190" s="822" t="s">
        <v>3966</v>
      </c>
      <c r="F190" s="822" t="s">
        <v>4078</v>
      </c>
      <c r="G190" s="822" t="s">
        <v>4079</v>
      </c>
      <c r="H190" s="831">
        <v>3</v>
      </c>
      <c r="I190" s="831">
        <v>300</v>
      </c>
      <c r="J190" s="822"/>
      <c r="K190" s="822">
        <v>100</v>
      </c>
      <c r="L190" s="831">
        <v>3</v>
      </c>
      <c r="M190" s="831">
        <v>300</v>
      </c>
      <c r="N190" s="822"/>
      <c r="O190" s="822">
        <v>100</v>
      </c>
      <c r="P190" s="831">
        <v>2</v>
      </c>
      <c r="Q190" s="831">
        <v>200</v>
      </c>
      <c r="R190" s="827"/>
      <c r="S190" s="832">
        <v>100</v>
      </c>
    </row>
    <row r="191" spans="1:19" ht="14.45" customHeight="1" x14ac:dyDescent="0.2">
      <c r="A191" s="821" t="s">
        <v>3979</v>
      </c>
      <c r="B191" s="822" t="s">
        <v>3980</v>
      </c>
      <c r="C191" s="822" t="s">
        <v>622</v>
      </c>
      <c r="D191" s="822" t="s">
        <v>1392</v>
      </c>
      <c r="E191" s="822" t="s">
        <v>3966</v>
      </c>
      <c r="F191" s="822" t="s">
        <v>4082</v>
      </c>
      <c r="G191" s="822" t="s">
        <v>4083</v>
      </c>
      <c r="H191" s="831"/>
      <c r="I191" s="831"/>
      <c r="J191" s="822"/>
      <c r="K191" s="822"/>
      <c r="L191" s="831">
        <v>3</v>
      </c>
      <c r="M191" s="831">
        <v>0</v>
      </c>
      <c r="N191" s="822"/>
      <c r="O191" s="822">
        <v>0</v>
      </c>
      <c r="P191" s="831">
        <v>1</v>
      </c>
      <c r="Q191" s="831">
        <v>0</v>
      </c>
      <c r="R191" s="827"/>
      <c r="S191" s="832">
        <v>0</v>
      </c>
    </row>
    <row r="192" spans="1:19" ht="14.45" customHeight="1" x14ac:dyDescent="0.2">
      <c r="A192" s="821" t="s">
        <v>3979</v>
      </c>
      <c r="B192" s="822" t="s">
        <v>3980</v>
      </c>
      <c r="C192" s="822" t="s">
        <v>622</v>
      </c>
      <c r="D192" s="822" t="s">
        <v>1394</v>
      </c>
      <c r="E192" s="822" t="s">
        <v>3964</v>
      </c>
      <c r="F192" s="822" t="s">
        <v>3965</v>
      </c>
      <c r="G192" s="822" t="s">
        <v>899</v>
      </c>
      <c r="H192" s="831">
        <v>0.05</v>
      </c>
      <c r="I192" s="831">
        <v>3.48</v>
      </c>
      <c r="J192" s="822"/>
      <c r="K192" s="822">
        <v>69.599999999999994</v>
      </c>
      <c r="L192" s="831"/>
      <c r="M192" s="831"/>
      <c r="N192" s="822"/>
      <c r="O192" s="822"/>
      <c r="P192" s="831">
        <v>0.1</v>
      </c>
      <c r="Q192" s="831">
        <v>6.97</v>
      </c>
      <c r="R192" s="827"/>
      <c r="S192" s="832">
        <v>69.699999999999989</v>
      </c>
    </row>
    <row r="193" spans="1:19" ht="14.45" customHeight="1" x14ac:dyDescent="0.2">
      <c r="A193" s="821" t="s">
        <v>3979</v>
      </c>
      <c r="B193" s="822" t="s">
        <v>3980</v>
      </c>
      <c r="C193" s="822" t="s">
        <v>622</v>
      </c>
      <c r="D193" s="822" t="s">
        <v>1394</v>
      </c>
      <c r="E193" s="822" t="s">
        <v>3964</v>
      </c>
      <c r="F193" s="822" t="s">
        <v>3983</v>
      </c>
      <c r="G193" s="822" t="s">
        <v>867</v>
      </c>
      <c r="H193" s="831">
        <v>3</v>
      </c>
      <c r="I193" s="831">
        <v>50.400000000000006</v>
      </c>
      <c r="J193" s="822"/>
      <c r="K193" s="822">
        <v>16.8</v>
      </c>
      <c r="L193" s="831"/>
      <c r="M193" s="831"/>
      <c r="N193" s="822"/>
      <c r="O193" s="822"/>
      <c r="P193" s="831">
        <v>1</v>
      </c>
      <c r="Q193" s="831">
        <v>16.8</v>
      </c>
      <c r="R193" s="827"/>
      <c r="S193" s="832">
        <v>16.8</v>
      </c>
    </row>
    <row r="194" spans="1:19" ht="14.45" customHeight="1" x14ac:dyDescent="0.2">
      <c r="A194" s="821" t="s">
        <v>3979</v>
      </c>
      <c r="B194" s="822" t="s">
        <v>3980</v>
      </c>
      <c r="C194" s="822" t="s">
        <v>622</v>
      </c>
      <c r="D194" s="822" t="s">
        <v>1394</v>
      </c>
      <c r="E194" s="822" t="s">
        <v>3966</v>
      </c>
      <c r="F194" s="822" t="s">
        <v>3992</v>
      </c>
      <c r="G194" s="822" t="s">
        <v>3993</v>
      </c>
      <c r="H194" s="831"/>
      <c r="I194" s="831"/>
      <c r="J194" s="822"/>
      <c r="K194" s="822"/>
      <c r="L194" s="831"/>
      <c r="M194" s="831"/>
      <c r="N194" s="822"/>
      <c r="O194" s="822"/>
      <c r="P194" s="831">
        <v>7</v>
      </c>
      <c r="Q194" s="831">
        <v>784</v>
      </c>
      <c r="R194" s="827"/>
      <c r="S194" s="832">
        <v>112</v>
      </c>
    </row>
    <row r="195" spans="1:19" ht="14.45" customHeight="1" x14ac:dyDescent="0.2">
      <c r="A195" s="821" t="s">
        <v>3979</v>
      </c>
      <c r="B195" s="822" t="s">
        <v>3980</v>
      </c>
      <c r="C195" s="822" t="s">
        <v>622</v>
      </c>
      <c r="D195" s="822" t="s">
        <v>1394</v>
      </c>
      <c r="E195" s="822" t="s">
        <v>3966</v>
      </c>
      <c r="F195" s="822" t="s">
        <v>3994</v>
      </c>
      <c r="G195" s="822" t="s">
        <v>3995</v>
      </c>
      <c r="H195" s="831">
        <v>39</v>
      </c>
      <c r="I195" s="831">
        <v>1482</v>
      </c>
      <c r="J195" s="822"/>
      <c r="K195" s="822">
        <v>38</v>
      </c>
      <c r="L195" s="831">
        <v>33</v>
      </c>
      <c r="M195" s="831">
        <v>1254</v>
      </c>
      <c r="N195" s="822"/>
      <c r="O195" s="822">
        <v>38</v>
      </c>
      <c r="P195" s="831">
        <v>34</v>
      </c>
      <c r="Q195" s="831">
        <v>1360</v>
      </c>
      <c r="R195" s="827"/>
      <c r="S195" s="832">
        <v>40</v>
      </c>
    </row>
    <row r="196" spans="1:19" ht="14.45" customHeight="1" x14ac:dyDescent="0.2">
      <c r="A196" s="821" t="s">
        <v>3979</v>
      </c>
      <c r="B196" s="822" t="s">
        <v>3980</v>
      </c>
      <c r="C196" s="822" t="s">
        <v>622</v>
      </c>
      <c r="D196" s="822" t="s">
        <v>1394</v>
      </c>
      <c r="E196" s="822" t="s">
        <v>3966</v>
      </c>
      <c r="F196" s="822" t="s">
        <v>4000</v>
      </c>
      <c r="G196" s="822" t="s">
        <v>4001</v>
      </c>
      <c r="H196" s="831">
        <v>1</v>
      </c>
      <c r="I196" s="831">
        <v>242</v>
      </c>
      <c r="J196" s="822"/>
      <c r="K196" s="822">
        <v>242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3979</v>
      </c>
      <c r="B197" s="822" t="s">
        <v>3980</v>
      </c>
      <c r="C197" s="822" t="s">
        <v>622</v>
      </c>
      <c r="D197" s="822" t="s">
        <v>1394</v>
      </c>
      <c r="E197" s="822" t="s">
        <v>3966</v>
      </c>
      <c r="F197" s="822" t="s">
        <v>4014</v>
      </c>
      <c r="G197" s="822" t="s">
        <v>4015</v>
      </c>
      <c r="H197" s="831">
        <v>161</v>
      </c>
      <c r="I197" s="831">
        <v>40894</v>
      </c>
      <c r="J197" s="822"/>
      <c r="K197" s="822">
        <v>254</v>
      </c>
      <c r="L197" s="831">
        <v>103</v>
      </c>
      <c r="M197" s="831">
        <v>26265</v>
      </c>
      <c r="N197" s="822"/>
      <c r="O197" s="822">
        <v>255</v>
      </c>
      <c r="P197" s="831">
        <v>119</v>
      </c>
      <c r="Q197" s="831">
        <v>32725</v>
      </c>
      <c r="R197" s="827"/>
      <c r="S197" s="832">
        <v>275</v>
      </c>
    </row>
    <row r="198" spans="1:19" ht="14.45" customHeight="1" x14ac:dyDescent="0.2">
      <c r="A198" s="821" t="s">
        <v>3979</v>
      </c>
      <c r="B198" s="822" t="s">
        <v>3980</v>
      </c>
      <c r="C198" s="822" t="s">
        <v>622</v>
      </c>
      <c r="D198" s="822" t="s">
        <v>1394</v>
      </c>
      <c r="E198" s="822" t="s">
        <v>3966</v>
      </c>
      <c r="F198" s="822" t="s">
        <v>4016</v>
      </c>
      <c r="G198" s="822" t="s">
        <v>4017</v>
      </c>
      <c r="H198" s="831">
        <v>34</v>
      </c>
      <c r="I198" s="831">
        <v>4284</v>
      </c>
      <c r="J198" s="822"/>
      <c r="K198" s="822">
        <v>126</v>
      </c>
      <c r="L198" s="831">
        <v>16</v>
      </c>
      <c r="M198" s="831">
        <v>2032</v>
      </c>
      <c r="N198" s="822"/>
      <c r="O198" s="822">
        <v>127</v>
      </c>
      <c r="P198" s="831">
        <v>19</v>
      </c>
      <c r="Q198" s="831">
        <v>2603</v>
      </c>
      <c r="R198" s="827"/>
      <c r="S198" s="832">
        <v>137</v>
      </c>
    </row>
    <row r="199" spans="1:19" ht="14.45" customHeight="1" x14ac:dyDescent="0.2">
      <c r="A199" s="821" t="s">
        <v>3979</v>
      </c>
      <c r="B199" s="822" t="s">
        <v>3980</v>
      </c>
      <c r="C199" s="822" t="s">
        <v>622</v>
      </c>
      <c r="D199" s="822" t="s">
        <v>1394</v>
      </c>
      <c r="E199" s="822" t="s">
        <v>3966</v>
      </c>
      <c r="F199" s="822" t="s">
        <v>4022</v>
      </c>
      <c r="G199" s="822" t="s">
        <v>4023</v>
      </c>
      <c r="H199" s="831">
        <v>11</v>
      </c>
      <c r="I199" s="831">
        <v>1815</v>
      </c>
      <c r="J199" s="822"/>
      <c r="K199" s="822">
        <v>165</v>
      </c>
      <c r="L199" s="831">
        <v>2</v>
      </c>
      <c r="M199" s="831">
        <v>332</v>
      </c>
      <c r="N199" s="822"/>
      <c r="O199" s="822">
        <v>166</v>
      </c>
      <c r="P199" s="831">
        <v>3</v>
      </c>
      <c r="Q199" s="831">
        <v>525</v>
      </c>
      <c r="R199" s="827"/>
      <c r="S199" s="832">
        <v>175</v>
      </c>
    </row>
    <row r="200" spans="1:19" ht="14.45" customHeight="1" x14ac:dyDescent="0.2">
      <c r="A200" s="821" t="s">
        <v>3979</v>
      </c>
      <c r="B200" s="822" t="s">
        <v>3980</v>
      </c>
      <c r="C200" s="822" t="s">
        <v>622</v>
      </c>
      <c r="D200" s="822" t="s">
        <v>1394</v>
      </c>
      <c r="E200" s="822" t="s">
        <v>3966</v>
      </c>
      <c r="F200" s="822" t="s">
        <v>4024</v>
      </c>
      <c r="G200" s="822" t="s">
        <v>4025</v>
      </c>
      <c r="H200" s="831"/>
      <c r="I200" s="831"/>
      <c r="J200" s="822"/>
      <c r="K200" s="822"/>
      <c r="L200" s="831">
        <v>1</v>
      </c>
      <c r="M200" s="831">
        <v>0</v>
      </c>
      <c r="N200" s="822"/>
      <c r="O200" s="822">
        <v>0</v>
      </c>
      <c r="P200" s="831">
        <v>2</v>
      </c>
      <c r="Q200" s="831">
        <v>0</v>
      </c>
      <c r="R200" s="827"/>
      <c r="S200" s="832">
        <v>0</v>
      </c>
    </row>
    <row r="201" spans="1:19" ht="14.45" customHeight="1" x14ac:dyDescent="0.2">
      <c r="A201" s="821" t="s">
        <v>3979</v>
      </c>
      <c r="B201" s="822" t="s">
        <v>3980</v>
      </c>
      <c r="C201" s="822" t="s">
        <v>622</v>
      </c>
      <c r="D201" s="822" t="s">
        <v>1394</v>
      </c>
      <c r="E201" s="822" t="s">
        <v>3966</v>
      </c>
      <c r="F201" s="822" t="s">
        <v>4026</v>
      </c>
      <c r="G201" s="822" t="s">
        <v>4027</v>
      </c>
      <c r="H201" s="831">
        <v>195</v>
      </c>
      <c r="I201" s="831">
        <v>6500</v>
      </c>
      <c r="J201" s="822"/>
      <c r="K201" s="822">
        <v>33.333333333333336</v>
      </c>
      <c r="L201" s="831">
        <v>119</v>
      </c>
      <c r="M201" s="831">
        <v>3966.67</v>
      </c>
      <c r="N201" s="822"/>
      <c r="O201" s="822">
        <v>33.333361344537813</v>
      </c>
      <c r="P201" s="831">
        <v>138</v>
      </c>
      <c r="Q201" s="831">
        <v>6286.67</v>
      </c>
      <c r="R201" s="827"/>
      <c r="S201" s="832">
        <v>45.555579710144926</v>
      </c>
    </row>
    <row r="202" spans="1:19" ht="14.45" customHeight="1" x14ac:dyDescent="0.2">
      <c r="A202" s="821" t="s">
        <v>3979</v>
      </c>
      <c r="B202" s="822" t="s">
        <v>3980</v>
      </c>
      <c r="C202" s="822" t="s">
        <v>622</v>
      </c>
      <c r="D202" s="822" t="s">
        <v>1394</v>
      </c>
      <c r="E202" s="822" t="s">
        <v>3966</v>
      </c>
      <c r="F202" s="822" t="s">
        <v>4030</v>
      </c>
      <c r="G202" s="822" t="s">
        <v>4031</v>
      </c>
      <c r="H202" s="831">
        <v>14</v>
      </c>
      <c r="I202" s="831">
        <v>532</v>
      </c>
      <c r="J202" s="822"/>
      <c r="K202" s="822">
        <v>38</v>
      </c>
      <c r="L202" s="831">
        <v>6</v>
      </c>
      <c r="M202" s="831">
        <v>228</v>
      </c>
      <c r="N202" s="822"/>
      <c r="O202" s="822">
        <v>38</v>
      </c>
      <c r="P202" s="831">
        <v>4</v>
      </c>
      <c r="Q202" s="831">
        <v>156</v>
      </c>
      <c r="R202" s="827"/>
      <c r="S202" s="832">
        <v>39</v>
      </c>
    </row>
    <row r="203" spans="1:19" ht="14.45" customHeight="1" x14ac:dyDescent="0.2">
      <c r="A203" s="821" t="s">
        <v>3979</v>
      </c>
      <c r="B203" s="822" t="s">
        <v>3980</v>
      </c>
      <c r="C203" s="822" t="s">
        <v>622</v>
      </c>
      <c r="D203" s="822" t="s">
        <v>1394</v>
      </c>
      <c r="E203" s="822" t="s">
        <v>3966</v>
      </c>
      <c r="F203" s="822" t="s">
        <v>3967</v>
      </c>
      <c r="G203" s="822" t="s">
        <v>3968</v>
      </c>
      <c r="H203" s="831">
        <v>12</v>
      </c>
      <c r="I203" s="831">
        <v>1044</v>
      </c>
      <c r="J203" s="822"/>
      <c r="K203" s="822">
        <v>87</v>
      </c>
      <c r="L203" s="831">
        <v>2</v>
      </c>
      <c r="M203" s="831">
        <v>176</v>
      </c>
      <c r="N203" s="822"/>
      <c r="O203" s="822">
        <v>88</v>
      </c>
      <c r="P203" s="831">
        <v>3</v>
      </c>
      <c r="Q203" s="831">
        <v>279</v>
      </c>
      <c r="R203" s="827"/>
      <c r="S203" s="832">
        <v>93</v>
      </c>
    </row>
    <row r="204" spans="1:19" ht="14.45" customHeight="1" x14ac:dyDescent="0.2">
      <c r="A204" s="821" t="s">
        <v>3979</v>
      </c>
      <c r="B204" s="822" t="s">
        <v>3980</v>
      </c>
      <c r="C204" s="822" t="s">
        <v>622</v>
      </c>
      <c r="D204" s="822" t="s">
        <v>1394</v>
      </c>
      <c r="E204" s="822" t="s">
        <v>3966</v>
      </c>
      <c r="F204" s="822" t="s">
        <v>4032</v>
      </c>
      <c r="G204" s="822" t="s">
        <v>4033</v>
      </c>
      <c r="H204" s="831">
        <v>1</v>
      </c>
      <c r="I204" s="831">
        <v>156</v>
      </c>
      <c r="J204" s="822"/>
      <c r="K204" s="822">
        <v>156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3979</v>
      </c>
      <c r="B205" s="822" t="s">
        <v>3980</v>
      </c>
      <c r="C205" s="822" t="s">
        <v>622</v>
      </c>
      <c r="D205" s="822" t="s">
        <v>1394</v>
      </c>
      <c r="E205" s="822" t="s">
        <v>3966</v>
      </c>
      <c r="F205" s="822" t="s">
        <v>4044</v>
      </c>
      <c r="G205" s="822" t="s">
        <v>4045</v>
      </c>
      <c r="H205" s="831"/>
      <c r="I205" s="831"/>
      <c r="J205" s="822"/>
      <c r="K205" s="822"/>
      <c r="L205" s="831"/>
      <c r="M205" s="831"/>
      <c r="N205" s="822"/>
      <c r="O205" s="822"/>
      <c r="P205" s="831">
        <v>1</v>
      </c>
      <c r="Q205" s="831">
        <v>164</v>
      </c>
      <c r="R205" s="827"/>
      <c r="S205" s="832">
        <v>164</v>
      </c>
    </row>
    <row r="206" spans="1:19" ht="14.45" customHeight="1" x14ac:dyDescent="0.2">
      <c r="A206" s="821" t="s">
        <v>3979</v>
      </c>
      <c r="B206" s="822" t="s">
        <v>3980</v>
      </c>
      <c r="C206" s="822" t="s">
        <v>622</v>
      </c>
      <c r="D206" s="822" t="s">
        <v>1394</v>
      </c>
      <c r="E206" s="822" t="s">
        <v>3966</v>
      </c>
      <c r="F206" s="822" t="s">
        <v>4070</v>
      </c>
      <c r="G206" s="822" t="s">
        <v>4071</v>
      </c>
      <c r="H206" s="831">
        <v>1</v>
      </c>
      <c r="I206" s="831">
        <v>87</v>
      </c>
      <c r="J206" s="822"/>
      <c r="K206" s="822">
        <v>87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3979</v>
      </c>
      <c r="B207" s="822" t="s">
        <v>3980</v>
      </c>
      <c r="C207" s="822" t="s">
        <v>622</v>
      </c>
      <c r="D207" s="822" t="s">
        <v>1394</v>
      </c>
      <c r="E207" s="822" t="s">
        <v>3966</v>
      </c>
      <c r="F207" s="822" t="s">
        <v>4074</v>
      </c>
      <c r="G207" s="822" t="s">
        <v>4075</v>
      </c>
      <c r="H207" s="831"/>
      <c r="I207" s="831"/>
      <c r="J207" s="822"/>
      <c r="K207" s="822"/>
      <c r="L207" s="831">
        <v>1</v>
      </c>
      <c r="M207" s="831">
        <v>0</v>
      </c>
      <c r="N207" s="822"/>
      <c r="O207" s="822">
        <v>0</v>
      </c>
      <c r="P207" s="831">
        <v>1</v>
      </c>
      <c r="Q207" s="831">
        <v>0</v>
      </c>
      <c r="R207" s="827"/>
      <c r="S207" s="832">
        <v>0</v>
      </c>
    </row>
    <row r="208" spans="1:19" ht="14.45" customHeight="1" x14ac:dyDescent="0.2">
      <c r="A208" s="821" t="s">
        <v>3979</v>
      </c>
      <c r="B208" s="822" t="s">
        <v>3980</v>
      </c>
      <c r="C208" s="822" t="s">
        <v>622</v>
      </c>
      <c r="D208" s="822" t="s">
        <v>1394</v>
      </c>
      <c r="E208" s="822" t="s">
        <v>3966</v>
      </c>
      <c r="F208" s="822" t="s">
        <v>4078</v>
      </c>
      <c r="G208" s="822" t="s">
        <v>4079</v>
      </c>
      <c r="H208" s="831"/>
      <c r="I208" s="831"/>
      <c r="J208" s="822"/>
      <c r="K208" s="822"/>
      <c r="L208" s="831"/>
      <c r="M208" s="831"/>
      <c r="N208" s="822"/>
      <c r="O208" s="822"/>
      <c r="P208" s="831">
        <v>1</v>
      </c>
      <c r="Q208" s="831">
        <v>100</v>
      </c>
      <c r="R208" s="827"/>
      <c r="S208" s="832">
        <v>100</v>
      </c>
    </row>
    <row r="209" spans="1:19" ht="14.45" customHeight="1" x14ac:dyDescent="0.2">
      <c r="A209" s="821" t="s">
        <v>3979</v>
      </c>
      <c r="B209" s="822" t="s">
        <v>3980</v>
      </c>
      <c r="C209" s="822" t="s">
        <v>622</v>
      </c>
      <c r="D209" s="822" t="s">
        <v>1394</v>
      </c>
      <c r="E209" s="822" t="s">
        <v>3966</v>
      </c>
      <c r="F209" s="822" t="s">
        <v>4084</v>
      </c>
      <c r="G209" s="822" t="s">
        <v>4085</v>
      </c>
      <c r="H209" s="831"/>
      <c r="I209" s="831"/>
      <c r="J209" s="822"/>
      <c r="K209" s="822"/>
      <c r="L209" s="831"/>
      <c r="M209" s="831"/>
      <c r="N209" s="822"/>
      <c r="O209" s="822"/>
      <c r="P209" s="831">
        <v>3</v>
      </c>
      <c r="Q209" s="831">
        <v>702</v>
      </c>
      <c r="R209" s="827"/>
      <c r="S209" s="832">
        <v>234</v>
      </c>
    </row>
    <row r="210" spans="1:19" ht="14.45" customHeight="1" x14ac:dyDescent="0.2">
      <c r="A210" s="821" t="s">
        <v>3979</v>
      </c>
      <c r="B210" s="822" t="s">
        <v>3980</v>
      </c>
      <c r="C210" s="822" t="s">
        <v>622</v>
      </c>
      <c r="D210" s="822" t="s">
        <v>1394</v>
      </c>
      <c r="E210" s="822" t="s">
        <v>3966</v>
      </c>
      <c r="F210" s="822" t="s">
        <v>4086</v>
      </c>
      <c r="G210" s="822" t="s">
        <v>4085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117</v>
      </c>
      <c r="R210" s="827"/>
      <c r="S210" s="832">
        <v>117</v>
      </c>
    </row>
    <row r="211" spans="1:19" ht="14.45" customHeight="1" x14ac:dyDescent="0.2">
      <c r="A211" s="821" t="s">
        <v>3979</v>
      </c>
      <c r="B211" s="822" t="s">
        <v>3980</v>
      </c>
      <c r="C211" s="822" t="s">
        <v>622</v>
      </c>
      <c r="D211" s="822" t="s">
        <v>1395</v>
      </c>
      <c r="E211" s="822" t="s">
        <v>3964</v>
      </c>
      <c r="F211" s="822" t="s">
        <v>3965</v>
      </c>
      <c r="G211" s="822" t="s">
        <v>899</v>
      </c>
      <c r="H211" s="831">
        <v>1.7999999999999998</v>
      </c>
      <c r="I211" s="831">
        <v>125.28</v>
      </c>
      <c r="J211" s="822"/>
      <c r="K211" s="822">
        <v>69.600000000000009</v>
      </c>
      <c r="L211" s="831"/>
      <c r="M211" s="831"/>
      <c r="N211" s="822"/>
      <c r="O211" s="822"/>
      <c r="P211" s="831">
        <v>8.9</v>
      </c>
      <c r="Q211" s="831">
        <v>620.33000000000004</v>
      </c>
      <c r="R211" s="827"/>
      <c r="S211" s="832">
        <v>69.7</v>
      </c>
    </row>
    <row r="212" spans="1:19" ht="14.45" customHeight="1" x14ac:dyDescent="0.2">
      <c r="A212" s="821" t="s">
        <v>3979</v>
      </c>
      <c r="B212" s="822" t="s">
        <v>3980</v>
      </c>
      <c r="C212" s="822" t="s">
        <v>622</v>
      </c>
      <c r="D212" s="822" t="s">
        <v>1395</v>
      </c>
      <c r="E212" s="822" t="s">
        <v>3964</v>
      </c>
      <c r="F212" s="822" t="s">
        <v>3983</v>
      </c>
      <c r="G212" s="822" t="s">
        <v>867</v>
      </c>
      <c r="H212" s="831">
        <v>101</v>
      </c>
      <c r="I212" s="831">
        <v>1696.8000000000002</v>
      </c>
      <c r="J212" s="822"/>
      <c r="K212" s="822">
        <v>16.8</v>
      </c>
      <c r="L212" s="831">
        <v>124</v>
      </c>
      <c r="M212" s="831">
        <v>2083.1999999999998</v>
      </c>
      <c r="N212" s="822"/>
      <c r="O212" s="822">
        <v>16.799999999999997</v>
      </c>
      <c r="P212" s="831">
        <v>105</v>
      </c>
      <c r="Q212" s="831">
        <v>1764.0000000000002</v>
      </c>
      <c r="R212" s="827"/>
      <c r="S212" s="832">
        <v>16.8</v>
      </c>
    </row>
    <row r="213" spans="1:19" ht="14.45" customHeight="1" x14ac:dyDescent="0.2">
      <c r="A213" s="821" t="s">
        <v>3979</v>
      </c>
      <c r="B213" s="822" t="s">
        <v>3980</v>
      </c>
      <c r="C213" s="822" t="s">
        <v>622</v>
      </c>
      <c r="D213" s="822" t="s">
        <v>1395</v>
      </c>
      <c r="E213" s="822" t="s">
        <v>3966</v>
      </c>
      <c r="F213" s="822" t="s">
        <v>3986</v>
      </c>
      <c r="G213" s="822" t="s">
        <v>3987</v>
      </c>
      <c r="H213" s="831"/>
      <c r="I213" s="831"/>
      <c r="J213" s="822"/>
      <c r="K213" s="822"/>
      <c r="L213" s="831">
        <v>1</v>
      </c>
      <c r="M213" s="831">
        <v>209</v>
      </c>
      <c r="N213" s="822"/>
      <c r="O213" s="822">
        <v>209</v>
      </c>
      <c r="P213" s="831">
        <v>3</v>
      </c>
      <c r="Q213" s="831">
        <v>660</v>
      </c>
      <c r="R213" s="827"/>
      <c r="S213" s="832">
        <v>220</v>
      </c>
    </row>
    <row r="214" spans="1:19" ht="14.45" customHeight="1" x14ac:dyDescent="0.2">
      <c r="A214" s="821" t="s">
        <v>3979</v>
      </c>
      <c r="B214" s="822" t="s">
        <v>3980</v>
      </c>
      <c r="C214" s="822" t="s">
        <v>622</v>
      </c>
      <c r="D214" s="822" t="s">
        <v>1395</v>
      </c>
      <c r="E214" s="822" t="s">
        <v>3966</v>
      </c>
      <c r="F214" s="822" t="s">
        <v>3990</v>
      </c>
      <c r="G214" s="822" t="s">
        <v>3991</v>
      </c>
      <c r="H214" s="831"/>
      <c r="I214" s="831"/>
      <c r="J214" s="822"/>
      <c r="K214" s="822"/>
      <c r="L214" s="831"/>
      <c r="M214" s="831"/>
      <c r="N214" s="822"/>
      <c r="O214" s="822"/>
      <c r="P214" s="831">
        <v>1</v>
      </c>
      <c r="Q214" s="831">
        <v>89</v>
      </c>
      <c r="R214" s="827"/>
      <c r="S214" s="832">
        <v>89</v>
      </c>
    </row>
    <row r="215" spans="1:19" ht="14.45" customHeight="1" x14ac:dyDescent="0.2">
      <c r="A215" s="821" t="s">
        <v>3979</v>
      </c>
      <c r="B215" s="822" t="s">
        <v>3980</v>
      </c>
      <c r="C215" s="822" t="s">
        <v>622</v>
      </c>
      <c r="D215" s="822" t="s">
        <v>1395</v>
      </c>
      <c r="E215" s="822" t="s">
        <v>3966</v>
      </c>
      <c r="F215" s="822" t="s">
        <v>3992</v>
      </c>
      <c r="G215" s="822" t="s">
        <v>3993</v>
      </c>
      <c r="H215" s="831">
        <v>35</v>
      </c>
      <c r="I215" s="831">
        <v>3745</v>
      </c>
      <c r="J215" s="822"/>
      <c r="K215" s="822">
        <v>107</v>
      </c>
      <c r="L215" s="831">
        <v>30</v>
      </c>
      <c r="M215" s="831">
        <v>3240</v>
      </c>
      <c r="N215" s="822"/>
      <c r="O215" s="822">
        <v>108</v>
      </c>
      <c r="P215" s="831">
        <v>28</v>
      </c>
      <c r="Q215" s="831">
        <v>3136</v>
      </c>
      <c r="R215" s="827"/>
      <c r="S215" s="832">
        <v>112</v>
      </c>
    </row>
    <row r="216" spans="1:19" ht="14.45" customHeight="1" x14ac:dyDescent="0.2">
      <c r="A216" s="821" t="s">
        <v>3979</v>
      </c>
      <c r="B216" s="822" t="s">
        <v>3980</v>
      </c>
      <c r="C216" s="822" t="s">
        <v>622</v>
      </c>
      <c r="D216" s="822" t="s">
        <v>1395</v>
      </c>
      <c r="E216" s="822" t="s">
        <v>3966</v>
      </c>
      <c r="F216" s="822" t="s">
        <v>3994</v>
      </c>
      <c r="G216" s="822" t="s">
        <v>3995</v>
      </c>
      <c r="H216" s="831">
        <v>7</v>
      </c>
      <c r="I216" s="831">
        <v>266</v>
      </c>
      <c r="J216" s="822"/>
      <c r="K216" s="822">
        <v>38</v>
      </c>
      <c r="L216" s="831">
        <v>11</v>
      </c>
      <c r="M216" s="831">
        <v>418</v>
      </c>
      <c r="N216" s="822"/>
      <c r="O216" s="822">
        <v>38</v>
      </c>
      <c r="P216" s="831">
        <v>7</v>
      </c>
      <c r="Q216" s="831">
        <v>280</v>
      </c>
      <c r="R216" s="827"/>
      <c r="S216" s="832">
        <v>40</v>
      </c>
    </row>
    <row r="217" spans="1:19" ht="14.45" customHeight="1" x14ac:dyDescent="0.2">
      <c r="A217" s="821" t="s">
        <v>3979</v>
      </c>
      <c r="B217" s="822" t="s">
        <v>3980</v>
      </c>
      <c r="C217" s="822" t="s">
        <v>622</v>
      </c>
      <c r="D217" s="822" t="s">
        <v>1395</v>
      </c>
      <c r="E217" s="822" t="s">
        <v>3966</v>
      </c>
      <c r="F217" s="822" t="s">
        <v>3996</v>
      </c>
      <c r="G217" s="822" t="s">
        <v>3997</v>
      </c>
      <c r="H217" s="831"/>
      <c r="I217" s="831"/>
      <c r="J217" s="822"/>
      <c r="K217" s="822"/>
      <c r="L217" s="831">
        <v>1</v>
      </c>
      <c r="M217" s="831">
        <v>5</v>
      </c>
      <c r="N217" s="822"/>
      <c r="O217" s="822">
        <v>5</v>
      </c>
      <c r="P217" s="831"/>
      <c r="Q217" s="831"/>
      <c r="R217" s="827"/>
      <c r="S217" s="832"/>
    </row>
    <row r="218" spans="1:19" ht="14.45" customHeight="1" x14ac:dyDescent="0.2">
      <c r="A218" s="821" t="s">
        <v>3979</v>
      </c>
      <c r="B218" s="822" t="s">
        <v>3980</v>
      </c>
      <c r="C218" s="822" t="s">
        <v>622</v>
      </c>
      <c r="D218" s="822" t="s">
        <v>1395</v>
      </c>
      <c r="E218" s="822" t="s">
        <v>3966</v>
      </c>
      <c r="F218" s="822" t="s">
        <v>3998</v>
      </c>
      <c r="G218" s="822" t="s">
        <v>3999</v>
      </c>
      <c r="H218" s="831">
        <v>2</v>
      </c>
      <c r="I218" s="831">
        <v>10</v>
      </c>
      <c r="J218" s="822"/>
      <c r="K218" s="822">
        <v>5</v>
      </c>
      <c r="L218" s="831">
        <v>4</v>
      </c>
      <c r="M218" s="831">
        <v>20</v>
      </c>
      <c r="N218" s="822"/>
      <c r="O218" s="822">
        <v>5</v>
      </c>
      <c r="P218" s="831">
        <v>10</v>
      </c>
      <c r="Q218" s="831">
        <v>50</v>
      </c>
      <c r="R218" s="827"/>
      <c r="S218" s="832">
        <v>5</v>
      </c>
    </row>
    <row r="219" spans="1:19" ht="14.45" customHeight="1" x14ac:dyDescent="0.2">
      <c r="A219" s="821" t="s">
        <v>3979</v>
      </c>
      <c r="B219" s="822" t="s">
        <v>3980</v>
      </c>
      <c r="C219" s="822" t="s">
        <v>622</v>
      </c>
      <c r="D219" s="822" t="s">
        <v>1395</v>
      </c>
      <c r="E219" s="822" t="s">
        <v>3966</v>
      </c>
      <c r="F219" s="822" t="s">
        <v>4002</v>
      </c>
      <c r="G219" s="822" t="s">
        <v>4003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397</v>
      </c>
      <c r="R219" s="827"/>
      <c r="S219" s="832">
        <v>397</v>
      </c>
    </row>
    <row r="220" spans="1:19" ht="14.45" customHeight="1" x14ac:dyDescent="0.2">
      <c r="A220" s="821" t="s">
        <v>3979</v>
      </c>
      <c r="B220" s="822" t="s">
        <v>3980</v>
      </c>
      <c r="C220" s="822" t="s">
        <v>622</v>
      </c>
      <c r="D220" s="822" t="s">
        <v>1395</v>
      </c>
      <c r="E220" s="822" t="s">
        <v>3966</v>
      </c>
      <c r="F220" s="822" t="s">
        <v>4010</v>
      </c>
      <c r="G220" s="822" t="s">
        <v>4011</v>
      </c>
      <c r="H220" s="831">
        <v>2</v>
      </c>
      <c r="I220" s="831">
        <v>162</v>
      </c>
      <c r="J220" s="822"/>
      <c r="K220" s="822">
        <v>81</v>
      </c>
      <c r="L220" s="831">
        <v>1</v>
      </c>
      <c r="M220" s="831">
        <v>82</v>
      </c>
      <c r="N220" s="822"/>
      <c r="O220" s="822">
        <v>82</v>
      </c>
      <c r="P220" s="831"/>
      <c r="Q220" s="831"/>
      <c r="R220" s="827"/>
      <c r="S220" s="832"/>
    </row>
    <row r="221" spans="1:19" ht="14.45" customHeight="1" x14ac:dyDescent="0.2">
      <c r="A221" s="821" t="s">
        <v>3979</v>
      </c>
      <c r="B221" s="822" t="s">
        <v>3980</v>
      </c>
      <c r="C221" s="822" t="s">
        <v>622</v>
      </c>
      <c r="D221" s="822" t="s">
        <v>1395</v>
      </c>
      <c r="E221" s="822" t="s">
        <v>3966</v>
      </c>
      <c r="F221" s="822" t="s">
        <v>4014</v>
      </c>
      <c r="G221" s="822" t="s">
        <v>4015</v>
      </c>
      <c r="H221" s="831">
        <v>176</v>
      </c>
      <c r="I221" s="831">
        <v>44704</v>
      </c>
      <c r="J221" s="822"/>
      <c r="K221" s="822">
        <v>254</v>
      </c>
      <c r="L221" s="831">
        <v>111</v>
      </c>
      <c r="M221" s="831">
        <v>28305</v>
      </c>
      <c r="N221" s="822"/>
      <c r="O221" s="822">
        <v>255</v>
      </c>
      <c r="P221" s="831">
        <v>120</v>
      </c>
      <c r="Q221" s="831">
        <v>33000</v>
      </c>
      <c r="R221" s="827"/>
      <c r="S221" s="832">
        <v>275</v>
      </c>
    </row>
    <row r="222" spans="1:19" ht="14.45" customHeight="1" x14ac:dyDescent="0.2">
      <c r="A222" s="821" t="s">
        <v>3979</v>
      </c>
      <c r="B222" s="822" t="s">
        <v>3980</v>
      </c>
      <c r="C222" s="822" t="s">
        <v>622</v>
      </c>
      <c r="D222" s="822" t="s">
        <v>1395</v>
      </c>
      <c r="E222" s="822" t="s">
        <v>3966</v>
      </c>
      <c r="F222" s="822" t="s">
        <v>4016</v>
      </c>
      <c r="G222" s="822" t="s">
        <v>4017</v>
      </c>
      <c r="H222" s="831">
        <v>233</v>
      </c>
      <c r="I222" s="831">
        <v>29358</v>
      </c>
      <c r="J222" s="822"/>
      <c r="K222" s="822">
        <v>126</v>
      </c>
      <c r="L222" s="831">
        <v>255</v>
      </c>
      <c r="M222" s="831">
        <v>32385</v>
      </c>
      <c r="N222" s="822"/>
      <c r="O222" s="822">
        <v>127</v>
      </c>
      <c r="P222" s="831">
        <v>237</v>
      </c>
      <c r="Q222" s="831">
        <v>32469</v>
      </c>
      <c r="R222" s="827"/>
      <c r="S222" s="832">
        <v>137</v>
      </c>
    </row>
    <row r="223" spans="1:19" ht="14.45" customHeight="1" x14ac:dyDescent="0.2">
      <c r="A223" s="821" t="s">
        <v>3979</v>
      </c>
      <c r="B223" s="822" t="s">
        <v>3980</v>
      </c>
      <c r="C223" s="822" t="s">
        <v>622</v>
      </c>
      <c r="D223" s="822" t="s">
        <v>1395</v>
      </c>
      <c r="E223" s="822" t="s">
        <v>3966</v>
      </c>
      <c r="F223" s="822" t="s">
        <v>4022</v>
      </c>
      <c r="G223" s="822" t="s">
        <v>4023</v>
      </c>
      <c r="H223" s="831">
        <v>127</v>
      </c>
      <c r="I223" s="831">
        <v>20955</v>
      </c>
      <c r="J223" s="822"/>
      <c r="K223" s="822">
        <v>165</v>
      </c>
      <c r="L223" s="831">
        <v>146</v>
      </c>
      <c r="M223" s="831">
        <v>24236</v>
      </c>
      <c r="N223" s="822"/>
      <c r="O223" s="822">
        <v>166</v>
      </c>
      <c r="P223" s="831">
        <v>134</v>
      </c>
      <c r="Q223" s="831">
        <v>23450</v>
      </c>
      <c r="R223" s="827"/>
      <c r="S223" s="832">
        <v>175</v>
      </c>
    </row>
    <row r="224" spans="1:19" ht="14.45" customHeight="1" x14ac:dyDescent="0.2">
      <c r="A224" s="821" t="s">
        <v>3979</v>
      </c>
      <c r="B224" s="822" t="s">
        <v>3980</v>
      </c>
      <c r="C224" s="822" t="s">
        <v>622</v>
      </c>
      <c r="D224" s="822" t="s">
        <v>1395</v>
      </c>
      <c r="E224" s="822" t="s">
        <v>3966</v>
      </c>
      <c r="F224" s="822" t="s">
        <v>4024</v>
      </c>
      <c r="G224" s="822" t="s">
        <v>4025</v>
      </c>
      <c r="H224" s="831"/>
      <c r="I224" s="831"/>
      <c r="J224" s="822"/>
      <c r="K224" s="822"/>
      <c r="L224" s="831">
        <v>71</v>
      </c>
      <c r="M224" s="831">
        <v>0</v>
      </c>
      <c r="N224" s="822"/>
      <c r="O224" s="822">
        <v>0</v>
      </c>
      <c r="P224" s="831">
        <v>56</v>
      </c>
      <c r="Q224" s="831">
        <v>0</v>
      </c>
      <c r="R224" s="827"/>
      <c r="S224" s="832">
        <v>0</v>
      </c>
    </row>
    <row r="225" spans="1:19" ht="14.45" customHeight="1" x14ac:dyDescent="0.2">
      <c r="A225" s="821" t="s">
        <v>3979</v>
      </c>
      <c r="B225" s="822" t="s">
        <v>3980</v>
      </c>
      <c r="C225" s="822" t="s">
        <v>622</v>
      </c>
      <c r="D225" s="822" t="s">
        <v>1395</v>
      </c>
      <c r="E225" s="822" t="s">
        <v>3966</v>
      </c>
      <c r="F225" s="822" t="s">
        <v>4026</v>
      </c>
      <c r="G225" s="822" t="s">
        <v>4027</v>
      </c>
      <c r="H225" s="831">
        <v>402</v>
      </c>
      <c r="I225" s="831">
        <v>13400.01</v>
      </c>
      <c r="J225" s="822"/>
      <c r="K225" s="822">
        <v>33.333358208955225</v>
      </c>
      <c r="L225" s="831">
        <v>365</v>
      </c>
      <c r="M225" s="831">
        <v>12166.68</v>
      </c>
      <c r="N225" s="822"/>
      <c r="O225" s="822">
        <v>33.333369863013701</v>
      </c>
      <c r="P225" s="831">
        <v>346</v>
      </c>
      <c r="Q225" s="831">
        <v>15762.230000000001</v>
      </c>
      <c r="R225" s="827"/>
      <c r="S225" s="832">
        <v>45.555578034682085</v>
      </c>
    </row>
    <row r="226" spans="1:19" ht="14.45" customHeight="1" x14ac:dyDescent="0.2">
      <c r="A226" s="821" t="s">
        <v>3979</v>
      </c>
      <c r="B226" s="822" t="s">
        <v>3980</v>
      </c>
      <c r="C226" s="822" t="s">
        <v>622</v>
      </c>
      <c r="D226" s="822" t="s">
        <v>1395</v>
      </c>
      <c r="E226" s="822" t="s">
        <v>3966</v>
      </c>
      <c r="F226" s="822" t="s">
        <v>4030</v>
      </c>
      <c r="G226" s="822" t="s">
        <v>4031</v>
      </c>
      <c r="H226" s="831">
        <v>1</v>
      </c>
      <c r="I226" s="831">
        <v>38</v>
      </c>
      <c r="J226" s="822"/>
      <c r="K226" s="822">
        <v>38</v>
      </c>
      <c r="L226" s="831"/>
      <c r="M226" s="831"/>
      <c r="N226" s="822"/>
      <c r="O226" s="822"/>
      <c r="P226" s="831">
        <v>1</v>
      </c>
      <c r="Q226" s="831">
        <v>39</v>
      </c>
      <c r="R226" s="827"/>
      <c r="S226" s="832">
        <v>39</v>
      </c>
    </row>
    <row r="227" spans="1:19" ht="14.45" customHeight="1" x14ac:dyDescent="0.2">
      <c r="A227" s="821" t="s">
        <v>3979</v>
      </c>
      <c r="B227" s="822" t="s">
        <v>3980</v>
      </c>
      <c r="C227" s="822" t="s">
        <v>622</v>
      </c>
      <c r="D227" s="822" t="s">
        <v>1395</v>
      </c>
      <c r="E227" s="822" t="s">
        <v>3966</v>
      </c>
      <c r="F227" s="822" t="s">
        <v>3967</v>
      </c>
      <c r="G227" s="822" t="s">
        <v>3968</v>
      </c>
      <c r="H227" s="831">
        <v>138</v>
      </c>
      <c r="I227" s="831">
        <v>12006</v>
      </c>
      <c r="J227" s="822"/>
      <c r="K227" s="822">
        <v>87</v>
      </c>
      <c r="L227" s="831">
        <v>163</v>
      </c>
      <c r="M227" s="831">
        <v>14344</v>
      </c>
      <c r="N227" s="822"/>
      <c r="O227" s="822">
        <v>88</v>
      </c>
      <c r="P227" s="831">
        <v>149</v>
      </c>
      <c r="Q227" s="831">
        <v>13857</v>
      </c>
      <c r="R227" s="827"/>
      <c r="S227" s="832">
        <v>93</v>
      </c>
    </row>
    <row r="228" spans="1:19" ht="14.45" customHeight="1" x14ac:dyDescent="0.2">
      <c r="A228" s="821" t="s">
        <v>3979</v>
      </c>
      <c r="B228" s="822" t="s">
        <v>3980</v>
      </c>
      <c r="C228" s="822" t="s">
        <v>622</v>
      </c>
      <c r="D228" s="822" t="s">
        <v>1395</v>
      </c>
      <c r="E228" s="822" t="s">
        <v>3966</v>
      </c>
      <c r="F228" s="822" t="s">
        <v>4034</v>
      </c>
      <c r="G228" s="822" t="s">
        <v>4035</v>
      </c>
      <c r="H228" s="831">
        <v>1</v>
      </c>
      <c r="I228" s="831">
        <v>33</v>
      </c>
      <c r="J228" s="822"/>
      <c r="K228" s="822">
        <v>33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3979</v>
      </c>
      <c r="B229" s="822" t="s">
        <v>3980</v>
      </c>
      <c r="C229" s="822" t="s">
        <v>622</v>
      </c>
      <c r="D229" s="822" t="s">
        <v>1395</v>
      </c>
      <c r="E229" s="822" t="s">
        <v>3966</v>
      </c>
      <c r="F229" s="822" t="s">
        <v>4052</v>
      </c>
      <c r="G229" s="822" t="s">
        <v>4053</v>
      </c>
      <c r="H229" s="831"/>
      <c r="I229" s="831"/>
      <c r="J229" s="822"/>
      <c r="K229" s="822"/>
      <c r="L229" s="831">
        <v>1</v>
      </c>
      <c r="M229" s="831">
        <v>62</v>
      </c>
      <c r="N229" s="822"/>
      <c r="O229" s="822">
        <v>62</v>
      </c>
      <c r="P229" s="831">
        <v>12</v>
      </c>
      <c r="Q229" s="831">
        <v>792</v>
      </c>
      <c r="R229" s="827"/>
      <c r="S229" s="832">
        <v>66</v>
      </c>
    </row>
    <row r="230" spans="1:19" ht="14.45" customHeight="1" x14ac:dyDescent="0.2">
      <c r="A230" s="821" t="s">
        <v>3979</v>
      </c>
      <c r="B230" s="822" t="s">
        <v>3980</v>
      </c>
      <c r="C230" s="822" t="s">
        <v>622</v>
      </c>
      <c r="D230" s="822" t="s">
        <v>1395</v>
      </c>
      <c r="E230" s="822" t="s">
        <v>3966</v>
      </c>
      <c r="F230" s="822" t="s">
        <v>4070</v>
      </c>
      <c r="G230" s="822" t="s">
        <v>4071</v>
      </c>
      <c r="H230" s="831">
        <v>21</v>
      </c>
      <c r="I230" s="831">
        <v>1827</v>
      </c>
      <c r="J230" s="822"/>
      <c r="K230" s="822">
        <v>87</v>
      </c>
      <c r="L230" s="831">
        <v>18</v>
      </c>
      <c r="M230" s="831">
        <v>1584</v>
      </c>
      <c r="N230" s="822"/>
      <c r="O230" s="822">
        <v>88</v>
      </c>
      <c r="P230" s="831">
        <v>20</v>
      </c>
      <c r="Q230" s="831">
        <v>1860</v>
      </c>
      <c r="R230" s="827"/>
      <c r="S230" s="832">
        <v>93</v>
      </c>
    </row>
    <row r="231" spans="1:19" ht="14.45" customHeight="1" x14ac:dyDescent="0.2">
      <c r="A231" s="821" t="s">
        <v>3979</v>
      </c>
      <c r="B231" s="822" t="s">
        <v>3980</v>
      </c>
      <c r="C231" s="822" t="s">
        <v>622</v>
      </c>
      <c r="D231" s="822" t="s">
        <v>1395</v>
      </c>
      <c r="E231" s="822" t="s">
        <v>3966</v>
      </c>
      <c r="F231" s="822" t="s">
        <v>4074</v>
      </c>
      <c r="G231" s="822" t="s">
        <v>4075</v>
      </c>
      <c r="H231" s="831"/>
      <c r="I231" s="831"/>
      <c r="J231" s="822"/>
      <c r="K231" s="822"/>
      <c r="L231" s="831">
        <v>84</v>
      </c>
      <c r="M231" s="831">
        <v>0</v>
      </c>
      <c r="N231" s="822"/>
      <c r="O231" s="822">
        <v>0</v>
      </c>
      <c r="P231" s="831">
        <v>70</v>
      </c>
      <c r="Q231" s="831">
        <v>0</v>
      </c>
      <c r="R231" s="827"/>
      <c r="S231" s="832">
        <v>0</v>
      </c>
    </row>
    <row r="232" spans="1:19" ht="14.45" customHeight="1" x14ac:dyDescent="0.2">
      <c r="A232" s="821" t="s">
        <v>3979</v>
      </c>
      <c r="B232" s="822" t="s">
        <v>3980</v>
      </c>
      <c r="C232" s="822" t="s">
        <v>622</v>
      </c>
      <c r="D232" s="822" t="s">
        <v>1395</v>
      </c>
      <c r="E232" s="822" t="s">
        <v>3966</v>
      </c>
      <c r="F232" s="822" t="s">
        <v>4082</v>
      </c>
      <c r="G232" s="822" t="s">
        <v>4083</v>
      </c>
      <c r="H232" s="831"/>
      <c r="I232" s="831"/>
      <c r="J232" s="822"/>
      <c r="K232" s="822"/>
      <c r="L232" s="831">
        <v>9</v>
      </c>
      <c r="M232" s="831">
        <v>0</v>
      </c>
      <c r="N232" s="822"/>
      <c r="O232" s="822">
        <v>0</v>
      </c>
      <c r="P232" s="831">
        <v>23</v>
      </c>
      <c r="Q232" s="831">
        <v>0</v>
      </c>
      <c r="R232" s="827"/>
      <c r="S232" s="832">
        <v>0</v>
      </c>
    </row>
    <row r="233" spans="1:19" ht="14.45" customHeight="1" x14ac:dyDescent="0.2">
      <c r="A233" s="821" t="s">
        <v>3979</v>
      </c>
      <c r="B233" s="822" t="s">
        <v>3980</v>
      </c>
      <c r="C233" s="822" t="s">
        <v>622</v>
      </c>
      <c r="D233" s="822" t="s">
        <v>1396</v>
      </c>
      <c r="E233" s="822" t="s">
        <v>3964</v>
      </c>
      <c r="F233" s="822" t="s">
        <v>3965</v>
      </c>
      <c r="G233" s="822" t="s">
        <v>899</v>
      </c>
      <c r="H233" s="831">
        <v>4.8</v>
      </c>
      <c r="I233" s="831">
        <v>334.08</v>
      </c>
      <c r="J233" s="822"/>
      <c r="K233" s="822">
        <v>69.599999999999994</v>
      </c>
      <c r="L233" s="831"/>
      <c r="M233" s="831"/>
      <c r="N233" s="822"/>
      <c r="O233" s="822"/>
      <c r="P233" s="831">
        <v>7.8</v>
      </c>
      <c r="Q233" s="831">
        <v>543.66</v>
      </c>
      <c r="R233" s="827"/>
      <c r="S233" s="832">
        <v>69.7</v>
      </c>
    </row>
    <row r="234" spans="1:19" ht="14.45" customHeight="1" x14ac:dyDescent="0.2">
      <c r="A234" s="821" t="s">
        <v>3979</v>
      </c>
      <c r="B234" s="822" t="s">
        <v>3980</v>
      </c>
      <c r="C234" s="822" t="s">
        <v>622</v>
      </c>
      <c r="D234" s="822" t="s">
        <v>1396</v>
      </c>
      <c r="E234" s="822" t="s">
        <v>3964</v>
      </c>
      <c r="F234" s="822" t="s">
        <v>3983</v>
      </c>
      <c r="G234" s="822" t="s">
        <v>867</v>
      </c>
      <c r="H234" s="831">
        <v>187.4</v>
      </c>
      <c r="I234" s="831">
        <v>3148.3199999999997</v>
      </c>
      <c r="J234" s="822"/>
      <c r="K234" s="822">
        <v>16.799999999999997</v>
      </c>
      <c r="L234" s="831">
        <v>80</v>
      </c>
      <c r="M234" s="831">
        <v>1344</v>
      </c>
      <c r="N234" s="822"/>
      <c r="O234" s="822">
        <v>16.8</v>
      </c>
      <c r="P234" s="831">
        <v>87</v>
      </c>
      <c r="Q234" s="831">
        <v>1461.6</v>
      </c>
      <c r="R234" s="827"/>
      <c r="S234" s="832">
        <v>16.8</v>
      </c>
    </row>
    <row r="235" spans="1:19" ht="14.45" customHeight="1" x14ac:dyDescent="0.2">
      <c r="A235" s="821" t="s">
        <v>3979</v>
      </c>
      <c r="B235" s="822" t="s">
        <v>3980</v>
      </c>
      <c r="C235" s="822" t="s">
        <v>622</v>
      </c>
      <c r="D235" s="822" t="s">
        <v>1396</v>
      </c>
      <c r="E235" s="822" t="s">
        <v>3966</v>
      </c>
      <c r="F235" s="822" t="s">
        <v>3990</v>
      </c>
      <c r="G235" s="822" t="s">
        <v>3991</v>
      </c>
      <c r="H235" s="831">
        <v>3</v>
      </c>
      <c r="I235" s="831">
        <v>252</v>
      </c>
      <c r="J235" s="822"/>
      <c r="K235" s="822">
        <v>84</v>
      </c>
      <c r="L235" s="831">
        <v>1</v>
      </c>
      <c r="M235" s="831">
        <v>85</v>
      </c>
      <c r="N235" s="822"/>
      <c r="O235" s="822">
        <v>85</v>
      </c>
      <c r="P235" s="831">
        <v>1</v>
      </c>
      <c r="Q235" s="831">
        <v>89</v>
      </c>
      <c r="R235" s="827"/>
      <c r="S235" s="832">
        <v>89</v>
      </c>
    </row>
    <row r="236" spans="1:19" ht="14.45" customHeight="1" x14ac:dyDescent="0.2">
      <c r="A236" s="821" t="s">
        <v>3979</v>
      </c>
      <c r="B236" s="822" t="s">
        <v>3980</v>
      </c>
      <c r="C236" s="822" t="s">
        <v>622</v>
      </c>
      <c r="D236" s="822" t="s">
        <v>1396</v>
      </c>
      <c r="E236" s="822" t="s">
        <v>3966</v>
      </c>
      <c r="F236" s="822" t="s">
        <v>3992</v>
      </c>
      <c r="G236" s="822" t="s">
        <v>3993</v>
      </c>
      <c r="H236" s="831">
        <v>20</v>
      </c>
      <c r="I236" s="831">
        <v>2140</v>
      </c>
      <c r="J236" s="822"/>
      <c r="K236" s="822">
        <v>107</v>
      </c>
      <c r="L236" s="831">
        <v>5</v>
      </c>
      <c r="M236" s="831">
        <v>540</v>
      </c>
      <c r="N236" s="822"/>
      <c r="O236" s="822">
        <v>108</v>
      </c>
      <c r="P236" s="831">
        <v>3</v>
      </c>
      <c r="Q236" s="831">
        <v>336</v>
      </c>
      <c r="R236" s="827"/>
      <c r="S236" s="832">
        <v>112</v>
      </c>
    </row>
    <row r="237" spans="1:19" ht="14.45" customHeight="1" x14ac:dyDescent="0.2">
      <c r="A237" s="821" t="s">
        <v>3979</v>
      </c>
      <c r="B237" s="822" t="s">
        <v>3980</v>
      </c>
      <c r="C237" s="822" t="s">
        <v>622</v>
      </c>
      <c r="D237" s="822" t="s">
        <v>1396</v>
      </c>
      <c r="E237" s="822" t="s">
        <v>3966</v>
      </c>
      <c r="F237" s="822" t="s">
        <v>3994</v>
      </c>
      <c r="G237" s="822" t="s">
        <v>3995</v>
      </c>
      <c r="H237" s="831">
        <v>7</v>
      </c>
      <c r="I237" s="831">
        <v>266</v>
      </c>
      <c r="J237" s="822"/>
      <c r="K237" s="822">
        <v>38</v>
      </c>
      <c r="L237" s="831"/>
      <c r="M237" s="831"/>
      <c r="N237" s="822"/>
      <c r="O237" s="822"/>
      <c r="P237" s="831">
        <v>4</v>
      </c>
      <c r="Q237" s="831">
        <v>160</v>
      </c>
      <c r="R237" s="827"/>
      <c r="S237" s="832">
        <v>40</v>
      </c>
    </row>
    <row r="238" spans="1:19" ht="14.45" customHeight="1" x14ac:dyDescent="0.2">
      <c r="A238" s="821" t="s">
        <v>3979</v>
      </c>
      <c r="B238" s="822" t="s">
        <v>3980</v>
      </c>
      <c r="C238" s="822" t="s">
        <v>622</v>
      </c>
      <c r="D238" s="822" t="s">
        <v>1396</v>
      </c>
      <c r="E238" s="822" t="s">
        <v>3966</v>
      </c>
      <c r="F238" s="822" t="s">
        <v>3998</v>
      </c>
      <c r="G238" s="822" t="s">
        <v>3999</v>
      </c>
      <c r="H238" s="831">
        <v>2</v>
      </c>
      <c r="I238" s="831">
        <v>10</v>
      </c>
      <c r="J238" s="822"/>
      <c r="K238" s="822">
        <v>5</v>
      </c>
      <c r="L238" s="831"/>
      <c r="M238" s="831"/>
      <c r="N238" s="822"/>
      <c r="O238" s="822"/>
      <c r="P238" s="831">
        <v>2</v>
      </c>
      <c r="Q238" s="831">
        <v>10</v>
      </c>
      <c r="R238" s="827"/>
      <c r="S238" s="832">
        <v>5</v>
      </c>
    </row>
    <row r="239" spans="1:19" ht="14.45" customHeight="1" x14ac:dyDescent="0.2">
      <c r="A239" s="821" t="s">
        <v>3979</v>
      </c>
      <c r="B239" s="822" t="s">
        <v>3980</v>
      </c>
      <c r="C239" s="822" t="s">
        <v>622</v>
      </c>
      <c r="D239" s="822" t="s">
        <v>1396</v>
      </c>
      <c r="E239" s="822" t="s">
        <v>3966</v>
      </c>
      <c r="F239" s="822" t="s">
        <v>4000</v>
      </c>
      <c r="G239" s="822" t="s">
        <v>4001</v>
      </c>
      <c r="H239" s="831">
        <v>2</v>
      </c>
      <c r="I239" s="831">
        <v>484</v>
      </c>
      <c r="J239" s="822"/>
      <c r="K239" s="822">
        <v>242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3979</v>
      </c>
      <c r="B240" s="822" t="s">
        <v>3980</v>
      </c>
      <c r="C240" s="822" t="s">
        <v>622</v>
      </c>
      <c r="D240" s="822" t="s">
        <v>1396</v>
      </c>
      <c r="E240" s="822" t="s">
        <v>3966</v>
      </c>
      <c r="F240" s="822" t="s">
        <v>4010</v>
      </c>
      <c r="G240" s="822" t="s">
        <v>4011</v>
      </c>
      <c r="H240" s="831">
        <v>2</v>
      </c>
      <c r="I240" s="831">
        <v>162</v>
      </c>
      <c r="J240" s="822"/>
      <c r="K240" s="822">
        <v>81</v>
      </c>
      <c r="L240" s="831">
        <v>4</v>
      </c>
      <c r="M240" s="831">
        <v>328</v>
      </c>
      <c r="N240" s="822"/>
      <c r="O240" s="822">
        <v>82</v>
      </c>
      <c r="P240" s="831">
        <v>4</v>
      </c>
      <c r="Q240" s="831">
        <v>348</v>
      </c>
      <c r="R240" s="827"/>
      <c r="S240" s="832">
        <v>87</v>
      </c>
    </row>
    <row r="241" spans="1:19" ht="14.45" customHeight="1" x14ac:dyDescent="0.2">
      <c r="A241" s="821" t="s">
        <v>3979</v>
      </c>
      <c r="B241" s="822" t="s">
        <v>3980</v>
      </c>
      <c r="C241" s="822" t="s">
        <v>622</v>
      </c>
      <c r="D241" s="822" t="s">
        <v>1396</v>
      </c>
      <c r="E241" s="822" t="s">
        <v>3966</v>
      </c>
      <c r="F241" s="822" t="s">
        <v>4014</v>
      </c>
      <c r="G241" s="822" t="s">
        <v>4015</v>
      </c>
      <c r="H241" s="831">
        <v>265</v>
      </c>
      <c r="I241" s="831">
        <v>67310</v>
      </c>
      <c r="J241" s="822"/>
      <c r="K241" s="822">
        <v>254</v>
      </c>
      <c r="L241" s="831">
        <v>128</v>
      </c>
      <c r="M241" s="831">
        <v>32640</v>
      </c>
      <c r="N241" s="822"/>
      <c r="O241" s="822">
        <v>255</v>
      </c>
      <c r="P241" s="831">
        <v>116</v>
      </c>
      <c r="Q241" s="831">
        <v>31900</v>
      </c>
      <c r="R241" s="827"/>
      <c r="S241" s="832">
        <v>275</v>
      </c>
    </row>
    <row r="242" spans="1:19" ht="14.45" customHeight="1" x14ac:dyDescent="0.2">
      <c r="A242" s="821" t="s">
        <v>3979</v>
      </c>
      <c r="B242" s="822" t="s">
        <v>3980</v>
      </c>
      <c r="C242" s="822" t="s">
        <v>622</v>
      </c>
      <c r="D242" s="822" t="s">
        <v>1396</v>
      </c>
      <c r="E242" s="822" t="s">
        <v>3966</v>
      </c>
      <c r="F242" s="822" t="s">
        <v>4016</v>
      </c>
      <c r="G242" s="822" t="s">
        <v>4017</v>
      </c>
      <c r="H242" s="831">
        <v>510</v>
      </c>
      <c r="I242" s="831">
        <v>64260</v>
      </c>
      <c r="J242" s="822"/>
      <c r="K242" s="822">
        <v>126</v>
      </c>
      <c r="L242" s="831">
        <v>146</v>
      </c>
      <c r="M242" s="831">
        <v>18542</v>
      </c>
      <c r="N242" s="822"/>
      <c r="O242" s="822">
        <v>127</v>
      </c>
      <c r="P242" s="831">
        <v>136</v>
      </c>
      <c r="Q242" s="831">
        <v>18632</v>
      </c>
      <c r="R242" s="827"/>
      <c r="S242" s="832">
        <v>137</v>
      </c>
    </row>
    <row r="243" spans="1:19" ht="14.45" customHeight="1" x14ac:dyDescent="0.2">
      <c r="A243" s="821" t="s">
        <v>3979</v>
      </c>
      <c r="B243" s="822" t="s">
        <v>3980</v>
      </c>
      <c r="C243" s="822" t="s">
        <v>622</v>
      </c>
      <c r="D243" s="822" t="s">
        <v>1396</v>
      </c>
      <c r="E243" s="822" t="s">
        <v>3966</v>
      </c>
      <c r="F243" s="822" t="s">
        <v>4022</v>
      </c>
      <c r="G243" s="822" t="s">
        <v>4023</v>
      </c>
      <c r="H243" s="831">
        <v>261</v>
      </c>
      <c r="I243" s="831">
        <v>43065</v>
      </c>
      <c r="J243" s="822"/>
      <c r="K243" s="822">
        <v>165</v>
      </c>
      <c r="L243" s="831">
        <v>88</v>
      </c>
      <c r="M243" s="831">
        <v>14608</v>
      </c>
      <c r="N243" s="822"/>
      <c r="O243" s="822">
        <v>166</v>
      </c>
      <c r="P243" s="831">
        <v>96</v>
      </c>
      <c r="Q243" s="831">
        <v>16800</v>
      </c>
      <c r="R243" s="827"/>
      <c r="S243" s="832">
        <v>175</v>
      </c>
    </row>
    <row r="244" spans="1:19" ht="14.45" customHeight="1" x14ac:dyDescent="0.2">
      <c r="A244" s="821" t="s">
        <v>3979</v>
      </c>
      <c r="B244" s="822" t="s">
        <v>3980</v>
      </c>
      <c r="C244" s="822" t="s">
        <v>622</v>
      </c>
      <c r="D244" s="822" t="s">
        <v>1396</v>
      </c>
      <c r="E244" s="822" t="s">
        <v>3966</v>
      </c>
      <c r="F244" s="822" t="s">
        <v>4024</v>
      </c>
      <c r="G244" s="822" t="s">
        <v>4025</v>
      </c>
      <c r="H244" s="831"/>
      <c r="I244" s="831"/>
      <c r="J244" s="822"/>
      <c r="K244" s="822"/>
      <c r="L244" s="831">
        <v>36</v>
      </c>
      <c r="M244" s="831">
        <v>0</v>
      </c>
      <c r="N244" s="822"/>
      <c r="O244" s="822">
        <v>0</v>
      </c>
      <c r="P244" s="831">
        <v>38</v>
      </c>
      <c r="Q244" s="831">
        <v>0</v>
      </c>
      <c r="R244" s="827"/>
      <c r="S244" s="832">
        <v>0</v>
      </c>
    </row>
    <row r="245" spans="1:19" ht="14.45" customHeight="1" x14ac:dyDescent="0.2">
      <c r="A245" s="821" t="s">
        <v>3979</v>
      </c>
      <c r="B245" s="822" t="s">
        <v>3980</v>
      </c>
      <c r="C245" s="822" t="s">
        <v>622</v>
      </c>
      <c r="D245" s="822" t="s">
        <v>1396</v>
      </c>
      <c r="E245" s="822" t="s">
        <v>3966</v>
      </c>
      <c r="F245" s="822" t="s">
        <v>4026</v>
      </c>
      <c r="G245" s="822" t="s">
        <v>4027</v>
      </c>
      <c r="H245" s="831">
        <v>724</v>
      </c>
      <c r="I245" s="831">
        <v>24133.32</v>
      </c>
      <c r="J245" s="822"/>
      <c r="K245" s="822">
        <v>33.333314917127069</v>
      </c>
      <c r="L245" s="831">
        <v>263</v>
      </c>
      <c r="M245" s="831">
        <v>8766.67</v>
      </c>
      <c r="N245" s="822"/>
      <c r="O245" s="822">
        <v>33.333346007604561</v>
      </c>
      <c r="P245" s="831">
        <v>237</v>
      </c>
      <c r="Q245" s="831">
        <v>10796.65</v>
      </c>
      <c r="R245" s="827"/>
      <c r="S245" s="832">
        <v>45.555485232067511</v>
      </c>
    </row>
    <row r="246" spans="1:19" ht="14.45" customHeight="1" x14ac:dyDescent="0.2">
      <c r="A246" s="821" t="s">
        <v>3979</v>
      </c>
      <c r="B246" s="822" t="s">
        <v>3980</v>
      </c>
      <c r="C246" s="822" t="s">
        <v>622</v>
      </c>
      <c r="D246" s="822" t="s">
        <v>1396</v>
      </c>
      <c r="E246" s="822" t="s">
        <v>3966</v>
      </c>
      <c r="F246" s="822" t="s">
        <v>4030</v>
      </c>
      <c r="G246" s="822" t="s">
        <v>4031</v>
      </c>
      <c r="H246" s="831">
        <v>1</v>
      </c>
      <c r="I246" s="831">
        <v>38</v>
      </c>
      <c r="J246" s="822"/>
      <c r="K246" s="822">
        <v>38</v>
      </c>
      <c r="L246" s="831">
        <v>1</v>
      </c>
      <c r="M246" s="831">
        <v>38</v>
      </c>
      <c r="N246" s="822"/>
      <c r="O246" s="822">
        <v>38</v>
      </c>
      <c r="P246" s="831"/>
      <c r="Q246" s="831"/>
      <c r="R246" s="827"/>
      <c r="S246" s="832"/>
    </row>
    <row r="247" spans="1:19" ht="14.45" customHeight="1" x14ac:dyDescent="0.2">
      <c r="A247" s="821" t="s">
        <v>3979</v>
      </c>
      <c r="B247" s="822" t="s">
        <v>3980</v>
      </c>
      <c r="C247" s="822" t="s">
        <v>622</v>
      </c>
      <c r="D247" s="822" t="s">
        <v>1396</v>
      </c>
      <c r="E247" s="822" t="s">
        <v>3966</v>
      </c>
      <c r="F247" s="822" t="s">
        <v>3967</v>
      </c>
      <c r="G247" s="822" t="s">
        <v>3968</v>
      </c>
      <c r="H247" s="831">
        <v>265</v>
      </c>
      <c r="I247" s="831">
        <v>23055</v>
      </c>
      <c r="J247" s="822"/>
      <c r="K247" s="822">
        <v>87</v>
      </c>
      <c r="L247" s="831">
        <v>84</v>
      </c>
      <c r="M247" s="831">
        <v>7392</v>
      </c>
      <c r="N247" s="822"/>
      <c r="O247" s="822">
        <v>88</v>
      </c>
      <c r="P247" s="831">
        <v>97</v>
      </c>
      <c r="Q247" s="831">
        <v>9021</v>
      </c>
      <c r="R247" s="827"/>
      <c r="S247" s="832">
        <v>93</v>
      </c>
    </row>
    <row r="248" spans="1:19" ht="14.45" customHeight="1" x14ac:dyDescent="0.2">
      <c r="A248" s="821" t="s">
        <v>3979</v>
      </c>
      <c r="B248" s="822" t="s">
        <v>3980</v>
      </c>
      <c r="C248" s="822" t="s">
        <v>622</v>
      </c>
      <c r="D248" s="822" t="s">
        <v>1396</v>
      </c>
      <c r="E248" s="822" t="s">
        <v>3966</v>
      </c>
      <c r="F248" s="822" t="s">
        <v>4042</v>
      </c>
      <c r="G248" s="822" t="s">
        <v>4043</v>
      </c>
      <c r="H248" s="831">
        <v>1</v>
      </c>
      <c r="I248" s="831">
        <v>499</v>
      </c>
      <c r="J248" s="822"/>
      <c r="K248" s="822">
        <v>499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3979</v>
      </c>
      <c r="B249" s="822" t="s">
        <v>3980</v>
      </c>
      <c r="C249" s="822" t="s">
        <v>622</v>
      </c>
      <c r="D249" s="822" t="s">
        <v>1396</v>
      </c>
      <c r="E249" s="822" t="s">
        <v>3966</v>
      </c>
      <c r="F249" s="822" t="s">
        <v>4046</v>
      </c>
      <c r="G249" s="822" t="s">
        <v>4047</v>
      </c>
      <c r="H249" s="831"/>
      <c r="I249" s="831"/>
      <c r="J249" s="822"/>
      <c r="K249" s="822"/>
      <c r="L249" s="831"/>
      <c r="M249" s="831"/>
      <c r="N249" s="822"/>
      <c r="O249" s="822"/>
      <c r="P249" s="831">
        <v>1</v>
      </c>
      <c r="Q249" s="831">
        <v>408</v>
      </c>
      <c r="R249" s="827"/>
      <c r="S249" s="832">
        <v>408</v>
      </c>
    </row>
    <row r="250" spans="1:19" ht="14.45" customHeight="1" x14ac:dyDescent="0.2">
      <c r="A250" s="821" t="s">
        <v>3979</v>
      </c>
      <c r="B250" s="822" t="s">
        <v>3980</v>
      </c>
      <c r="C250" s="822" t="s">
        <v>622</v>
      </c>
      <c r="D250" s="822" t="s">
        <v>1396</v>
      </c>
      <c r="E250" s="822" t="s">
        <v>3966</v>
      </c>
      <c r="F250" s="822" t="s">
        <v>4050</v>
      </c>
      <c r="G250" s="822" t="s">
        <v>4051</v>
      </c>
      <c r="H250" s="831">
        <v>2</v>
      </c>
      <c r="I250" s="831">
        <v>250</v>
      </c>
      <c r="J250" s="822"/>
      <c r="K250" s="822">
        <v>125</v>
      </c>
      <c r="L250" s="831">
        <v>1</v>
      </c>
      <c r="M250" s="831">
        <v>126</v>
      </c>
      <c r="N250" s="822"/>
      <c r="O250" s="822">
        <v>126</v>
      </c>
      <c r="P250" s="831"/>
      <c r="Q250" s="831"/>
      <c r="R250" s="827"/>
      <c r="S250" s="832"/>
    </row>
    <row r="251" spans="1:19" ht="14.45" customHeight="1" x14ac:dyDescent="0.2">
      <c r="A251" s="821" t="s">
        <v>3979</v>
      </c>
      <c r="B251" s="822" t="s">
        <v>3980</v>
      </c>
      <c r="C251" s="822" t="s">
        <v>622</v>
      </c>
      <c r="D251" s="822" t="s">
        <v>1396</v>
      </c>
      <c r="E251" s="822" t="s">
        <v>3966</v>
      </c>
      <c r="F251" s="822" t="s">
        <v>4052</v>
      </c>
      <c r="G251" s="822" t="s">
        <v>4053</v>
      </c>
      <c r="H251" s="831"/>
      <c r="I251" s="831"/>
      <c r="J251" s="822"/>
      <c r="K251" s="822"/>
      <c r="L251" s="831">
        <v>1</v>
      </c>
      <c r="M251" s="831">
        <v>62</v>
      </c>
      <c r="N251" s="822"/>
      <c r="O251" s="822">
        <v>62</v>
      </c>
      <c r="P251" s="831">
        <v>2</v>
      </c>
      <c r="Q251" s="831">
        <v>132</v>
      </c>
      <c r="R251" s="827"/>
      <c r="S251" s="832">
        <v>66</v>
      </c>
    </row>
    <row r="252" spans="1:19" ht="14.45" customHeight="1" x14ac:dyDescent="0.2">
      <c r="A252" s="821" t="s">
        <v>3979</v>
      </c>
      <c r="B252" s="822" t="s">
        <v>3980</v>
      </c>
      <c r="C252" s="822" t="s">
        <v>622</v>
      </c>
      <c r="D252" s="822" t="s">
        <v>1396</v>
      </c>
      <c r="E252" s="822" t="s">
        <v>3966</v>
      </c>
      <c r="F252" s="822" t="s">
        <v>4070</v>
      </c>
      <c r="G252" s="822" t="s">
        <v>4071</v>
      </c>
      <c r="H252" s="831">
        <v>1</v>
      </c>
      <c r="I252" s="831">
        <v>87</v>
      </c>
      <c r="J252" s="822"/>
      <c r="K252" s="822">
        <v>87</v>
      </c>
      <c r="L252" s="831"/>
      <c r="M252" s="831"/>
      <c r="N252" s="822"/>
      <c r="O252" s="822"/>
      <c r="P252" s="831">
        <v>1</v>
      </c>
      <c r="Q252" s="831">
        <v>93</v>
      </c>
      <c r="R252" s="827"/>
      <c r="S252" s="832">
        <v>93</v>
      </c>
    </row>
    <row r="253" spans="1:19" ht="14.45" customHeight="1" x14ac:dyDescent="0.2">
      <c r="A253" s="821" t="s">
        <v>3979</v>
      </c>
      <c r="B253" s="822" t="s">
        <v>3980</v>
      </c>
      <c r="C253" s="822" t="s">
        <v>622</v>
      </c>
      <c r="D253" s="822" t="s">
        <v>1396</v>
      </c>
      <c r="E253" s="822" t="s">
        <v>3966</v>
      </c>
      <c r="F253" s="822" t="s">
        <v>4074</v>
      </c>
      <c r="G253" s="822" t="s">
        <v>4075</v>
      </c>
      <c r="H253" s="831"/>
      <c r="I253" s="831"/>
      <c r="J253" s="822"/>
      <c r="K253" s="822"/>
      <c r="L253" s="831">
        <v>47</v>
      </c>
      <c r="M253" s="831">
        <v>0</v>
      </c>
      <c r="N253" s="822"/>
      <c r="O253" s="822">
        <v>0</v>
      </c>
      <c r="P253" s="831">
        <v>48</v>
      </c>
      <c r="Q253" s="831">
        <v>0</v>
      </c>
      <c r="R253" s="827"/>
      <c r="S253" s="832">
        <v>0</v>
      </c>
    </row>
    <row r="254" spans="1:19" ht="14.45" customHeight="1" x14ac:dyDescent="0.2">
      <c r="A254" s="821" t="s">
        <v>3979</v>
      </c>
      <c r="B254" s="822" t="s">
        <v>3980</v>
      </c>
      <c r="C254" s="822" t="s">
        <v>622</v>
      </c>
      <c r="D254" s="822" t="s">
        <v>1396</v>
      </c>
      <c r="E254" s="822" t="s">
        <v>3966</v>
      </c>
      <c r="F254" s="822" t="s">
        <v>4082</v>
      </c>
      <c r="G254" s="822" t="s">
        <v>4083</v>
      </c>
      <c r="H254" s="831"/>
      <c r="I254" s="831"/>
      <c r="J254" s="822"/>
      <c r="K254" s="822"/>
      <c r="L254" s="831">
        <v>1</v>
      </c>
      <c r="M254" s="831">
        <v>0</v>
      </c>
      <c r="N254" s="822"/>
      <c r="O254" s="822">
        <v>0</v>
      </c>
      <c r="P254" s="831">
        <v>11</v>
      </c>
      <c r="Q254" s="831">
        <v>0</v>
      </c>
      <c r="R254" s="827"/>
      <c r="S254" s="832">
        <v>0</v>
      </c>
    </row>
    <row r="255" spans="1:19" ht="14.45" customHeight="1" x14ac:dyDescent="0.2">
      <c r="A255" s="821" t="s">
        <v>3979</v>
      </c>
      <c r="B255" s="822" t="s">
        <v>3980</v>
      </c>
      <c r="C255" s="822" t="s">
        <v>622</v>
      </c>
      <c r="D255" s="822" t="s">
        <v>1397</v>
      </c>
      <c r="E255" s="822" t="s">
        <v>3964</v>
      </c>
      <c r="F255" s="822" t="s">
        <v>3965</v>
      </c>
      <c r="G255" s="822" t="s">
        <v>899</v>
      </c>
      <c r="H255" s="831">
        <v>2.25</v>
      </c>
      <c r="I255" s="831">
        <v>156.6</v>
      </c>
      <c r="J255" s="822"/>
      <c r="K255" s="822">
        <v>69.599999999999994</v>
      </c>
      <c r="L255" s="831"/>
      <c r="M255" s="831"/>
      <c r="N255" s="822"/>
      <c r="O255" s="822"/>
      <c r="P255" s="831">
        <v>8.8000000000000007</v>
      </c>
      <c r="Q255" s="831">
        <v>613.36</v>
      </c>
      <c r="R255" s="827"/>
      <c r="S255" s="832">
        <v>69.7</v>
      </c>
    </row>
    <row r="256" spans="1:19" ht="14.45" customHeight="1" x14ac:dyDescent="0.2">
      <c r="A256" s="821" t="s">
        <v>3979</v>
      </c>
      <c r="B256" s="822" t="s">
        <v>3980</v>
      </c>
      <c r="C256" s="822" t="s">
        <v>622</v>
      </c>
      <c r="D256" s="822" t="s">
        <v>1397</v>
      </c>
      <c r="E256" s="822" t="s">
        <v>3964</v>
      </c>
      <c r="F256" s="822" t="s">
        <v>3983</v>
      </c>
      <c r="G256" s="822" t="s">
        <v>867</v>
      </c>
      <c r="H256" s="831">
        <v>52</v>
      </c>
      <c r="I256" s="831">
        <v>873.60000000000014</v>
      </c>
      <c r="J256" s="822"/>
      <c r="K256" s="822">
        <v>16.800000000000004</v>
      </c>
      <c r="L256" s="831">
        <v>73</v>
      </c>
      <c r="M256" s="831">
        <v>1226.3999999999999</v>
      </c>
      <c r="N256" s="822"/>
      <c r="O256" s="822">
        <v>16.799999999999997</v>
      </c>
      <c r="P256" s="831">
        <v>88</v>
      </c>
      <c r="Q256" s="831">
        <v>1478.4</v>
      </c>
      <c r="R256" s="827"/>
      <c r="S256" s="832">
        <v>16.8</v>
      </c>
    </row>
    <row r="257" spans="1:19" ht="14.45" customHeight="1" x14ac:dyDescent="0.2">
      <c r="A257" s="821" t="s">
        <v>3979</v>
      </c>
      <c r="B257" s="822" t="s">
        <v>3980</v>
      </c>
      <c r="C257" s="822" t="s">
        <v>622</v>
      </c>
      <c r="D257" s="822" t="s">
        <v>1397</v>
      </c>
      <c r="E257" s="822" t="s">
        <v>3966</v>
      </c>
      <c r="F257" s="822" t="s">
        <v>3990</v>
      </c>
      <c r="G257" s="822" t="s">
        <v>3991</v>
      </c>
      <c r="H257" s="831"/>
      <c r="I257" s="831"/>
      <c r="J257" s="822"/>
      <c r="K257" s="822"/>
      <c r="L257" s="831">
        <v>13</v>
      </c>
      <c r="M257" s="831">
        <v>1105</v>
      </c>
      <c r="N257" s="822"/>
      <c r="O257" s="822">
        <v>85</v>
      </c>
      <c r="P257" s="831">
        <v>38</v>
      </c>
      <c r="Q257" s="831">
        <v>3382</v>
      </c>
      <c r="R257" s="827"/>
      <c r="S257" s="832">
        <v>89</v>
      </c>
    </row>
    <row r="258" spans="1:19" ht="14.45" customHeight="1" x14ac:dyDescent="0.2">
      <c r="A258" s="821" t="s">
        <v>3979</v>
      </c>
      <c r="B258" s="822" t="s">
        <v>3980</v>
      </c>
      <c r="C258" s="822" t="s">
        <v>622</v>
      </c>
      <c r="D258" s="822" t="s">
        <v>1397</v>
      </c>
      <c r="E258" s="822" t="s">
        <v>3966</v>
      </c>
      <c r="F258" s="822" t="s">
        <v>3994</v>
      </c>
      <c r="G258" s="822" t="s">
        <v>3995</v>
      </c>
      <c r="H258" s="831">
        <v>21</v>
      </c>
      <c r="I258" s="831">
        <v>798</v>
      </c>
      <c r="J258" s="822"/>
      <c r="K258" s="822">
        <v>38</v>
      </c>
      <c r="L258" s="831">
        <v>33</v>
      </c>
      <c r="M258" s="831">
        <v>1254</v>
      </c>
      <c r="N258" s="822"/>
      <c r="O258" s="822">
        <v>38</v>
      </c>
      <c r="P258" s="831">
        <v>21</v>
      </c>
      <c r="Q258" s="831">
        <v>840</v>
      </c>
      <c r="R258" s="827"/>
      <c r="S258" s="832">
        <v>40</v>
      </c>
    </row>
    <row r="259" spans="1:19" ht="14.45" customHeight="1" x14ac:dyDescent="0.2">
      <c r="A259" s="821" t="s">
        <v>3979</v>
      </c>
      <c r="B259" s="822" t="s">
        <v>3980</v>
      </c>
      <c r="C259" s="822" t="s">
        <v>622</v>
      </c>
      <c r="D259" s="822" t="s">
        <v>1397</v>
      </c>
      <c r="E259" s="822" t="s">
        <v>3966</v>
      </c>
      <c r="F259" s="822" t="s">
        <v>3996</v>
      </c>
      <c r="G259" s="822" t="s">
        <v>3997</v>
      </c>
      <c r="H259" s="831"/>
      <c r="I259" s="831"/>
      <c r="J259" s="822"/>
      <c r="K259" s="822"/>
      <c r="L259" s="831">
        <v>1</v>
      </c>
      <c r="M259" s="831">
        <v>5</v>
      </c>
      <c r="N259" s="822"/>
      <c r="O259" s="822">
        <v>5</v>
      </c>
      <c r="P259" s="831"/>
      <c r="Q259" s="831"/>
      <c r="R259" s="827"/>
      <c r="S259" s="832"/>
    </row>
    <row r="260" spans="1:19" ht="14.45" customHeight="1" x14ac:dyDescent="0.2">
      <c r="A260" s="821" t="s">
        <v>3979</v>
      </c>
      <c r="B260" s="822" t="s">
        <v>3980</v>
      </c>
      <c r="C260" s="822" t="s">
        <v>622</v>
      </c>
      <c r="D260" s="822" t="s">
        <v>1397</v>
      </c>
      <c r="E260" s="822" t="s">
        <v>3966</v>
      </c>
      <c r="F260" s="822" t="s">
        <v>3998</v>
      </c>
      <c r="G260" s="822" t="s">
        <v>3999</v>
      </c>
      <c r="H260" s="831">
        <v>1</v>
      </c>
      <c r="I260" s="831">
        <v>5</v>
      </c>
      <c r="J260" s="822"/>
      <c r="K260" s="822">
        <v>5</v>
      </c>
      <c r="L260" s="831">
        <v>2</v>
      </c>
      <c r="M260" s="831">
        <v>10</v>
      </c>
      <c r="N260" s="822"/>
      <c r="O260" s="822">
        <v>5</v>
      </c>
      <c r="P260" s="831">
        <v>2</v>
      </c>
      <c r="Q260" s="831">
        <v>10</v>
      </c>
      <c r="R260" s="827"/>
      <c r="S260" s="832">
        <v>5</v>
      </c>
    </row>
    <row r="261" spans="1:19" ht="14.45" customHeight="1" x14ac:dyDescent="0.2">
      <c r="A261" s="821" t="s">
        <v>3979</v>
      </c>
      <c r="B261" s="822" t="s">
        <v>3980</v>
      </c>
      <c r="C261" s="822" t="s">
        <v>622</v>
      </c>
      <c r="D261" s="822" t="s">
        <v>1397</v>
      </c>
      <c r="E261" s="822" t="s">
        <v>3966</v>
      </c>
      <c r="F261" s="822" t="s">
        <v>4014</v>
      </c>
      <c r="G261" s="822" t="s">
        <v>4015</v>
      </c>
      <c r="H261" s="831">
        <v>68</v>
      </c>
      <c r="I261" s="831">
        <v>17272</v>
      </c>
      <c r="J261" s="822"/>
      <c r="K261" s="822">
        <v>254</v>
      </c>
      <c r="L261" s="831">
        <v>89</v>
      </c>
      <c r="M261" s="831">
        <v>22695</v>
      </c>
      <c r="N261" s="822"/>
      <c r="O261" s="822">
        <v>255</v>
      </c>
      <c r="P261" s="831">
        <v>82</v>
      </c>
      <c r="Q261" s="831">
        <v>22550</v>
      </c>
      <c r="R261" s="827"/>
      <c r="S261" s="832">
        <v>275</v>
      </c>
    </row>
    <row r="262" spans="1:19" ht="14.45" customHeight="1" x14ac:dyDescent="0.2">
      <c r="A262" s="821" t="s">
        <v>3979</v>
      </c>
      <c r="B262" s="822" t="s">
        <v>3980</v>
      </c>
      <c r="C262" s="822" t="s">
        <v>622</v>
      </c>
      <c r="D262" s="822" t="s">
        <v>1397</v>
      </c>
      <c r="E262" s="822" t="s">
        <v>3966</v>
      </c>
      <c r="F262" s="822" t="s">
        <v>4016</v>
      </c>
      <c r="G262" s="822" t="s">
        <v>4017</v>
      </c>
      <c r="H262" s="831">
        <v>224</v>
      </c>
      <c r="I262" s="831">
        <v>28224</v>
      </c>
      <c r="J262" s="822"/>
      <c r="K262" s="822">
        <v>126</v>
      </c>
      <c r="L262" s="831">
        <v>276</v>
      </c>
      <c r="M262" s="831">
        <v>35052</v>
      </c>
      <c r="N262" s="822"/>
      <c r="O262" s="822">
        <v>127</v>
      </c>
      <c r="P262" s="831">
        <v>298</v>
      </c>
      <c r="Q262" s="831">
        <v>40826</v>
      </c>
      <c r="R262" s="827"/>
      <c r="S262" s="832">
        <v>137</v>
      </c>
    </row>
    <row r="263" spans="1:19" ht="14.45" customHeight="1" x14ac:dyDescent="0.2">
      <c r="A263" s="821" t="s">
        <v>3979</v>
      </c>
      <c r="B263" s="822" t="s">
        <v>3980</v>
      </c>
      <c r="C263" s="822" t="s">
        <v>622</v>
      </c>
      <c r="D263" s="822" t="s">
        <v>1397</v>
      </c>
      <c r="E263" s="822" t="s">
        <v>3966</v>
      </c>
      <c r="F263" s="822" t="s">
        <v>4022</v>
      </c>
      <c r="G263" s="822" t="s">
        <v>4023</v>
      </c>
      <c r="H263" s="831">
        <v>76</v>
      </c>
      <c r="I263" s="831">
        <v>12540</v>
      </c>
      <c r="J263" s="822"/>
      <c r="K263" s="822">
        <v>165</v>
      </c>
      <c r="L263" s="831">
        <v>111</v>
      </c>
      <c r="M263" s="831">
        <v>18426</v>
      </c>
      <c r="N263" s="822"/>
      <c r="O263" s="822">
        <v>166</v>
      </c>
      <c r="P263" s="831">
        <v>130</v>
      </c>
      <c r="Q263" s="831">
        <v>22750</v>
      </c>
      <c r="R263" s="827"/>
      <c r="S263" s="832">
        <v>175</v>
      </c>
    </row>
    <row r="264" spans="1:19" ht="14.45" customHeight="1" x14ac:dyDescent="0.2">
      <c r="A264" s="821" t="s">
        <v>3979</v>
      </c>
      <c r="B264" s="822" t="s">
        <v>3980</v>
      </c>
      <c r="C264" s="822" t="s">
        <v>622</v>
      </c>
      <c r="D264" s="822" t="s">
        <v>1397</v>
      </c>
      <c r="E264" s="822" t="s">
        <v>3966</v>
      </c>
      <c r="F264" s="822" t="s">
        <v>4024</v>
      </c>
      <c r="G264" s="822" t="s">
        <v>4025</v>
      </c>
      <c r="H264" s="831"/>
      <c r="I264" s="831"/>
      <c r="J264" s="822"/>
      <c r="K264" s="822"/>
      <c r="L264" s="831">
        <v>45</v>
      </c>
      <c r="M264" s="831">
        <v>0</v>
      </c>
      <c r="N264" s="822"/>
      <c r="O264" s="822">
        <v>0</v>
      </c>
      <c r="P264" s="831">
        <v>47</v>
      </c>
      <c r="Q264" s="831">
        <v>0</v>
      </c>
      <c r="R264" s="827"/>
      <c r="S264" s="832">
        <v>0</v>
      </c>
    </row>
    <row r="265" spans="1:19" ht="14.45" customHeight="1" x14ac:dyDescent="0.2">
      <c r="A265" s="821" t="s">
        <v>3979</v>
      </c>
      <c r="B265" s="822" t="s">
        <v>3980</v>
      </c>
      <c r="C265" s="822" t="s">
        <v>622</v>
      </c>
      <c r="D265" s="822" t="s">
        <v>1397</v>
      </c>
      <c r="E265" s="822" t="s">
        <v>3966</v>
      </c>
      <c r="F265" s="822" t="s">
        <v>4026</v>
      </c>
      <c r="G265" s="822" t="s">
        <v>4027</v>
      </c>
      <c r="H265" s="831">
        <v>282</v>
      </c>
      <c r="I265" s="831">
        <v>9400</v>
      </c>
      <c r="J265" s="822"/>
      <c r="K265" s="822">
        <v>33.333333333333336</v>
      </c>
      <c r="L265" s="831">
        <v>346</v>
      </c>
      <c r="M265" s="831">
        <v>11533.33</v>
      </c>
      <c r="N265" s="822"/>
      <c r="O265" s="822">
        <v>33.333323699421967</v>
      </c>
      <c r="P265" s="831">
        <v>362</v>
      </c>
      <c r="Q265" s="831">
        <v>16491.11</v>
      </c>
      <c r="R265" s="827"/>
      <c r="S265" s="832">
        <v>45.55555248618785</v>
      </c>
    </row>
    <row r="266" spans="1:19" ht="14.45" customHeight="1" x14ac:dyDescent="0.2">
      <c r="A266" s="821" t="s">
        <v>3979</v>
      </c>
      <c r="B266" s="822" t="s">
        <v>3980</v>
      </c>
      <c r="C266" s="822" t="s">
        <v>622</v>
      </c>
      <c r="D266" s="822" t="s">
        <v>1397</v>
      </c>
      <c r="E266" s="822" t="s">
        <v>3966</v>
      </c>
      <c r="F266" s="822" t="s">
        <v>4030</v>
      </c>
      <c r="G266" s="822" t="s">
        <v>4031</v>
      </c>
      <c r="H266" s="831"/>
      <c r="I266" s="831"/>
      <c r="J266" s="822"/>
      <c r="K266" s="822"/>
      <c r="L266" s="831"/>
      <c r="M266" s="831"/>
      <c r="N266" s="822"/>
      <c r="O266" s="822"/>
      <c r="P266" s="831">
        <v>1</v>
      </c>
      <c r="Q266" s="831">
        <v>39</v>
      </c>
      <c r="R266" s="827"/>
      <c r="S266" s="832">
        <v>39</v>
      </c>
    </row>
    <row r="267" spans="1:19" ht="14.45" customHeight="1" x14ac:dyDescent="0.2">
      <c r="A267" s="821" t="s">
        <v>3979</v>
      </c>
      <c r="B267" s="822" t="s">
        <v>3980</v>
      </c>
      <c r="C267" s="822" t="s">
        <v>622</v>
      </c>
      <c r="D267" s="822" t="s">
        <v>1397</v>
      </c>
      <c r="E267" s="822" t="s">
        <v>3966</v>
      </c>
      <c r="F267" s="822" t="s">
        <v>3967</v>
      </c>
      <c r="G267" s="822" t="s">
        <v>3968</v>
      </c>
      <c r="H267" s="831">
        <v>62</v>
      </c>
      <c r="I267" s="831">
        <v>5394</v>
      </c>
      <c r="J267" s="822"/>
      <c r="K267" s="822">
        <v>87</v>
      </c>
      <c r="L267" s="831">
        <v>80</v>
      </c>
      <c r="M267" s="831">
        <v>7040</v>
      </c>
      <c r="N267" s="822"/>
      <c r="O267" s="822">
        <v>88</v>
      </c>
      <c r="P267" s="831">
        <v>92</v>
      </c>
      <c r="Q267" s="831">
        <v>8556</v>
      </c>
      <c r="R267" s="827"/>
      <c r="S267" s="832">
        <v>93</v>
      </c>
    </row>
    <row r="268" spans="1:19" ht="14.45" customHeight="1" x14ac:dyDescent="0.2">
      <c r="A268" s="821" t="s">
        <v>3979</v>
      </c>
      <c r="B268" s="822" t="s">
        <v>3980</v>
      </c>
      <c r="C268" s="822" t="s">
        <v>622</v>
      </c>
      <c r="D268" s="822" t="s">
        <v>1397</v>
      </c>
      <c r="E268" s="822" t="s">
        <v>3966</v>
      </c>
      <c r="F268" s="822" t="s">
        <v>4040</v>
      </c>
      <c r="G268" s="822" t="s">
        <v>4041</v>
      </c>
      <c r="H268" s="831"/>
      <c r="I268" s="831"/>
      <c r="J268" s="822"/>
      <c r="K268" s="822"/>
      <c r="L268" s="831">
        <v>5</v>
      </c>
      <c r="M268" s="831">
        <v>380</v>
      </c>
      <c r="N268" s="822"/>
      <c r="O268" s="822">
        <v>76</v>
      </c>
      <c r="P268" s="831"/>
      <c r="Q268" s="831"/>
      <c r="R268" s="827"/>
      <c r="S268" s="832"/>
    </row>
    <row r="269" spans="1:19" ht="14.45" customHeight="1" x14ac:dyDescent="0.2">
      <c r="A269" s="821" t="s">
        <v>3979</v>
      </c>
      <c r="B269" s="822" t="s">
        <v>3980</v>
      </c>
      <c r="C269" s="822" t="s">
        <v>622</v>
      </c>
      <c r="D269" s="822" t="s">
        <v>1397</v>
      </c>
      <c r="E269" s="822" t="s">
        <v>3966</v>
      </c>
      <c r="F269" s="822" t="s">
        <v>4070</v>
      </c>
      <c r="G269" s="822" t="s">
        <v>4071</v>
      </c>
      <c r="H269" s="831">
        <v>3</v>
      </c>
      <c r="I269" s="831">
        <v>261</v>
      </c>
      <c r="J269" s="822"/>
      <c r="K269" s="822">
        <v>87</v>
      </c>
      <c r="L269" s="831">
        <v>5</v>
      </c>
      <c r="M269" s="831">
        <v>440</v>
      </c>
      <c r="N269" s="822"/>
      <c r="O269" s="822">
        <v>88</v>
      </c>
      <c r="P269" s="831">
        <v>4</v>
      </c>
      <c r="Q269" s="831">
        <v>372</v>
      </c>
      <c r="R269" s="827"/>
      <c r="S269" s="832">
        <v>93</v>
      </c>
    </row>
    <row r="270" spans="1:19" ht="14.45" customHeight="1" x14ac:dyDescent="0.2">
      <c r="A270" s="821" t="s">
        <v>3979</v>
      </c>
      <c r="B270" s="822" t="s">
        <v>3980</v>
      </c>
      <c r="C270" s="822" t="s">
        <v>622</v>
      </c>
      <c r="D270" s="822" t="s">
        <v>1397</v>
      </c>
      <c r="E270" s="822" t="s">
        <v>3966</v>
      </c>
      <c r="F270" s="822" t="s">
        <v>4074</v>
      </c>
      <c r="G270" s="822" t="s">
        <v>4075</v>
      </c>
      <c r="H270" s="831"/>
      <c r="I270" s="831"/>
      <c r="J270" s="822"/>
      <c r="K270" s="822"/>
      <c r="L270" s="831">
        <v>35</v>
      </c>
      <c r="M270" s="831">
        <v>0</v>
      </c>
      <c r="N270" s="822"/>
      <c r="O270" s="822">
        <v>0</v>
      </c>
      <c r="P270" s="831">
        <v>45</v>
      </c>
      <c r="Q270" s="831">
        <v>0</v>
      </c>
      <c r="R270" s="827"/>
      <c r="S270" s="832">
        <v>0</v>
      </c>
    </row>
    <row r="271" spans="1:19" ht="14.45" customHeight="1" x14ac:dyDescent="0.2">
      <c r="A271" s="821" t="s">
        <v>3979</v>
      </c>
      <c r="B271" s="822" t="s">
        <v>3980</v>
      </c>
      <c r="C271" s="822" t="s">
        <v>622</v>
      </c>
      <c r="D271" s="822" t="s">
        <v>1398</v>
      </c>
      <c r="E271" s="822" t="s">
        <v>3964</v>
      </c>
      <c r="F271" s="822" t="s">
        <v>3965</v>
      </c>
      <c r="G271" s="822" t="s">
        <v>899</v>
      </c>
      <c r="H271" s="831">
        <v>0.2</v>
      </c>
      <c r="I271" s="831">
        <v>13.92</v>
      </c>
      <c r="J271" s="822"/>
      <c r="K271" s="822">
        <v>69.599999999999994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3979</v>
      </c>
      <c r="B272" s="822" t="s">
        <v>3980</v>
      </c>
      <c r="C272" s="822" t="s">
        <v>622</v>
      </c>
      <c r="D272" s="822" t="s">
        <v>1398</v>
      </c>
      <c r="E272" s="822" t="s">
        <v>3964</v>
      </c>
      <c r="F272" s="822" t="s">
        <v>3983</v>
      </c>
      <c r="G272" s="822" t="s">
        <v>867</v>
      </c>
      <c r="H272" s="831">
        <v>4</v>
      </c>
      <c r="I272" s="831">
        <v>67.2</v>
      </c>
      <c r="J272" s="822"/>
      <c r="K272" s="822">
        <v>16.8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3979</v>
      </c>
      <c r="B273" s="822" t="s">
        <v>3980</v>
      </c>
      <c r="C273" s="822" t="s">
        <v>622</v>
      </c>
      <c r="D273" s="822" t="s">
        <v>1398</v>
      </c>
      <c r="E273" s="822" t="s">
        <v>3966</v>
      </c>
      <c r="F273" s="822" t="s">
        <v>3986</v>
      </c>
      <c r="G273" s="822" t="s">
        <v>3987</v>
      </c>
      <c r="H273" s="831">
        <v>26</v>
      </c>
      <c r="I273" s="831">
        <v>5382</v>
      </c>
      <c r="J273" s="822"/>
      <c r="K273" s="822">
        <v>207</v>
      </c>
      <c r="L273" s="831">
        <v>24</v>
      </c>
      <c r="M273" s="831">
        <v>5016</v>
      </c>
      <c r="N273" s="822"/>
      <c r="O273" s="822">
        <v>209</v>
      </c>
      <c r="P273" s="831">
        <v>88</v>
      </c>
      <c r="Q273" s="831">
        <v>19360</v>
      </c>
      <c r="R273" s="827"/>
      <c r="S273" s="832">
        <v>220</v>
      </c>
    </row>
    <row r="274" spans="1:19" ht="14.45" customHeight="1" x14ac:dyDescent="0.2">
      <c r="A274" s="821" t="s">
        <v>3979</v>
      </c>
      <c r="B274" s="822" t="s">
        <v>3980</v>
      </c>
      <c r="C274" s="822" t="s">
        <v>622</v>
      </c>
      <c r="D274" s="822" t="s">
        <v>1398</v>
      </c>
      <c r="E274" s="822" t="s">
        <v>3966</v>
      </c>
      <c r="F274" s="822" t="s">
        <v>3992</v>
      </c>
      <c r="G274" s="822" t="s">
        <v>3993</v>
      </c>
      <c r="H274" s="831"/>
      <c r="I274" s="831"/>
      <c r="J274" s="822"/>
      <c r="K274" s="822"/>
      <c r="L274" s="831"/>
      <c r="M274" s="831"/>
      <c r="N274" s="822"/>
      <c r="O274" s="822"/>
      <c r="P274" s="831">
        <v>1</v>
      </c>
      <c r="Q274" s="831">
        <v>112</v>
      </c>
      <c r="R274" s="827"/>
      <c r="S274" s="832">
        <v>112</v>
      </c>
    </row>
    <row r="275" spans="1:19" ht="14.45" customHeight="1" x14ac:dyDescent="0.2">
      <c r="A275" s="821" t="s">
        <v>3979</v>
      </c>
      <c r="B275" s="822" t="s">
        <v>3980</v>
      </c>
      <c r="C275" s="822" t="s">
        <v>622</v>
      </c>
      <c r="D275" s="822" t="s">
        <v>1398</v>
      </c>
      <c r="E275" s="822" t="s">
        <v>3966</v>
      </c>
      <c r="F275" s="822" t="s">
        <v>3994</v>
      </c>
      <c r="G275" s="822" t="s">
        <v>3995</v>
      </c>
      <c r="H275" s="831">
        <v>20</v>
      </c>
      <c r="I275" s="831">
        <v>760</v>
      </c>
      <c r="J275" s="822"/>
      <c r="K275" s="822">
        <v>38</v>
      </c>
      <c r="L275" s="831">
        <v>14</v>
      </c>
      <c r="M275" s="831">
        <v>532</v>
      </c>
      <c r="N275" s="822"/>
      <c r="O275" s="822">
        <v>38</v>
      </c>
      <c r="P275" s="831">
        <v>6</v>
      </c>
      <c r="Q275" s="831">
        <v>240</v>
      </c>
      <c r="R275" s="827"/>
      <c r="S275" s="832">
        <v>40</v>
      </c>
    </row>
    <row r="276" spans="1:19" ht="14.45" customHeight="1" x14ac:dyDescent="0.2">
      <c r="A276" s="821" t="s">
        <v>3979</v>
      </c>
      <c r="B276" s="822" t="s">
        <v>3980</v>
      </c>
      <c r="C276" s="822" t="s">
        <v>622</v>
      </c>
      <c r="D276" s="822" t="s">
        <v>1398</v>
      </c>
      <c r="E276" s="822" t="s">
        <v>3966</v>
      </c>
      <c r="F276" s="822" t="s">
        <v>4002</v>
      </c>
      <c r="G276" s="822" t="s">
        <v>4003</v>
      </c>
      <c r="H276" s="831">
        <v>3</v>
      </c>
      <c r="I276" s="831">
        <v>1152</v>
      </c>
      <c r="J276" s="822"/>
      <c r="K276" s="822">
        <v>384</v>
      </c>
      <c r="L276" s="831">
        <v>4</v>
      </c>
      <c r="M276" s="831">
        <v>1540</v>
      </c>
      <c r="N276" s="822"/>
      <c r="O276" s="822">
        <v>385</v>
      </c>
      <c r="P276" s="831">
        <v>2</v>
      </c>
      <c r="Q276" s="831">
        <v>794</v>
      </c>
      <c r="R276" s="827"/>
      <c r="S276" s="832">
        <v>397</v>
      </c>
    </row>
    <row r="277" spans="1:19" ht="14.45" customHeight="1" x14ac:dyDescent="0.2">
      <c r="A277" s="821" t="s">
        <v>3979</v>
      </c>
      <c r="B277" s="822" t="s">
        <v>3980</v>
      </c>
      <c r="C277" s="822" t="s">
        <v>622</v>
      </c>
      <c r="D277" s="822" t="s">
        <v>1398</v>
      </c>
      <c r="E277" s="822" t="s">
        <v>3966</v>
      </c>
      <c r="F277" s="822" t="s">
        <v>4004</v>
      </c>
      <c r="G277" s="822" t="s">
        <v>4005</v>
      </c>
      <c r="H277" s="831">
        <v>2</v>
      </c>
      <c r="I277" s="831">
        <v>1212</v>
      </c>
      <c r="J277" s="822"/>
      <c r="K277" s="822">
        <v>606</v>
      </c>
      <c r="L277" s="831">
        <v>2</v>
      </c>
      <c r="M277" s="831">
        <v>1218</v>
      </c>
      <c r="N277" s="822"/>
      <c r="O277" s="822">
        <v>609</v>
      </c>
      <c r="P277" s="831"/>
      <c r="Q277" s="831"/>
      <c r="R277" s="827"/>
      <c r="S277" s="832"/>
    </row>
    <row r="278" spans="1:19" ht="14.45" customHeight="1" x14ac:dyDescent="0.2">
      <c r="A278" s="821" t="s">
        <v>3979</v>
      </c>
      <c r="B278" s="822" t="s">
        <v>3980</v>
      </c>
      <c r="C278" s="822" t="s">
        <v>622</v>
      </c>
      <c r="D278" s="822" t="s">
        <v>1398</v>
      </c>
      <c r="E278" s="822" t="s">
        <v>3966</v>
      </c>
      <c r="F278" s="822" t="s">
        <v>4006</v>
      </c>
      <c r="G278" s="822" t="s">
        <v>4007</v>
      </c>
      <c r="H278" s="831">
        <v>19</v>
      </c>
      <c r="I278" s="831">
        <v>1729</v>
      </c>
      <c r="J278" s="822"/>
      <c r="K278" s="822">
        <v>91</v>
      </c>
      <c r="L278" s="831">
        <v>10</v>
      </c>
      <c r="M278" s="831">
        <v>920</v>
      </c>
      <c r="N278" s="822"/>
      <c r="O278" s="822">
        <v>92</v>
      </c>
      <c r="P278" s="831">
        <v>1</v>
      </c>
      <c r="Q278" s="831">
        <v>97</v>
      </c>
      <c r="R278" s="827"/>
      <c r="S278" s="832">
        <v>97</v>
      </c>
    </row>
    <row r="279" spans="1:19" ht="14.45" customHeight="1" x14ac:dyDescent="0.2">
      <c r="A279" s="821" t="s">
        <v>3979</v>
      </c>
      <c r="B279" s="822" t="s">
        <v>3980</v>
      </c>
      <c r="C279" s="822" t="s">
        <v>622</v>
      </c>
      <c r="D279" s="822" t="s">
        <v>1398</v>
      </c>
      <c r="E279" s="822" t="s">
        <v>3966</v>
      </c>
      <c r="F279" s="822" t="s">
        <v>4008</v>
      </c>
      <c r="G279" s="822" t="s">
        <v>4009</v>
      </c>
      <c r="H279" s="831">
        <v>1</v>
      </c>
      <c r="I279" s="831">
        <v>436</v>
      </c>
      <c r="J279" s="822"/>
      <c r="K279" s="822">
        <v>436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3979</v>
      </c>
      <c r="B280" s="822" t="s">
        <v>3980</v>
      </c>
      <c r="C280" s="822" t="s">
        <v>622</v>
      </c>
      <c r="D280" s="822" t="s">
        <v>1398</v>
      </c>
      <c r="E280" s="822" t="s">
        <v>3966</v>
      </c>
      <c r="F280" s="822" t="s">
        <v>4010</v>
      </c>
      <c r="G280" s="822" t="s">
        <v>4011</v>
      </c>
      <c r="H280" s="831"/>
      <c r="I280" s="831"/>
      <c r="J280" s="822"/>
      <c r="K280" s="822"/>
      <c r="L280" s="831"/>
      <c r="M280" s="831"/>
      <c r="N280" s="822"/>
      <c r="O280" s="822"/>
      <c r="P280" s="831">
        <v>1</v>
      </c>
      <c r="Q280" s="831">
        <v>87</v>
      </c>
      <c r="R280" s="827"/>
      <c r="S280" s="832">
        <v>87</v>
      </c>
    </row>
    <row r="281" spans="1:19" ht="14.45" customHeight="1" x14ac:dyDescent="0.2">
      <c r="A281" s="821" t="s">
        <v>3979</v>
      </c>
      <c r="B281" s="822" t="s">
        <v>3980</v>
      </c>
      <c r="C281" s="822" t="s">
        <v>622</v>
      </c>
      <c r="D281" s="822" t="s">
        <v>1398</v>
      </c>
      <c r="E281" s="822" t="s">
        <v>3966</v>
      </c>
      <c r="F281" s="822" t="s">
        <v>4014</v>
      </c>
      <c r="G281" s="822" t="s">
        <v>4015</v>
      </c>
      <c r="H281" s="831">
        <v>52</v>
      </c>
      <c r="I281" s="831">
        <v>13208</v>
      </c>
      <c r="J281" s="822"/>
      <c r="K281" s="822">
        <v>254</v>
      </c>
      <c r="L281" s="831">
        <v>43</v>
      </c>
      <c r="M281" s="831">
        <v>10965</v>
      </c>
      <c r="N281" s="822"/>
      <c r="O281" s="822">
        <v>255</v>
      </c>
      <c r="P281" s="831">
        <v>77</v>
      </c>
      <c r="Q281" s="831">
        <v>21175</v>
      </c>
      <c r="R281" s="827"/>
      <c r="S281" s="832">
        <v>275</v>
      </c>
    </row>
    <row r="282" spans="1:19" ht="14.45" customHeight="1" x14ac:dyDescent="0.2">
      <c r="A282" s="821" t="s">
        <v>3979</v>
      </c>
      <c r="B282" s="822" t="s">
        <v>3980</v>
      </c>
      <c r="C282" s="822" t="s">
        <v>622</v>
      </c>
      <c r="D282" s="822" t="s">
        <v>1398</v>
      </c>
      <c r="E282" s="822" t="s">
        <v>3966</v>
      </c>
      <c r="F282" s="822" t="s">
        <v>4016</v>
      </c>
      <c r="G282" s="822" t="s">
        <v>4017</v>
      </c>
      <c r="H282" s="831">
        <v>267</v>
      </c>
      <c r="I282" s="831">
        <v>33642</v>
      </c>
      <c r="J282" s="822"/>
      <c r="K282" s="822">
        <v>126</v>
      </c>
      <c r="L282" s="831">
        <v>151</v>
      </c>
      <c r="M282" s="831">
        <v>19177</v>
      </c>
      <c r="N282" s="822"/>
      <c r="O282" s="822">
        <v>127</v>
      </c>
      <c r="P282" s="831">
        <v>201</v>
      </c>
      <c r="Q282" s="831">
        <v>27537</v>
      </c>
      <c r="R282" s="827"/>
      <c r="S282" s="832">
        <v>137</v>
      </c>
    </row>
    <row r="283" spans="1:19" ht="14.45" customHeight="1" x14ac:dyDescent="0.2">
      <c r="A283" s="821" t="s">
        <v>3979</v>
      </c>
      <c r="B283" s="822" t="s">
        <v>3980</v>
      </c>
      <c r="C283" s="822" t="s">
        <v>622</v>
      </c>
      <c r="D283" s="822" t="s">
        <v>1398</v>
      </c>
      <c r="E283" s="822" t="s">
        <v>3966</v>
      </c>
      <c r="F283" s="822" t="s">
        <v>4018</v>
      </c>
      <c r="G283" s="822" t="s">
        <v>4019</v>
      </c>
      <c r="H283" s="831">
        <v>22</v>
      </c>
      <c r="I283" s="831">
        <v>11792</v>
      </c>
      <c r="J283" s="822"/>
      <c r="K283" s="822">
        <v>536</v>
      </c>
      <c r="L283" s="831">
        <v>8</v>
      </c>
      <c r="M283" s="831">
        <v>4320</v>
      </c>
      <c r="N283" s="822"/>
      <c r="O283" s="822">
        <v>540</v>
      </c>
      <c r="P283" s="831">
        <v>2</v>
      </c>
      <c r="Q283" s="831">
        <v>1142</v>
      </c>
      <c r="R283" s="827"/>
      <c r="S283" s="832">
        <v>571</v>
      </c>
    </row>
    <row r="284" spans="1:19" ht="14.45" customHeight="1" x14ac:dyDescent="0.2">
      <c r="A284" s="821" t="s">
        <v>3979</v>
      </c>
      <c r="B284" s="822" t="s">
        <v>3980</v>
      </c>
      <c r="C284" s="822" t="s">
        <v>622</v>
      </c>
      <c r="D284" s="822" t="s">
        <v>1398</v>
      </c>
      <c r="E284" s="822" t="s">
        <v>3966</v>
      </c>
      <c r="F284" s="822" t="s">
        <v>4020</v>
      </c>
      <c r="G284" s="822" t="s">
        <v>4021</v>
      </c>
      <c r="H284" s="831"/>
      <c r="I284" s="831"/>
      <c r="J284" s="822"/>
      <c r="K284" s="822"/>
      <c r="L284" s="831"/>
      <c r="M284" s="831"/>
      <c r="N284" s="822"/>
      <c r="O284" s="822"/>
      <c r="P284" s="831">
        <v>2</v>
      </c>
      <c r="Q284" s="831">
        <v>2728</v>
      </c>
      <c r="R284" s="827"/>
      <c r="S284" s="832">
        <v>1364</v>
      </c>
    </row>
    <row r="285" spans="1:19" ht="14.45" customHeight="1" x14ac:dyDescent="0.2">
      <c r="A285" s="821" t="s">
        <v>3979</v>
      </c>
      <c r="B285" s="822" t="s">
        <v>3980</v>
      </c>
      <c r="C285" s="822" t="s">
        <v>622</v>
      </c>
      <c r="D285" s="822" t="s">
        <v>1398</v>
      </c>
      <c r="E285" s="822" t="s">
        <v>3966</v>
      </c>
      <c r="F285" s="822" t="s">
        <v>4022</v>
      </c>
      <c r="G285" s="822" t="s">
        <v>4023</v>
      </c>
      <c r="H285" s="831">
        <v>3</v>
      </c>
      <c r="I285" s="831">
        <v>495</v>
      </c>
      <c r="J285" s="822"/>
      <c r="K285" s="822">
        <v>165</v>
      </c>
      <c r="L285" s="831">
        <v>1</v>
      </c>
      <c r="M285" s="831">
        <v>166</v>
      </c>
      <c r="N285" s="822"/>
      <c r="O285" s="822">
        <v>166</v>
      </c>
      <c r="P285" s="831">
        <v>1</v>
      </c>
      <c r="Q285" s="831">
        <v>175</v>
      </c>
      <c r="R285" s="827"/>
      <c r="S285" s="832">
        <v>175</v>
      </c>
    </row>
    <row r="286" spans="1:19" ht="14.45" customHeight="1" x14ac:dyDescent="0.2">
      <c r="A286" s="821" t="s">
        <v>3979</v>
      </c>
      <c r="B286" s="822" t="s">
        <v>3980</v>
      </c>
      <c r="C286" s="822" t="s">
        <v>622</v>
      </c>
      <c r="D286" s="822" t="s">
        <v>1398</v>
      </c>
      <c r="E286" s="822" t="s">
        <v>3966</v>
      </c>
      <c r="F286" s="822" t="s">
        <v>4024</v>
      </c>
      <c r="G286" s="822" t="s">
        <v>4025</v>
      </c>
      <c r="H286" s="831"/>
      <c r="I286" s="831"/>
      <c r="J286" s="822"/>
      <c r="K286" s="822"/>
      <c r="L286" s="831">
        <v>1</v>
      </c>
      <c r="M286" s="831">
        <v>0</v>
      </c>
      <c r="N286" s="822"/>
      <c r="O286" s="822">
        <v>0</v>
      </c>
      <c r="P286" s="831">
        <v>1</v>
      </c>
      <c r="Q286" s="831">
        <v>0</v>
      </c>
      <c r="R286" s="827"/>
      <c r="S286" s="832">
        <v>0</v>
      </c>
    </row>
    <row r="287" spans="1:19" ht="14.45" customHeight="1" x14ac:dyDescent="0.2">
      <c r="A287" s="821" t="s">
        <v>3979</v>
      </c>
      <c r="B287" s="822" t="s">
        <v>3980</v>
      </c>
      <c r="C287" s="822" t="s">
        <v>622</v>
      </c>
      <c r="D287" s="822" t="s">
        <v>1398</v>
      </c>
      <c r="E287" s="822" t="s">
        <v>3966</v>
      </c>
      <c r="F287" s="822" t="s">
        <v>4026</v>
      </c>
      <c r="G287" s="822" t="s">
        <v>4027</v>
      </c>
      <c r="H287" s="831">
        <v>49</v>
      </c>
      <c r="I287" s="831">
        <v>1633.34</v>
      </c>
      <c r="J287" s="822"/>
      <c r="K287" s="822">
        <v>33.333469387755102</v>
      </c>
      <c r="L287" s="831">
        <v>34</v>
      </c>
      <c r="M287" s="831">
        <v>1133.3399999999999</v>
      </c>
      <c r="N287" s="822"/>
      <c r="O287" s="822">
        <v>33.333529411764701</v>
      </c>
      <c r="P287" s="831">
        <v>37</v>
      </c>
      <c r="Q287" s="831">
        <v>1685.57</v>
      </c>
      <c r="R287" s="827"/>
      <c r="S287" s="832">
        <v>45.555945945945943</v>
      </c>
    </row>
    <row r="288" spans="1:19" ht="14.45" customHeight="1" x14ac:dyDescent="0.2">
      <c r="A288" s="821" t="s">
        <v>3979</v>
      </c>
      <c r="B288" s="822" t="s">
        <v>3980</v>
      </c>
      <c r="C288" s="822" t="s">
        <v>622</v>
      </c>
      <c r="D288" s="822" t="s">
        <v>1398</v>
      </c>
      <c r="E288" s="822" t="s">
        <v>3966</v>
      </c>
      <c r="F288" s="822" t="s">
        <v>4028</v>
      </c>
      <c r="G288" s="822" t="s">
        <v>4029</v>
      </c>
      <c r="H288" s="831">
        <v>52</v>
      </c>
      <c r="I288" s="831">
        <v>6032</v>
      </c>
      <c r="J288" s="822"/>
      <c r="K288" s="822">
        <v>116</v>
      </c>
      <c r="L288" s="831">
        <v>41</v>
      </c>
      <c r="M288" s="831">
        <v>4797</v>
      </c>
      <c r="N288" s="822"/>
      <c r="O288" s="822">
        <v>117</v>
      </c>
      <c r="P288" s="831">
        <v>117</v>
      </c>
      <c r="Q288" s="831">
        <v>14859</v>
      </c>
      <c r="R288" s="827"/>
      <c r="S288" s="832">
        <v>127</v>
      </c>
    </row>
    <row r="289" spans="1:19" ht="14.45" customHeight="1" x14ac:dyDescent="0.2">
      <c r="A289" s="821" t="s">
        <v>3979</v>
      </c>
      <c r="B289" s="822" t="s">
        <v>3980</v>
      </c>
      <c r="C289" s="822" t="s">
        <v>622</v>
      </c>
      <c r="D289" s="822" t="s">
        <v>1398</v>
      </c>
      <c r="E289" s="822" t="s">
        <v>3966</v>
      </c>
      <c r="F289" s="822" t="s">
        <v>3967</v>
      </c>
      <c r="G289" s="822" t="s">
        <v>3968</v>
      </c>
      <c r="H289" s="831">
        <v>4</v>
      </c>
      <c r="I289" s="831">
        <v>348</v>
      </c>
      <c r="J289" s="822"/>
      <c r="K289" s="822">
        <v>87</v>
      </c>
      <c r="L289" s="831"/>
      <c r="M289" s="831"/>
      <c r="N289" s="822"/>
      <c r="O289" s="822"/>
      <c r="P289" s="831">
        <v>1</v>
      </c>
      <c r="Q289" s="831">
        <v>93</v>
      </c>
      <c r="R289" s="827"/>
      <c r="S289" s="832">
        <v>93</v>
      </c>
    </row>
    <row r="290" spans="1:19" ht="14.45" customHeight="1" x14ac:dyDescent="0.2">
      <c r="A290" s="821" t="s">
        <v>3979</v>
      </c>
      <c r="B290" s="822" t="s">
        <v>3980</v>
      </c>
      <c r="C290" s="822" t="s">
        <v>622</v>
      </c>
      <c r="D290" s="822" t="s">
        <v>1398</v>
      </c>
      <c r="E290" s="822" t="s">
        <v>3966</v>
      </c>
      <c r="F290" s="822" t="s">
        <v>4042</v>
      </c>
      <c r="G290" s="822" t="s">
        <v>4043</v>
      </c>
      <c r="H290" s="831">
        <v>2</v>
      </c>
      <c r="I290" s="831">
        <v>998</v>
      </c>
      <c r="J290" s="822"/>
      <c r="K290" s="822">
        <v>499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3979</v>
      </c>
      <c r="B291" s="822" t="s">
        <v>3980</v>
      </c>
      <c r="C291" s="822" t="s">
        <v>622</v>
      </c>
      <c r="D291" s="822" t="s">
        <v>1398</v>
      </c>
      <c r="E291" s="822" t="s">
        <v>3966</v>
      </c>
      <c r="F291" s="822" t="s">
        <v>4044</v>
      </c>
      <c r="G291" s="822" t="s">
        <v>4045</v>
      </c>
      <c r="H291" s="831"/>
      <c r="I291" s="831"/>
      <c r="J291" s="822"/>
      <c r="K291" s="822"/>
      <c r="L291" s="831">
        <v>2</v>
      </c>
      <c r="M291" s="831">
        <v>318</v>
      </c>
      <c r="N291" s="822"/>
      <c r="O291" s="822">
        <v>159</v>
      </c>
      <c r="P291" s="831"/>
      <c r="Q291" s="831"/>
      <c r="R291" s="827"/>
      <c r="S291" s="832"/>
    </row>
    <row r="292" spans="1:19" ht="14.45" customHeight="1" x14ac:dyDescent="0.2">
      <c r="A292" s="821" t="s">
        <v>3979</v>
      </c>
      <c r="B292" s="822" t="s">
        <v>3980</v>
      </c>
      <c r="C292" s="822" t="s">
        <v>622</v>
      </c>
      <c r="D292" s="822" t="s">
        <v>1398</v>
      </c>
      <c r="E292" s="822" t="s">
        <v>3966</v>
      </c>
      <c r="F292" s="822" t="s">
        <v>4052</v>
      </c>
      <c r="G292" s="822" t="s">
        <v>4053</v>
      </c>
      <c r="H292" s="831"/>
      <c r="I292" s="831"/>
      <c r="J292" s="822"/>
      <c r="K292" s="822"/>
      <c r="L292" s="831"/>
      <c r="M292" s="831"/>
      <c r="N292" s="822"/>
      <c r="O292" s="822"/>
      <c r="P292" s="831">
        <v>1</v>
      </c>
      <c r="Q292" s="831">
        <v>66</v>
      </c>
      <c r="R292" s="827"/>
      <c r="S292" s="832">
        <v>66</v>
      </c>
    </row>
    <row r="293" spans="1:19" ht="14.45" customHeight="1" x14ac:dyDescent="0.2">
      <c r="A293" s="821" t="s">
        <v>3979</v>
      </c>
      <c r="B293" s="822" t="s">
        <v>3980</v>
      </c>
      <c r="C293" s="822" t="s">
        <v>622</v>
      </c>
      <c r="D293" s="822" t="s">
        <v>1398</v>
      </c>
      <c r="E293" s="822" t="s">
        <v>3966</v>
      </c>
      <c r="F293" s="822" t="s">
        <v>4054</v>
      </c>
      <c r="G293" s="822" t="s">
        <v>4055</v>
      </c>
      <c r="H293" s="831">
        <v>69</v>
      </c>
      <c r="I293" s="831">
        <v>14214</v>
      </c>
      <c r="J293" s="822"/>
      <c r="K293" s="822">
        <v>206</v>
      </c>
      <c r="L293" s="831">
        <v>7</v>
      </c>
      <c r="M293" s="831">
        <v>1449</v>
      </c>
      <c r="N293" s="822"/>
      <c r="O293" s="822">
        <v>207</v>
      </c>
      <c r="P293" s="831">
        <v>196</v>
      </c>
      <c r="Q293" s="831">
        <v>42336</v>
      </c>
      <c r="R293" s="827"/>
      <c r="S293" s="832">
        <v>216</v>
      </c>
    </row>
    <row r="294" spans="1:19" ht="14.45" customHeight="1" x14ac:dyDescent="0.2">
      <c r="A294" s="821" t="s">
        <v>3979</v>
      </c>
      <c r="B294" s="822" t="s">
        <v>3980</v>
      </c>
      <c r="C294" s="822" t="s">
        <v>622</v>
      </c>
      <c r="D294" s="822" t="s">
        <v>1398</v>
      </c>
      <c r="E294" s="822" t="s">
        <v>3966</v>
      </c>
      <c r="F294" s="822" t="s">
        <v>4062</v>
      </c>
      <c r="G294" s="822" t="s">
        <v>4063</v>
      </c>
      <c r="H294" s="831">
        <v>3</v>
      </c>
      <c r="I294" s="831">
        <v>1065</v>
      </c>
      <c r="J294" s="822"/>
      <c r="K294" s="822">
        <v>355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3979</v>
      </c>
      <c r="B295" s="822" t="s">
        <v>3980</v>
      </c>
      <c r="C295" s="822" t="s">
        <v>622</v>
      </c>
      <c r="D295" s="822" t="s">
        <v>1398</v>
      </c>
      <c r="E295" s="822" t="s">
        <v>3966</v>
      </c>
      <c r="F295" s="822" t="s">
        <v>4066</v>
      </c>
      <c r="G295" s="822" t="s">
        <v>4067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151</v>
      </c>
      <c r="R295" s="827"/>
      <c r="S295" s="832">
        <v>151</v>
      </c>
    </row>
    <row r="296" spans="1:19" ht="14.45" customHeight="1" x14ac:dyDescent="0.2">
      <c r="A296" s="821" t="s">
        <v>3979</v>
      </c>
      <c r="B296" s="822" t="s">
        <v>3980</v>
      </c>
      <c r="C296" s="822" t="s">
        <v>622</v>
      </c>
      <c r="D296" s="822" t="s">
        <v>1398</v>
      </c>
      <c r="E296" s="822" t="s">
        <v>3966</v>
      </c>
      <c r="F296" s="822" t="s">
        <v>4070</v>
      </c>
      <c r="G296" s="822" t="s">
        <v>4071</v>
      </c>
      <c r="H296" s="831">
        <v>2</v>
      </c>
      <c r="I296" s="831">
        <v>174</v>
      </c>
      <c r="J296" s="822"/>
      <c r="K296" s="822">
        <v>87</v>
      </c>
      <c r="L296" s="831"/>
      <c r="M296" s="831"/>
      <c r="N296" s="822"/>
      <c r="O296" s="822"/>
      <c r="P296" s="831">
        <v>1</v>
      </c>
      <c r="Q296" s="831">
        <v>93</v>
      </c>
      <c r="R296" s="827"/>
      <c r="S296" s="832">
        <v>93</v>
      </c>
    </row>
    <row r="297" spans="1:19" ht="14.45" customHeight="1" x14ac:dyDescent="0.2">
      <c r="A297" s="821" t="s">
        <v>3979</v>
      </c>
      <c r="B297" s="822" t="s">
        <v>3980</v>
      </c>
      <c r="C297" s="822" t="s">
        <v>622</v>
      </c>
      <c r="D297" s="822" t="s">
        <v>1398</v>
      </c>
      <c r="E297" s="822" t="s">
        <v>3966</v>
      </c>
      <c r="F297" s="822" t="s">
        <v>4074</v>
      </c>
      <c r="G297" s="822" t="s">
        <v>4075</v>
      </c>
      <c r="H297" s="831"/>
      <c r="I297" s="831"/>
      <c r="J297" s="822"/>
      <c r="K297" s="822"/>
      <c r="L297" s="831">
        <v>3</v>
      </c>
      <c r="M297" s="831">
        <v>0</v>
      </c>
      <c r="N297" s="822"/>
      <c r="O297" s="822">
        <v>0</v>
      </c>
      <c r="P297" s="831"/>
      <c r="Q297" s="831"/>
      <c r="R297" s="827"/>
      <c r="S297" s="832"/>
    </row>
    <row r="298" spans="1:19" ht="14.45" customHeight="1" x14ac:dyDescent="0.2">
      <c r="A298" s="821" t="s">
        <v>3979</v>
      </c>
      <c r="B298" s="822" t="s">
        <v>3980</v>
      </c>
      <c r="C298" s="822" t="s">
        <v>622</v>
      </c>
      <c r="D298" s="822" t="s">
        <v>1400</v>
      </c>
      <c r="E298" s="822" t="s">
        <v>3964</v>
      </c>
      <c r="F298" s="822" t="s">
        <v>3965</v>
      </c>
      <c r="G298" s="822" t="s">
        <v>899</v>
      </c>
      <c r="H298" s="831">
        <v>1.55</v>
      </c>
      <c r="I298" s="831">
        <v>107.88</v>
      </c>
      <c r="J298" s="822"/>
      <c r="K298" s="822">
        <v>69.599999999999994</v>
      </c>
      <c r="L298" s="831"/>
      <c r="M298" s="831"/>
      <c r="N298" s="822"/>
      <c r="O298" s="822"/>
      <c r="P298" s="831">
        <v>5.0999999999999996</v>
      </c>
      <c r="Q298" s="831">
        <v>355.47</v>
      </c>
      <c r="R298" s="827"/>
      <c r="S298" s="832">
        <v>69.700000000000017</v>
      </c>
    </row>
    <row r="299" spans="1:19" ht="14.45" customHeight="1" x14ac:dyDescent="0.2">
      <c r="A299" s="821" t="s">
        <v>3979</v>
      </c>
      <c r="B299" s="822" t="s">
        <v>3980</v>
      </c>
      <c r="C299" s="822" t="s">
        <v>622</v>
      </c>
      <c r="D299" s="822" t="s">
        <v>1400</v>
      </c>
      <c r="E299" s="822" t="s">
        <v>3964</v>
      </c>
      <c r="F299" s="822" t="s">
        <v>3983</v>
      </c>
      <c r="G299" s="822" t="s">
        <v>867</v>
      </c>
      <c r="H299" s="831">
        <v>51</v>
      </c>
      <c r="I299" s="831">
        <v>856.8</v>
      </c>
      <c r="J299" s="822"/>
      <c r="K299" s="822">
        <v>16.8</v>
      </c>
      <c r="L299" s="831">
        <v>54</v>
      </c>
      <c r="M299" s="831">
        <v>907.2</v>
      </c>
      <c r="N299" s="822"/>
      <c r="O299" s="822">
        <v>16.8</v>
      </c>
      <c r="P299" s="831">
        <v>53</v>
      </c>
      <c r="Q299" s="831">
        <v>890.4</v>
      </c>
      <c r="R299" s="827"/>
      <c r="S299" s="832">
        <v>16.8</v>
      </c>
    </row>
    <row r="300" spans="1:19" ht="14.45" customHeight="1" x14ac:dyDescent="0.2">
      <c r="A300" s="821" t="s">
        <v>3979</v>
      </c>
      <c r="B300" s="822" t="s">
        <v>3980</v>
      </c>
      <c r="C300" s="822" t="s">
        <v>622</v>
      </c>
      <c r="D300" s="822" t="s">
        <v>1400</v>
      </c>
      <c r="E300" s="822" t="s">
        <v>3964</v>
      </c>
      <c r="F300" s="822" t="s">
        <v>3984</v>
      </c>
      <c r="G300" s="822" t="s">
        <v>2341</v>
      </c>
      <c r="H300" s="831"/>
      <c r="I300" s="831"/>
      <c r="J300" s="822"/>
      <c r="K300" s="822"/>
      <c r="L300" s="831">
        <v>1</v>
      </c>
      <c r="M300" s="831">
        <v>941.26</v>
      </c>
      <c r="N300" s="822"/>
      <c r="O300" s="822">
        <v>941.26</v>
      </c>
      <c r="P300" s="831"/>
      <c r="Q300" s="831"/>
      <c r="R300" s="827"/>
      <c r="S300" s="832"/>
    </row>
    <row r="301" spans="1:19" ht="14.45" customHeight="1" x14ac:dyDescent="0.2">
      <c r="A301" s="821" t="s">
        <v>3979</v>
      </c>
      <c r="B301" s="822" t="s">
        <v>3980</v>
      </c>
      <c r="C301" s="822" t="s">
        <v>622</v>
      </c>
      <c r="D301" s="822" t="s">
        <v>1400</v>
      </c>
      <c r="E301" s="822" t="s">
        <v>3966</v>
      </c>
      <c r="F301" s="822" t="s">
        <v>3990</v>
      </c>
      <c r="G301" s="822" t="s">
        <v>3991</v>
      </c>
      <c r="H301" s="831"/>
      <c r="I301" s="831"/>
      <c r="J301" s="822"/>
      <c r="K301" s="822"/>
      <c r="L301" s="831">
        <v>1</v>
      </c>
      <c r="M301" s="831">
        <v>85</v>
      </c>
      <c r="N301" s="822"/>
      <c r="O301" s="822">
        <v>85</v>
      </c>
      <c r="P301" s="831"/>
      <c r="Q301" s="831"/>
      <c r="R301" s="827"/>
      <c r="S301" s="832"/>
    </row>
    <row r="302" spans="1:19" ht="14.45" customHeight="1" x14ac:dyDescent="0.2">
      <c r="A302" s="821" t="s">
        <v>3979</v>
      </c>
      <c r="B302" s="822" t="s">
        <v>3980</v>
      </c>
      <c r="C302" s="822" t="s">
        <v>622</v>
      </c>
      <c r="D302" s="822" t="s">
        <v>1400</v>
      </c>
      <c r="E302" s="822" t="s">
        <v>3966</v>
      </c>
      <c r="F302" s="822" t="s">
        <v>3994</v>
      </c>
      <c r="G302" s="822" t="s">
        <v>3995</v>
      </c>
      <c r="H302" s="831">
        <v>10</v>
      </c>
      <c r="I302" s="831">
        <v>380</v>
      </c>
      <c r="J302" s="822"/>
      <c r="K302" s="822">
        <v>38</v>
      </c>
      <c r="L302" s="831">
        <v>11</v>
      </c>
      <c r="M302" s="831">
        <v>418</v>
      </c>
      <c r="N302" s="822"/>
      <c r="O302" s="822">
        <v>38</v>
      </c>
      <c r="P302" s="831">
        <v>13</v>
      </c>
      <c r="Q302" s="831">
        <v>520</v>
      </c>
      <c r="R302" s="827"/>
      <c r="S302" s="832">
        <v>40</v>
      </c>
    </row>
    <row r="303" spans="1:19" ht="14.45" customHeight="1" x14ac:dyDescent="0.2">
      <c r="A303" s="821" t="s">
        <v>3979</v>
      </c>
      <c r="B303" s="822" t="s">
        <v>3980</v>
      </c>
      <c r="C303" s="822" t="s">
        <v>622</v>
      </c>
      <c r="D303" s="822" t="s">
        <v>1400</v>
      </c>
      <c r="E303" s="822" t="s">
        <v>3966</v>
      </c>
      <c r="F303" s="822" t="s">
        <v>4000</v>
      </c>
      <c r="G303" s="822" t="s">
        <v>4001</v>
      </c>
      <c r="H303" s="831"/>
      <c r="I303" s="831"/>
      <c r="J303" s="822"/>
      <c r="K303" s="822"/>
      <c r="L303" s="831">
        <v>1</v>
      </c>
      <c r="M303" s="831">
        <v>243</v>
      </c>
      <c r="N303" s="822"/>
      <c r="O303" s="822">
        <v>243</v>
      </c>
      <c r="P303" s="831"/>
      <c r="Q303" s="831"/>
      <c r="R303" s="827"/>
      <c r="S303" s="832"/>
    </row>
    <row r="304" spans="1:19" ht="14.45" customHeight="1" x14ac:dyDescent="0.2">
      <c r="A304" s="821" t="s">
        <v>3979</v>
      </c>
      <c r="B304" s="822" t="s">
        <v>3980</v>
      </c>
      <c r="C304" s="822" t="s">
        <v>622</v>
      </c>
      <c r="D304" s="822" t="s">
        <v>1400</v>
      </c>
      <c r="E304" s="822" t="s">
        <v>3966</v>
      </c>
      <c r="F304" s="822" t="s">
        <v>4014</v>
      </c>
      <c r="G304" s="822" t="s">
        <v>4015</v>
      </c>
      <c r="H304" s="831">
        <v>207</v>
      </c>
      <c r="I304" s="831">
        <v>52578</v>
      </c>
      <c r="J304" s="822"/>
      <c r="K304" s="822">
        <v>254</v>
      </c>
      <c r="L304" s="831">
        <v>194</v>
      </c>
      <c r="M304" s="831">
        <v>49470</v>
      </c>
      <c r="N304" s="822"/>
      <c r="O304" s="822">
        <v>255</v>
      </c>
      <c r="P304" s="831">
        <v>208</v>
      </c>
      <c r="Q304" s="831">
        <v>57200</v>
      </c>
      <c r="R304" s="827"/>
      <c r="S304" s="832">
        <v>275</v>
      </c>
    </row>
    <row r="305" spans="1:19" ht="14.45" customHeight="1" x14ac:dyDescent="0.2">
      <c r="A305" s="821" t="s">
        <v>3979</v>
      </c>
      <c r="B305" s="822" t="s">
        <v>3980</v>
      </c>
      <c r="C305" s="822" t="s">
        <v>622</v>
      </c>
      <c r="D305" s="822" t="s">
        <v>1400</v>
      </c>
      <c r="E305" s="822" t="s">
        <v>3966</v>
      </c>
      <c r="F305" s="822" t="s">
        <v>4016</v>
      </c>
      <c r="G305" s="822" t="s">
        <v>4017</v>
      </c>
      <c r="H305" s="831">
        <v>284</v>
      </c>
      <c r="I305" s="831">
        <v>35784</v>
      </c>
      <c r="J305" s="822"/>
      <c r="K305" s="822">
        <v>126</v>
      </c>
      <c r="L305" s="831">
        <v>166</v>
      </c>
      <c r="M305" s="831">
        <v>21082</v>
      </c>
      <c r="N305" s="822"/>
      <c r="O305" s="822">
        <v>127</v>
      </c>
      <c r="P305" s="831">
        <v>231</v>
      </c>
      <c r="Q305" s="831">
        <v>31647</v>
      </c>
      <c r="R305" s="827"/>
      <c r="S305" s="832">
        <v>137</v>
      </c>
    </row>
    <row r="306" spans="1:19" ht="14.45" customHeight="1" x14ac:dyDescent="0.2">
      <c r="A306" s="821" t="s">
        <v>3979</v>
      </c>
      <c r="B306" s="822" t="s">
        <v>3980</v>
      </c>
      <c r="C306" s="822" t="s">
        <v>622</v>
      </c>
      <c r="D306" s="822" t="s">
        <v>1400</v>
      </c>
      <c r="E306" s="822" t="s">
        <v>3966</v>
      </c>
      <c r="F306" s="822" t="s">
        <v>4022</v>
      </c>
      <c r="G306" s="822" t="s">
        <v>4023</v>
      </c>
      <c r="H306" s="831">
        <v>80</v>
      </c>
      <c r="I306" s="831">
        <v>13200</v>
      </c>
      <c r="J306" s="822"/>
      <c r="K306" s="822">
        <v>165</v>
      </c>
      <c r="L306" s="831">
        <v>68</v>
      </c>
      <c r="M306" s="831">
        <v>11288</v>
      </c>
      <c r="N306" s="822"/>
      <c r="O306" s="822">
        <v>166</v>
      </c>
      <c r="P306" s="831">
        <v>61</v>
      </c>
      <c r="Q306" s="831">
        <v>10675</v>
      </c>
      <c r="R306" s="827"/>
      <c r="S306" s="832">
        <v>175</v>
      </c>
    </row>
    <row r="307" spans="1:19" ht="14.45" customHeight="1" x14ac:dyDescent="0.2">
      <c r="A307" s="821" t="s">
        <v>3979</v>
      </c>
      <c r="B307" s="822" t="s">
        <v>3980</v>
      </c>
      <c r="C307" s="822" t="s">
        <v>622</v>
      </c>
      <c r="D307" s="822" t="s">
        <v>1400</v>
      </c>
      <c r="E307" s="822" t="s">
        <v>3966</v>
      </c>
      <c r="F307" s="822" t="s">
        <v>4024</v>
      </c>
      <c r="G307" s="822" t="s">
        <v>4025</v>
      </c>
      <c r="H307" s="831"/>
      <c r="I307" s="831"/>
      <c r="J307" s="822"/>
      <c r="K307" s="822"/>
      <c r="L307" s="831">
        <v>38</v>
      </c>
      <c r="M307" s="831">
        <v>0</v>
      </c>
      <c r="N307" s="822"/>
      <c r="O307" s="822">
        <v>0</v>
      </c>
      <c r="P307" s="831">
        <v>34</v>
      </c>
      <c r="Q307" s="831">
        <v>0</v>
      </c>
      <c r="R307" s="827"/>
      <c r="S307" s="832">
        <v>0</v>
      </c>
    </row>
    <row r="308" spans="1:19" ht="14.45" customHeight="1" x14ac:dyDescent="0.2">
      <c r="A308" s="821" t="s">
        <v>3979</v>
      </c>
      <c r="B308" s="822" t="s">
        <v>3980</v>
      </c>
      <c r="C308" s="822" t="s">
        <v>622</v>
      </c>
      <c r="D308" s="822" t="s">
        <v>1400</v>
      </c>
      <c r="E308" s="822" t="s">
        <v>3966</v>
      </c>
      <c r="F308" s="822" t="s">
        <v>4026</v>
      </c>
      <c r="G308" s="822" t="s">
        <v>4027</v>
      </c>
      <c r="H308" s="831">
        <v>474</v>
      </c>
      <c r="I308" s="831">
        <v>15800</v>
      </c>
      <c r="J308" s="822"/>
      <c r="K308" s="822">
        <v>33.333333333333336</v>
      </c>
      <c r="L308" s="831">
        <v>351</v>
      </c>
      <c r="M308" s="831">
        <v>11699.99</v>
      </c>
      <c r="N308" s="822"/>
      <c r="O308" s="822">
        <v>33.333304843304845</v>
      </c>
      <c r="P308" s="831">
        <v>430</v>
      </c>
      <c r="Q308" s="831">
        <v>19588.89</v>
      </c>
      <c r="R308" s="827"/>
      <c r="S308" s="832">
        <v>45.555558139534881</v>
      </c>
    </row>
    <row r="309" spans="1:19" ht="14.45" customHeight="1" x14ac:dyDescent="0.2">
      <c r="A309" s="821" t="s">
        <v>3979</v>
      </c>
      <c r="B309" s="822" t="s">
        <v>3980</v>
      </c>
      <c r="C309" s="822" t="s">
        <v>622</v>
      </c>
      <c r="D309" s="822" t="s">
        <v>1400</v>
      </c>
      <c r="E309" s="822" t="s">
        <v>3966</v>
      </c>
      <c r="F309" s="822" t="s">
        <v>3967</v>
      </c>
      <c r="G309" s="822" t="s">
        <v>3968</v>
      </c>
      <c r="H309" s="831">
        <v>83</v>
      </c>
      <c r="I309" s="831">
        <v>7221</v>
      </c>
      <c r="J309" s="822"/>
      <c r="K309" s="822">
        <v>87</v>
      </c>
      <c r="L309" s="831">
        <v>80</v>
      </c>
      <c r="M309" s="831">
        <v>7040</v>
      </c>
      <c r="N309" s="822"/>
      <c r="O309" s="822">
        <v>88</v>
      </c>
      <c r="P309" s="831">
        <v>72</v>
      </c>
      <c r="Q309" s="831">
        <v>6696</v>
      </c>
      <c r="R309" s="827"/>
      <c r="S309" s="832">
        <v>93</v>
      </c>
    </row>
    <row r="310" spans="1:19" ht="14.45" customHeight="1" x14ac:dyDescent="0.2">
      <c r="A310" s="821" t="s">
        <v>3979</v>
      </c>
      <c r="B310" s="822" t="s">
        <v>3980</v>
      </c>
      <c r="C310" s="822" t="s">
        <v>622</v>
      </c>
      <c r="D310" s="822" t="s">
        <v>1400</v>
      </c>
      <c r="E310" s="822" t="s">
        <v>3966</v>
      </c>
      <c r="F310" s="822" t="s">
        <v>4070</v>
      </c>
      <c r="G310" s="822" t="s">
        <v>4071</v>
      </c>
      <c r="H310" s="831">
        <v>2</v>
      </c>
      <c r="I310" s="831">
        <v>174</v>
      </c>
      <c r="J310" s="822"/>
      <c r="K310" s="822">
        <v>87</v>
      </c>
      <c r="L310" s="831">
        <v>12</v>
      </c>
      <c r="M310" s="831">
        <v>1056</v>
      </c>
      <c r="N310" s="822"/>
      <c r="O310" s="822">
        <v>88</v>
      </c>
      <c r="P310" s="831">
        <v>11</v>
      </c>
      <c r="Q310" s="831">
        <v>1023</v>
      </c>
      <c r="R310" s="827"/>
      <c r="S310" s="832">
        <v>93</v>
      </c>
    </row>
    <row r="311" spans="1:19" ht="14.45" customHeight="1" x14ac:dyDescent="0.2">
      <c r="A311" s="821" t="s">
        <v>3979</v>
      </c>
      <c r="B311" s="822" t="s">
        <v>3980</v>
      </c>
      <c r="C311" s="822" t="s">
        <v>622</v>
      </c>
      <c r="D311" s="822" t="s">
        <v>1400</v>
      </c>
      <c r="E311" s="822" t="s">
        <v>3966</v>
      </c>
      <c r="F311" s="822" t="s">
        <v>4074</v>
      </c>
      <c r="G311" s="822" t="s">
        <v>4075</v>
      </c>
      <c r="H311" s="831"/>
      <c r="I311" s="831"/>
      <c r="J311" s="822"/>
      <c r="K311" s="822"/>
      <c r="L311" s="831">
        <v>34</v>
      </c>
      <c r="M311" s="831">
        <v>0</v>
      </c>
      <c r="N311" s="822"/>
      <c r="O311" s="822">
        <v>0</v>
      </c>
      <c r="P311" s="831">
        <v>34</v>
      </c>
      <c r="Q311" s="831">
        <v>0</v>
      </c>
      <c r="R311" s="827"/>
      <c r="S311" s="832">
        <v>0</v>
      </c>
    </row>
    <row r="312" spans="1:19" ht="14.45" customHeight="1" x14ac:dyDescent="0.2">
      <c r="A312" s="821" t="s">
        <v>3979</v>
      </c>
      <c r="B312" s="822" t="s">
        <v>3980</v>
      </c>
      <c r="C312" s="822" t="s">
        <v>622</v>
      </c>
      <c r="D312" s="822" t="s">
        <v>1400</v>
      </c>
      <c r="E312" s="822" t="s">
        <v>3966</v>
      </c>
      <c r="F312" s="822" t="s">
        <v>4082</v>
      </c>
      <c r="G312" s="822" t="s">
        <v>4083</v>
      </c>
      <c r="H312" s="831"/>
      <c r="I312" s="831"/>
      <c r="J312" s="822"/>
      <c r="K312" s="822"/>
      <c r="L312" s="831">
        <v>8</v>
      </c>
      <c r="M312" s="831">
        <v>0</v>
      </c>
      <c r="N312" s="822"/>
      <c r="O312" s="822">
        <v>0</v>
      </c>
      <c r="P312" s="831">
        <v>3</v>
      </c>
      <c r="Q312" s="831">
        <v>0</v>
      </c>
      <c r="R312" s="827"/>
      <c r="S312" s="832">
        <v>0</v>
      </c>
    </row>
    <row r="313" spans="1:19" ht="14.45" customHeight="1" x14ac:dyDescent="0.2">
      <c r="A313" s="821" t="s">
        <v>3979</v>
      </c>
      <c r="B313" s="822" t="s">
        <v>3980</v>
      </c>
      <c r="C313" s="822" t="s">
        <v>622</v>
      </c>
      <c r="D313" s="822" t="s">
        <v>1400</v>
      </c>
      <c r="E313" s="822" t="s">
        <v>3966</v>
      </c>
      <c r="F313" s="822" t="s">
        <v>4086</v>
      </c>
      <c r="G313" s="822" t="s">
        <v>4085</v>
      </c>
      <c r="H313" s="831"/>
      <c r="I313" s="831"/>
      <c r="J313" s="822"/>
      <c r="K313" s="822"/>
      <c r="L313" s="831"/>
      <c r="M313" s="831"/>
      <c r="N313" s="822"/>
      <c r="O313" s="822"/>
      <c r="P313" s="831">
        <v>3</v>
      </c>
      <c r="Q313" s="831">
        <v>351</v>
      </c>
      <c r="R313" s="827"/>
      <c r="S313" s="832">
        <v>117</v>
      </c>
    </row>
    <row r="314" spans="1:19" ht="14.45" customHeight="1" x14ac:dyDescent="0.2">
      <c r="A314" s="821" t="s">
        <v>3979</v>
      </c>
      <c r="B314" s="822" t="s">
        <v>3980</v>
      </c>
      <c r="C314" s="822" t="s">
        <v>622</v>
      </c>
      <c r="D314" s="822" t="s">
        <v>3959</v>
      </c>
      <c r="E314" s="822" t="s">
        <v>3964</v>
      </c>
      <c r="F314" s="822" t="s">
        <v>3965</v>
      </c>
      <c r="G314" s="822" t="s">
        <v>899</v>
      </c>
      <c r="H314" s="831">
        <v>0.35000000000000003</v>
      </c>
      <c r="I314" s="831">
        <v>24.36</v>
      </c>
      <c r="J314" s="822"/>
      <c r="K314" s="822">
        <v>69.599999999999994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3979</v>
      </c>
      <c r="B315" s="822" t="s">
        <v>3980</v>
      </c>
      <c r="C315" s="822" t="s">
        <v>622</v>
      </c>
      <c r="D315" s="822" t="s">
        <v>3959</v>
      </c>
      <c r="E315" s="822" t="s">
        <v>3964</v>
      </c>
      <c r="F315" s="822" t="s">
        <v>3983</v>
      </c>
      <c r="G315" s="822" t="s">
        <v>867</v>
      </c>
      <c r="H315" s="831">
        <v>35</v>
      </c>
      <c r="I315" s="831">
        <v>588</v>
      </c>
      <c r="J315" s="822"/>
      <c r="K315" s="822">
        <v>16.8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3979</v>
      </c>
      <c r="B316" s="822" t="s">
        <v>3980</v>
      </c>
      <c r="C316" s="822" t="s">
        <v>622</v>
      </c>
      <c r="D316" s="822" t="s">
        <v>3959</v>
      </c>
      <c r="E316" s="822" t="s">
        <v>3966</v>
      </c>
      <c r="F316" s="822" t="s">
        <v>3986</v>
      </c>
      <c r="G316" s="822" t="s">
        <v>3987</v>
      </c>
      <c r="H316" s="831">
        <v>153</v>
      </c>
      <c r="I316" s="831">
        <v>31671</v>
      </c>
      <c r="J316" s="822"/>
      <c r="K316" s="822">
        <v>207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3979</v>
      </c>
      <c r="B317" s="822" t="s">
        <v>3980</v>
      </c>
      <c r="C317" s="822" t="s">
        <v>622</v>
      </c>
      <c r="D317" s="822" t="s">
        <v>3959</v>
      </c>
      <c r="E317" s="822" t="s">
        <v>3966</v>
      </c>
      <c r="F317" s="822" t="s">
        <v>3992</v>
      </c>
      <c r="G317" s="822" t="s">
        <v>3993</v>
      </c>
      <c r="H317" s="831">
        <v>7</v>
      </c>
      <c r="I317" s="831">
        <v>749</v>
      </c>
      <c r="J317" s="822"/>
      <c r="K317" s="822">
        <v>107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3979</v>
      </c>
      <c r="B318" s="822" t="s">
        <v>3980</v>
      </c>
      <c r="C318" s="822" t="s">
        <v>622</v>
      </c>
      <c r="D318" s="822" t="s">
        <v>3959</v>
      </c>
      <c r="E318" s="822" t="s">
        <v>3966</v>
      </c>
      <c r="F318" s="822" t="s">
        <v>3994</v>
      </c>
      <c r="G318" s="822" t="s">
        <v>3995</v>
      </c>
      <c r="H318" s="831">
        <v>30</v>
      </c>
      <c r="I318" s="831">
        <v>1140</v>
      </c>
      <c r="J318" s="822"/>
      <c r="K318" s="822">
        <v>38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3979</v>
      </c>
      <c r="B319" s="822" t="s">
        <v>3980</v>
      </c>
      <c r="C319" s="822" t="s">
        <v>622</v>
      </c>
      <c r="D319" s="822" t="s">
        <v>3959</v>
      </c>
      <c r="E319" s="822" t="s">
        <v>3966</v>
      </c>
      <c r="F319" s="822" t="s">
        <v>4002</v>
      </c>
      <c r="G319" s="822" t="s">
        <v>4003</v>
      </c>
      <c r="H319" s="831">
        <v>2</v>
      </c>
      <c r="I319" s="831">
        <v>768</v>
      </c>
      <c r="J319" s="822"/>
      <c r="K319" s="822">
        <v>384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3979</v>
      </c>
      <c r="B320" s="822" t="s">
        <v>3980</v>
      </c>
      <c r="C320" s="822" t="s">
        <v>622</v>
      </c>
      <c r="D320" s="822" t="s">
        <v>3959</v>
      </c>
      <c r="E320" s="822" t="s">
        <v>3966</v>
      </c>
      <c r="F320" s="822" t="s">
        <v>4006</v>
      </c>
      <c r="G320" s="822" t="s">
        <v>4007</v>
      </c>
      <c r="H320" s="831">
        <v>1</v>
      </c>
      <c r="I320" s="831">
        <v>91</v>
      </c>
      <c r="J320" s="822"/>
      <c r="K320" s="822">
        <v>91</v>
      </c>
      <c r="L320" s="831"/>
      <c r="M320" s="831"/>
      <c r="N320" s="822"/>
      <c r="O320" s="822"/>
      <c r="P320" s="831"/>
      <c r="Q320" s="831"/>
      <c r="R320" s="827"/>
      <c r="S320" s="832"/>
    </row>
    <row r="321" spans="1:19" ht="14.45" customHeight="1" x14ac:dyDescent="0.2">
      <c r="A321" s="821" t="s">
        <v>3979</v>
      </c>
      <c r="B321" s="822" t="s">
        <v>3980</v>
      </c>
      <c r="C321" s="822" t="s">
        <v>622</v>
      </c>
      <c r="D321" s="822" t="s">
        <v>3959</v>
      </c>
      <c r="E321" s="822" t="s">
        <v>3966</v>
      </c>
      <c r="F321" s="822" t="s">
        <v>4014</v>
      </c>
      <c r="G321" s="822" t="s">
        <v>4015</v>
      </c>
      <c r="H321" s="831">
        <v>233</v>
      </c>
      <c r="I321" s="831">
        <v>59182</v>
      </c>
      <c r="J321" s="822"/>
      <c r="K321" s="822">
        <v>254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3979</v>
      </c>
      <c r="B322" s="822" t="s">
        <v>3980</v>
      </c>
      <c r="C322" s="822" t="s">
        <v>622</v>
      </c>
      <c r="D322" s="822" t="s">
        <v>3959</v>
      </c>
      <c r="E322" s="822" t="s">
        <v>3966</v>
      </c>
      <c r="F322" s="822" t="s">
        <v>4016</v>
      </c>
      <c r="G322" s="822" t="s">
        <v>4017</v>
      </c>
      <c r="H322" s="831">
        <v>274</v>
      </c>
      <c r="I322" s="831">
        <v>34524</v>
      </c>
      <c r="J322" s="822"/>
      <c r="K322" s="822">
        <v>126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3979</v>
      </c>
      <c r="B323" s="822" t="s">
        <v>3980</v>
      </c>
      <c r="C323" s="822" t="s">
        <v>622</v>
      </c>
      <c r="D323" s="822" t="s">
        <v>3959</v>
      </c>
      <c r="E323" s="822" t="s">
        <v>3966</v>
      </c>
      <c r="F323" s="822" t="s">
        <v>4018</v>
      </c>
      <c r="G323" s="822" t="s">
        <v>4019</v>
      </c>
      <c r="H323" s="831">
        <v>5</v>
      </c>
      <c r="I323" s="831">
        <v>2680</v>
      </c>
      <c r="J323" s="822"/>
      <c r="K323" s="822">
        <v>536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3979</v>
      </c>
      <c r="B324" s="822" t="s">
        <v>3980</v>
      </c>
      <c r="C324" s="822" t="s">
        <v>622</v>
      </c>
      <c r="D324" s="822" t="s">
        <v>3959</v>
      </c>
      <c r="E324" s="822" t="s">
        <v>3966</v>
      </c>
      <c r="F324" s="822" t="s">
        <v>4022</v>
      </c>
      <c r="G324" s="822" t="s">
        <v>4023</v>
      </c>
      <c r="H324" s="831">
        <v>55</v>
      </c>
      <c r="I324" s="831">
        <v>9075</v>
      </c>
      <c r="J324" s="822"/>
      <c r="K324" s="822">
        <v>165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3979</v>
      </c>
      <c r="B325" s="822" t="s">
        <v>3980</v>
      </c>
      <c r="C325" s="822" t="s">
        <v>622</v>
      </c>
      <c r="D325" s="822" t="s">
        <v>3959</v>
      </c>
      <c r="E325" s="822" t="s">
        <v>3966</v>
      </c>
      <c r="F325" s="822" t="s">
        <v>4026</v>
      </c>
      <c r="G325" s="822" t="s">
        <v>4027</v>
      </c>
      <c r="H325" s="831">
        <v>161</v>
      </c>
      <c r="I325" s="831">
        <v>5366.66</v>
      </c>
      <c r="J325" s="822"/>
      <c r="K325" s="822">
        <v>33.333291925465836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3979</v>
      </c>
      <c r="B326" s="822" t="s">
        <v>3980</v>
      </c>
      <c r="C326" s="822" t="s">
        <v>622</v>
      </c>
      <c r="D326" s="822" t="s">
        <v>3959</v>
      </c>
      <c r="E326" s="822" t="s">
        <v>3966</v>
      </c>
      <c r="F326" s="822" t="s">
        <v>4028</v>
      </c>
      <c r="G326" s="822" t="s">
        <v>4029</v>
      </c>
      <c r="H326" s="831">
        <v>108</v>
      </c>
      <c r="I326" s="831">
        <v>12528</v>
      </c>
      <c r="J326" s="822"/>
      <c r="K326" s="822">
        <v>116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3979</v>
      </c>
      <c r="B327" s="822" t="s">
        <v>3980</v>
      </c>
      <c r="C327" s="822" t="s">
        <v>622</v>
      </c>
      <c r="D327" s="822" t="s">
        <v>3959</v>
      </c>
      <c r="E327" s="822" t="s">
        <v>3966</v>
      </c>
      <c r="F327" s="822" t="s">
        <v>4030</v>
      </c>
      <c r="G327" s="822" t="s">
        <v>4031</v>
      </c>
      <c r="H327" s="831">
        <v>1</v>
      </c>
      <c r="I327" s="831">
        <v>38</v>
      </c>
      <c r="J327" s="822"/>
      <c r="K327" s="822">
        <v>38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3979</v>
      </c>
      <c r="B328" s="822" t="s">
        <v>3980</v>
      </c>
      <c r="C328" s="822" t="s">
        <v>622</v>
      </c>
      <c r="D328" s="822" t="s">
        <v>3959</v>
      </c>
      <c r="E328" s="822" t="s">
        <v>3966</v>
      </c>
      <c r="F328" s="822" t="s">
        <v>3967</v>
      </c>
      <c r="G328" s="822" t="s">
        <v>3968</v>
      </c>
      <c r="H328" s="831">
        <v>55</v>
      </c>
      <c r="I328" s="831">
        <v>4785</v>
      </c>
      <c r="J328" s="822"/>
      <c r="K328" s="822">
        <v>87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3979</v>
      </c>
      <c r="B329" s="822" t="s">
        <v>3980</v>
      </c>
      <c r="C329" s="822" t="s">
        <v>622</v>
      </c>
      <c r="D329" s="822" t="s">
        <v>3959</v>
      </c>
      <c r="E329" s="822" t="s">
        <v>3966</v>
      </c>
      <c r="F329" s="822" t="s">
        <v>4042</v>
      </c>
      <c r="G329" s="822" t="s">
        <v>4043</v>
      </c>
      <c r="H329" s="831">
        <v>1</v>
      </c>
      <c r="I329" s="831">
        <v>499</v>
      </c>
      <c r="J329" s="822"/>
      <c r="K329" s="822">
        <v>499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3979</v>
      </c>
      <c r="B330" s="822" t="s">
        <v>3980</v>
      </c>
      <c r="C330" s="822" t="s">
        <v>622</v>
      </c>
      <c r="D330" s="822" t="s">
        <v>3959</v>
      </c>
      <c r="E330" s="822" t="s">
        <v>3966</v>
      </c>
      <c r="F330" s="822" t="s">
        <v>4044</v>
      </c>
      <c r="G330" s="822" t="s">
        <v>4045</v>
      </c>
      <c r="H330" s="831">
        <v>2</v>
      </c>
      <c r="I330" s="831">
        <v>316</v>
      </c>
      <c r="J330" s="822"/>
      <c r="K330" s="822">
        <v>158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3979</v>
      </c>
      <c r="B331" s="822" t="s">
        <v>3980</v>
      </c>
      <c r="C331" s="822" t="s">
        <v>622</v>
      </c>
      <c r="D331" s="822" t="s">
        <v>3959</v>
      </c>
      <c r="E331" s="822" t="s">
        <v>3966</v>
      </c>
      <c r="F331" s="822" t="s">
        <v>4052</v>
      </c>
      <c r="G331" s="822" t="s">
        <v>4053</v>
      </c>
      <c r="H331" s="831">
        <v>1</v>
      </c>
      <c r="I331" s="831">
        <v>61</v>
      </c>
      <c r="J331" s="822"/>
      <c r="K331" s="822">
        <v>61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3979</v>
      </c>
      <c r="B332" s="822" t="s">
        <v>3980</v>
      </c>
      <c r="C332" s="822" t="s">
        <v>622</v>
      </c>
      <c r="D332" s="822" t="s">
        <v>3959</v>
      </c>
      <c r="E332" s="822" t="s">
        <v>3966</v>
      </c>
      <c r="F332" s="822" t="s">
        <v>4054</v>
      </c>
      <c r="G332" s="822" t="s">
        <v>4055</v>
      </c>
      <c r="H332" s="831">
        <v>356</v>
      </c>
      <c r="I332" s="831">
        <v>73336</v>
      </c>
      <c r="J332" s="822"/>
      <c r="K332" s="822">
        <v>206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3979</v>
      </c>
      <c r="B333" s="822" t="s">
        <v>3980</v>
      </c>
      <c r="C333" s="822" t="s">
        <v>622</v>
      </c>
      <c r="D333" s="822" t="s">
        <v>1403</v>
      </c>
      <c r="E333" s="822" t="s">
        <v>3964</v>
      </c>
      <c r="F333" s="822" t="s">
        <v>3965</v>
      </c>
      <c r="G333" s="822" t="s">
        <v>899</v>
      </c>
      <c r="H333" s="831">
        <v>2.1</v>
      </c>
      <c r="I333" s="831">
        <v>146.16</v>
      </c>
      <c r="J333" s="822"/>
      <c r="K333" s="822">
        <v>69.599999999999994</v>
      </c>
      <c r="L333" s="831"/>
      <c r="M333" s="831"/>
      <c r="N333" s="822"/>
      <c r="O333" s="822"/>
      <c r="P333" s="831">
        <v>4.2</v>
      </c>
      <c r="Q333" s="831">
        <v>292.74</v>
      </c>
      <c r="R333" s="827"/>
      <c r="S333" s="832">
        <v>69.7</v>
      </c>
    </row>
    <row r="334" spans="1:19" ht="14.45" customHeight="1" x14ac:dyDescent="0.2">
      <c r="A334" s="821" t="s">
        <v>3979</v>
      </c>
      <c r="B334" s="822" t="s">
        <v>3980</v>
      </c>
      <c r="C334" s="822" t="s">
        <v>622</v>
      </c>
      <c r="D334" s="822" t="s">
        <v>1403</v>
      </c>
      <c r="E334" s="822" t="s">
        <v>3964</v>
      </c>
      <c r="F334" s="822" t="s">
        <v>3983</v>
      </c>
      <c r="G334" s="822" t="s">
        <v>867</v>
      </c>
      <c r="H334" s="831">
        <v>72</v>
      </c>
      <c r="I334" s="831">
        <v>1209.5999999999999</v>
      </c>
      <c r="J334" s="822"/>
      <c r="K334" s="822">
        <v>16.799999999999997</v>
      </c>
      <c r="L334" s="831">
        <v>53</v>
      </c>
      <c r="M334" s="831">
        <v>890.39999999999986</v>
      </c>
      <c r="N334" s="822"/>
      <c r="O334" s="822">
        <v>16.799999999999997</v>
      </c>
      <c r="P334" s="831">
        <v>42</v>
      </c>
      <c r="Q334" s="831">
        <v>705.6</v>
      </c>
      <c r="R334" s="827"/>
      <c r="S334" s="832">
        <v>16.8</v>
      </c>
    </row>
    <row r="335" spans="1:19" ht="14.45" customHeight="1" x14ac:dyDescent="0.2">
      <c r="A335" s="821" t="s">
        <v>3979</v>
      </c>
      <c r="B335" s="822" t="s">
        <v>3980</v>
      </c>
      <c r="C335" s="822" t="s">
        <v>622</v>
      </c>
      <c r="D335" s="822" t="s">
        <v>1403</v>
      </c>
      <c r="E335" s="822" t="s">
        <v>3966</v>
      </c>
      <c r="F335" s="822" t="s">
        <v>3986</v>
      </c>
      <c r="G335" s="822" t="s">
        <v>3987</v>
      </c>
      <c r="H335" s="831">
        <v>13</v>
      </c>
      <c r="I335" s="831">
        <v>2691</v>
      </c>
      <c r="J335" s="822"/>
      <c r="K335" s="822">
        <v>207</v>
      </c>
      <c r="L335" s="831">
        <v>6</v>
      </c>
      <c r="M335" s="831">
        <v>1254</v>
      </c>
      <c r="N335" s="822"/>
      <c r="O335" s="822">
        <v>209</v>
      </c>
      <c r="P335" s="831">
        <v>1</v>
      </c>
      <c r="Q335" s="831">
        <v>220</v>
      </c>
      <c r="R335" s="827"/>
      <c r="S335" s="832">
        <v>220</v>
      </c>
    </row>
    <row r="336" spans="1:19" ht="14.45" customHeight="1" x14ac:dyDescent="0.2">
      <c r="A336" s="821" t="s">
        <v>3979</v>
      </c>
      <c r="B336" s="822" t="s">
        <v>3980</v>
      </c>
      <c r="C336" s="822" t="s">
        <v>622</v>
      </c>
      <c r="D336" s="822" t="s">
        <v>1403</v>
      </c>
      <c r="E336" s="822" t="s">
        <v>3966</v>
      </c>
      <c r="F336" s="822" t="s">
        <v>3990</v>
      </c>
      <c r="G336" s="822" t="s">
        <v>3991</v>
      </c>
      <c r="H336" s="831">
        <v>52</v>
      </c>
      <c r="I336" s="831">
        <v>4368</v>
      </c>
      <c r="J336" s="822"/>
      <c r="K336" s="822">
        <v>84</v>
      </c>
      <c r="L336" s="831">
        <v>39</v>
      </c>
      <c r="M336" s="831">
        <v>3315</v>
      </c>
      <c r="N336" s="822"/>
      <c r="O336" s="822">
        <v>85</v>
      </c>
      <c r="P336" s="831">
        <v>14</v>
      </c>
      <c r="Q336" s="831">
        <v>1246</v>
      </c>
      <c r="R336" s="827"/>
      <c r="S336" s="832">
        <v>89</v>
      </c>
    </row>
    <row r="337" spans="1:19" ht="14.45" customHeight="1" x14ac:dyDescent="0.2">
      <c r="A337" s="821" t="s">
        <v>3979</v>
      </c>
      <c r="B337" s="822" t="s">
        <v>3980</v>
      </c>
      <c r="C337" s="822" t="s">
        <v>622</v>
      </c>
      <c r="D337" s="822" t="s">
        <v>1403</v>
      </c>
      <c r="E337" s="822" t="s">
        <v>3966</v>
      </c>
      <c r="F337" s="822" t="s">
        <v>3992</v>
      </c>
      <c r="G337" s="822" t="s">
        <v>3993</v>
      </c>
      <c r="H337" s="831">
        <v>8</v>
      </c>
      <c r="I337" s="831">
        <v>856</v>
      </c>
      <c r="J337" s="822"/>
      <c r="K337" s="822">
        <v>107</v>
      </c>
      <c r="L337" s="831">
        <v>18</v>
      </c>
      <c r="M337" s="831">
        <v>1944</v>
      </c>
      <c r="N337" s="822"/>
      <c r="O337" s="822">
        <v>108</v>
      </c>
      <c r="P337" s="831">
        <v>2</v>
      </c>
      <c r="Q337" s="831">
        <v>224</v>
      </c>
      <c r="R337" s="827"/>
      <c r="S337" s="832">
        <v>112</v>
      </c>
    </row>
    <row r="338" spans="1:19" ht="14.45" customHeight="1" x14ac:dyDescent="0.2">
      <c r="A338" s="821" t="s">
        <v>3979</v>
      </c>
      <c r="B338" s="822" t="s">
        <v>3980</v>
      </c>
      <c r="C338" s="822" t="s">
        <v>622</v>
      </c>
      <c r="D338" s="822" t="s">
        <v>1403</v>
      </c>
      <c r="E338" s="822" t="s">
        <v>3966</v>
      </c>
      <c r="F338" s="822" t="s">
        <v>3994</v>
      </c>
      <c r="G338" s="822" t="s">
        <v>3995</v>
      </c>
      <c r="H338" s="831">
        <v>12</v>
      </c>
      <c r="I338" s="831">
        <v>456</v>
      </c>
      <c r="J338" s="822"/>
      <c r="K338" s="822">
        <v>38</v>
      </c>
      <c r="L338" s="831">
        <v>15</v>
      </c>
      <c r="M338" s="831">
        <v>570</v>
      </c>
      <c r="N338" s="822"/>
      <c r="O338" s="822">
        <v>38</v>
      </c>
      <c r="P338" s="831">
        <v>11</v>
      </c>
      <c r="Q338" s="831">
        <v>440</v>
      </c>
      <c r="R338" s="827"/>
      <c r="S338" s="832">
        <v>40</v>
      </c>
    </row>
    <row r="339" spans="1:19" ht="14.45" customHeight="1" x14ac:dyDescent="0.2">
      <c r="A339" s="821" t="s">
        <v>3979</v>
      </c>
      <c r="B339" s="822" t="s">
        <v>3980</v>
      </c>
      <c r="C339" s="822" t="s">
        <v>622</v>
      </c>
      <c r="D339" s="822" t="s">
        <v>1403</v>
      </c>
      <c r="E339" s="822" t="s">
        <v>3966</v>
      </c>
      <c r="F339" s="822" t="s">
        <v>3998</v>
      </c>
      <c r="G339" s="822" t="s">
        <v>3999</v>
      </c>
      <c r="H339" s="831"/>
      <c r="I339" s="831"/>
      <c r="J339" s="822"/>
      <c r="K339" s="822"/>
      <c r="L339" s="831">
        <v>2</v>
      </c>
      <c r="M339" s="831">
        <v>10</v>
      </c>
      <c r="N339" s="822"/>
      <c r="O339" s="822">
        <v>5</v>
      </c>
      <c r="P339" s="831"/>
      <c r="Q339" s="831"/>
      <c r="R339" s="827"/>
      <c r="S339" s="832"/>
    </row>
    <row r="340" spans="1:19" ht="14.45" customHeight="1" x14ac:dyDescent="0.2">
      <c r="A340" s="821" t="s">
        <v>3979</v>
      </c>
      <c r="B340" s="822" t="s">
        <v>3980</v>
      </c>
      <c r="C340" s="822" t="s">
        <v>622</v>
      </c>
      <c r="D340" s="822" t="s">
        <v>1403</v>
      </c>
      <c r="E340" s="822" t="s">
        <v>3966</v>
      </c>
      <c r="F340" s="822" t="s">
        <v>4010</v>
      </c>
      <c r="G340" s="822" t="s">
        <v>4011</v>
      </c>
      <c r="H340" s="831">
        <v>5</v>
      </c>
      <c r="I340" s="831">
        <v>405</v>
      </c>
      <c r="J340" s="822"/>
      <c r="K340" s="822">
        <v>81</v>
      </c>
      <c r="L340" s="831">
        <v>1</v>
      </c>
      <c r="M340" s="831">
        <v>82</v>
      </c>
      <c r="N340" s="822"/>
      <c r="O340" s="822">
        <v>82</v>
      </c>
      <c r="P340" s="831"/>
      <c r="Q340" s="831"/>
      <c r="R340" s="827"/>
      <c r="S340" s="832"/>
    </row>
    <row r="341" spans="1:19" ht="14.45" customHeight="1" x14ac:dyDescent="0.2">
      <c r="A341" s="821" t="s">
        <v>3979</v>
      </c>
      <c r="B341" s="822" t="s">
        <v>3980</v>
      </c>
      <c r="C341" s="822" t="s">
        <v>622</v>
      </c>
      <c r="D341" s="822" t="s">
        <v>1403</v>
      </c>
      <c r="E341" s="822" t="s">
        <v>3966</v>
      </c>
      <c r="F341" s="822" t="s">
        <v>4014</v>
      </c>
      <c r="G341" s="822" t="s">
        <v>4015</v>
      </c>
      <c r="H341" s="831">
        <v>377</v>
      </c>
      <c r="I341" s="831">
        <v>95758</v>
      </c>
      <c r="J341" s="822"/>
      <c r="K341" s="822">
        <v>254</v>
      </c>
      <c r="L341" s="831">
        <v>236</v>
      </c>
      <c r="M341" s="831">
        <v>60180</v>
      </c>
      <c r="N341" s="822"/>
      <c r="O341" s="822">
        <v>255</v>
      </c>
      <c r="P341" s="831">
        <v>173</v>
      </c>
      <c r="Q341" s="831">
        <v>47575</v>
      </c>
      <c r="R341" s="827"/>
      <c r="S341" s="832">
        <v>275</v>
      </c>
    </row>
    <row r="342" spans="1:19" ht="14.45" customHeight="1" x14ac:dyDescent="0.2">
      <c r="A342" s="821" t="s">
        <v>3979</v>
      </c>
      <c r="B342" s="822" t="s">
        <v>3980</v>
      </c>
      <c r="C342" s="822" t="s">
        <v>622</v>
      </c>
      <c r="D342" s="822" t="s">
        <v>1403</v>
      </c>
      <c r="E342" s="822" t="s">
        <v>3966</v>
      </c>
      <c r="F342" s="822" t="s">
        <v>4016</v>
      </c>
      <c r="G342" s="822" t="s">
        <v>4017</v>
      </c>
      <c r="H342" s="831">
        <v>162</v>
      </c>
      <c r="I342" s="831">
        <v>20412</v>
      </c>
      <c r="J342" s="822"/>
      <c r="K342" s="822">
        <v>126</v>
      </c>
      <c r="L342" s="831">
        <v>134</v>
      </c>
      <c r="M342" s="831">
        <v>17018</v>
      </c>
      <c r="N342" s="822"/>
      <c r="O342" s="822">
        <v>127</v>
      </c>
      <c r="P342" s="831">
        <v>128</v>
      </c>
      <c r="Q342" s="831">
        <v>17536</v>
      </c>
      <c r="R342" s="827"/>
      <c r="S342" s="832">
        <v>137</v>
      </c>
    </row>
    <row r="343" spans="1:19" ht="14.45" customHeight="1" x14ac:dyDescent="0.2">
      <c r="A343" s="821" t="s">
        <v>3979</v>
      </c>
      <c r="B343" s="822" t="s">
        <v>3980</v>
      </c>
      <c r="C343" s="822" t="s">
        <v>622</v>
      </c>
      <c r="D343" s="822" t="s">
        <v>1403</v>
      </c>
      <c r="E343" s="822" t="s">
        <v>3966</v>
      </c>
      <c r="F343" s="822" t="s">
        <v>4022</v>
      </c>
      <c r="G343" s="822" t="s">
        <v>4023</v>
      </c>
      <c r="H343" s="831">
        <v>108</v>
      </c>
      <c r="I343" s="831">
        <v>17820</v>
      </c>
      <c r="J343" s="822"/>
      <c r="K343" s="822">
        <v>165</v>
      </c>
      <c r="L343" s="831">
        <v>77</v>
      </c>
      <c r="M343" s="831">
        <v>12782</v>
      </c>
      <c r="N343" s="822"/>
      <c r="O343" s="822">
        <v>166</v>
      </c>
      <c r="P343" s="831">
        <v>54</v>
      </c>
      <c r="Q343" s="831">
        <v>9450</v>
      </c>
      <c r="R343" s="827"/>
      <c r="S343" s="832">
        <v>175</v>
      </c>
    </row>
    <row r="344" spans="1:19" ht="14.45" customHeight="1" x14ac:dyDescent="0.2">
      <c r="A344" s="821" t="s">
        <v>3979</v>
      </c>
      <c r="B344" s="822" t="s">
        <v>3980</v>
      </c>
      <c r="C344" s="822" t="s">
        <v>622</v>
      </c>
      <c r="D344" s="822" t="s">
        <v>1403</v>
      </c>
      <c r="E344" s="822" t="s">
        <v>3966</v>
      </c>
      <c r="F344" s="822" t="s">
        <v>4024</v>
      </c>
      <c r="G344" s="822" t="s">
        <v>4025</v>
      </c>
      <c r="H344" s="831"/>
      <c r="I344" s="831"/>
      <c r="J344" s="822"/>
      <c r="K344" s="822"/>
      <c r="L344" s="831">
        <v>11</v>
      </c>
      <c r="M344" s="831">
        <v>0</v>
      </c>
      <c r="N344" s="822"/>
      <c r="O344" s="822">
        <v>0</v>
      </c>
      <c r="P344" s="831">
        <v>1</v>
      </c>
      <c r="Q344" s="831">
        <v>0</v>
      </c>
      <c r="R344" s="827"/>
      <c r="S344" s="832">
        <v>0</v>
      </c>
    </row>
    <row r="345" spans="1:19" ht="14.45" customHeight="1" x14ac:dyDescent="0.2">
      <c r="A345" s="821" t="s">
        <v>3979</v>
      </c>
      <c r="B345" s="822" t="s">
        <v>3980</v>
      </c>
      <c r="C345" s="822" t="s">
        <v>622</v>
      </c>
      <c r="D345" s="822" t="s">
        <v>1403</v>
      </c>
      <c r="E345" s="822" t="s">
        <v>3966</v>
      </c>
      <c r="F345" s="822" t="s">
        <v>4026</v>
      </c>
      <c r="G345" s="822" t="s">
        <v>4027</v>
      </c>
      <c r="H345" s="831">
        <v>519</v>
      </c>
      <c r="I345" s="831">
        <v>17300</v>
      </c>
      <c r="J345" s="822"/>
      <c r="K345" s="822">
        <v>33.333333333333336</v>
      </c>
      <c r="L345" s="831">
        <v>355</v>
      </c>
      <c r="M345" s="831">
        <v>11833.34</v>
      </c>
      <c r="N345" s="822"/>
      <c r="O345" s="822">
        <v>33.33335211267606</v>
      </c>
      <c r="P345" s="831">
        <v>291</v>
      </c>
      <c r="Q345" s="831">
        <v>13256.659999999998</v>
      </c>
      <c r="R345" s="827"/>
      <c r="S345" s="832">
        <v>45.5555326460481</v>
      </c>
    </row>
    <row r="346" spans="1:19" ht="14.45" customHeight="1" x14ac:dyDescent="0.2">
      <c r="A346" s="821" t="s">
        <v>3979</v>
      </c>
      <c r="B346" s="822" t="s">
        <v>3980</v>
      </c>
      <c r="C346" s="822" t="s">
        <v>622</v>
      </c>
      <c r="D346" s="822" t="s">
        <v>1403</v>
      </c>
      <c r="E346" s="822" t="s">
        <v>3966</v>
      </c>
      <c r="F346" s="822" t="s">
        <v>4030</v>
      </c>
      <c r="G346" s="822" t="s">
        <v>4031</v>
      </c>
      <c r="H346" s="831"/>
      <c r="I346" s="831"/>
      <c r="J346" s="822"/>
      <c r="K346" s="822"/>
      <c r="L346" s="831">
        <v>1</v>
      </c>
      <c r="M346" s="831">
        <v>38</v>
      </c>
      <c r="N346" s="822"/>
      <c r="O346" s="822">
        <v>38</v>
      </c>
      <c r="P346" s="831"/>
      <c r="Q346" s="831"/>
      <c r="R346" s="827"/>
      <c r="S346" s="832"/>
    </row>
    <row r="347" spans="1:19" ht="14.45" customHeight="1" x14ac:dyDescent="0.2">
      <c r="A347" s="821" t="s">
        <v>3979</v>
      </c>
      <c r="B347" s="822" t="s">
        <v>3980</v>
      </c>
      <c r="C347" s="822" t="s">
        <v>622</v>
      </c>
      <c r="D347" s="822" t="s">
        <v>1403</v>
      </c>
      <c r="E347" s="822" t="s">
        <v>3966</v>
      </c>
      <c r="F347" s="822" t="s">
        <v>3967</v>
      </c>
      <c r="G347" s="822" t="s">
        <v>3968</v>
      </c>
      <c r="H347" s="831">
        <v>109</v>
      </c>
      <c r="I347" s="831">
        <v>9483</v>
      </c>
      <c r="J347" s="822"/>
      <c r="K347" s="822">
        <v>87</v>
      </c>
      <c r="L347" s="831">
        <v>73</v>
      </c>
      <c r="M347" s="831">
        <v>6424</v>
      </c>
      <c r="N347" s="822"/>
      <c r="O347" s="822">
        <v>88</v>
      </c>
      <c r="P347" s="831">
        <v>53</v>
      </c>
      <c r="Q347" s="831">
        <v>4929</v>
      </c>
      <c r="R347" s="827"/>
      <c r="S347" s="832">
        <v>93</v>
      </c>
    </row>
    <row r="348" spans="1:19" ht="14.45" customHeight="1" x14ac:dyDescent="0.2">
      <c r="A348" s="821" t="s">
        <v>3979</v>
      </c>
      <c r="B348" s="822" t="s">
        <v>3980</v>
      </c>
      <c r="C348" s="822" t="s">
        <v>622</v>
      </c>
      <c r="D348" s="822" t="s">
        <v>1403</v>
      </c>
      <c r="E348" s="822" t="s">
        <v>3966</v>
      </c>
      <c r="F348" s="822" t="s">
        <v>4070</v>
      </c>
      <c r="G348" s="822" t="s">
        <v>4071</v>
      </c>
      <c r="H348" s="831">
        <v>1</v>
      </c>
      <c r="I348" s="831">
        <v>87</v>
      </c>
      <c r="J348" s="822"/>
      <c r="K348" s="822">
        <v>87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3979</v>
      </c>
      <c r="B349" s="822" t="s">
        <v>3980</v>
      </c>
      <c r="C349" s="822" t="s">
        <v>622</v>
      </c>
      <c r="D349" s="822" t="s">
        <v>1403</v>
      </c>
      <c r="E349" s="822" t="s">
        <v>3966</v>
      </c>
      <c r="F349" s="822" t="s">
        <v>4074</v>
      </c>
      <c r="G349" s="822" t="s">
        <v>4075</v>
      </c>
      <c r="H349" s="831"/>
      <c r="I349" s="831"/>
      <c r="J349" s="822"/>
      <c r="K349" s="822"/>
      <c r="L349" s="831">
        <v>62</v>
      </c>
      <c r="M349" s="831">
        <v>0</v>
      </c>
      <c r="N349" s="822"/>
      <c r="O349" s="822">
        <v>0</v>
      </c>
      <c r="P349" s="831">
        <v>52</v>
      </c>
      <c r="Q349" s="831">
        <v>0</v>
      </c>
      <c r="R349" s="827"/>
      <c r="S349" s="832">
        <v>0</v>
      </c>
    </row>
    <row r="350" spans="1:19" ht="14.45" customHeight="1" x14ac:dyDescent="0.2">
      <c r="A350" s="821" t="s">
        <v>3979</v>
      </c>
      <c r="B350" s="822" t="s">
        <v>3980</v>
      </c>
      <c r="C350" s="822" t="s">
        <v>622</v>
      </c>
      <c r="D350" s="822" t="s">
        <v>1404</v>
      </c>
      <c r="E350" s="822" t="s">
        <v>3964</v>
      </c>
      <c r="F350" s="822" t="s">
        <v>3965</v>
      </c>
      <c r="G350" s="822" t="s">
        <v>899</v>
      </c>
      <c r="H350" s="831">
        <v>1.65</v>
      </c>
      <c r="I350" s="831">
        <v>114.85000000000001</v>
      </c>
      <c r="J350" s="822"/>
      <c r="K350" s="822">
        <v>69.606060606060609</v>
      </c>
      <c r="L350" s="831"/>
      <c r="M350" s="831"/>
      <c r="N350" s="822"/>
      <c r="O350" s="822"/>
      <c r="P350" s="831">
        <v>4.5999999999999996</v>
      </c>
      <c r="Q350" s="831">
        <v>320.62000000000006</v>
      </c>
      <c r="R350" s="827"/>
      <c r="S350" s="832">
        <v>69.700000000000017</v>
      </c>
    </row>
    <row r="351" spans="1:19" ht="14.45" customHeight="1" x14ac:dyDescent="0.2">
      <c r="A351" s="821" t="s">
        <v>3979</v>
      </c>
      <c r="B351" s="822" t="s">
        <v>3980</v>
      </c>
      <c r="C351" s="822" t="s">
        <v>622</v>
      </c>
      <c r="D351" s="822" t="s">
        <v>1404</v>
      </c>
      <c r="E351" s="822" t="s">
        <v>3964</v>
      </c>
      <c r="F351" s="822" t="s">
        <v>3983</v>
      </c>
      <c r="G351" s="822" t="s">
        <v>867</v>
      </c>
      <c r="H351" s="831">
        <v>62</v>
      </c>
      <c r="I351" s="831">
        <v>1041.6000000000001</v>
      </c>
      <c r="J351" s="822"/>
      <c r="K351" s="822">
        <v>16.8</v>
      </c>
      <c r="L351" s="831">
        <v>31</v>
      </c>
      <c r="M351" s="831">
        <v>520.79999999999995</v>
      </c>
      <c r="N351" s="822"/>
      <c r="O351" s="822">
        <v>16.799999999999997</v>
      </c>
      <c r="P351" s="831">
        <v>51</v>
      </c>
      <c r="Q351" s="831">
        <v>856.80000000000007</v>
      </c>
      <c r="R351" s="827"/>
      <c r="S351" s="832">
        <v>16.8</v>
      </c>
    </row>
    <row r="352" spans="1:19" ht="14.45" customHeight="1" x14ac:dyDescent="0.2">
      <c r="A352" s="821" t="s">
        <v>3979</v>
      </c>
      <c r="B352" s="822" t="s">
        <v>3980</v>
      </c>
      <c r="C352" s="822" t="s">
        <v>622</v>
      </c>
      <c r="D352" s="822" t="s">
        <v>1404</v>
      </c>
      <c r="E352" s="822" t="s">
        <v>3966</v>
      </c>
      <c r="F352" s="822" t="s">
        <v>3990</v>
      </c>
      <c r="G352" s="822" t="s">
        <v>3991</v>
      </c>
      <c r="H352" s="831">
        <v>76</v>
      </c>
      <c r="I352" s="831">
        <v>6384</v>
      </c>
      <c r="J352" s="822"/>
      <c r="K352" s="822">
        <v>84</v>
      </c>
      <c r="L352" s="831">
        <v>76</v>
      </c>
      <c r="M352" s="831">
        <v>6460</v>
      </c>
      <c r="N352" s="822"/>
      <c r="O352" s="822">
        <v>85</v>
      </c>
      <c r="P352" s="831">
        <v>46</v>
      </c>
      <c r="Q352" s="831">
        <v>4094</v>
      </c>
      <c r="R352" s="827"/>
      <c r="S352" s="832">
        <v>89</v>
      </c>
    </row>
    <row r="353" spans="1:19" ht="14.45" customHeight="1" x14ac:dyDescent="0.2">
      <c r="A353" s="821" t="s">
        <v>3979</v>
      </c>
      <c r="B353" s="822" t="s">
        <v>3980</v>
      </c>
      <c r="C353" s="822" t="s">
        <v>622</v>
      </c>
      <c r="D353" s="822" t="s">
        <v>1404</v>
      </c>
      <c r="E353" s="822" t="s">
        <v>3966</v>
      </c>
      <c r="F353" s="822" t="s">
        <v>3992</v>
      </c>
      <c r="G353" s="822" t="s">
        <v>3993</v>
      </c>
      <c r="H353" s="831">
        <v>4</v>
      </c>
      <c r="I353" s="831">
        <v>428</v>
      </c>
      <c r="J353" s="822"/>
      <c r="K353" s="822">
        <v>107</v>
      </c>
      <c r="L353" s="831">
        <v>5</v>
      </c>
      <c r="M353" s="831">
        <v>540</v>
      </c>
      <c r="N353" s="822"/>
      <c r="O353" s="822">
        <v>108</v>
      </c>
      <c r="P353" s="831"/>
      <c r="Q353" s="831"/>
      <c r="R353" s="827"/>
      <c r="S353" s="832"/>
    </row>
    <row r="354" spans="1:19" ht="14.45" customHeight="1" x14ac:dyDescent="0.2">
      <c r="A354" s="821" t="s">
        <v>3979</v>
      </c>
      <c r="B354" s="822" t="s">
        <v>3980</v>
      </c>
      <c r="C354" s="822" t="s">
        <v>622</v>
      </c>
      <c r="D354" s="822" t="s">
        <v>1404</v>
      </c>
      <c r="E354" s="822" t="s">
        <v>3966</v>
      </c>
      <c r="F354" s="822" t="s">
        <v>3994</v>
      </c>
      <c r="G354" s="822" t="s">
        <v>3995</v>
      </c>
      <c r="H354" s="831">
        <v>11</v>
      </c>
      <c r="I354" s="831">
        <v>418</v>
      </c>
      <c r="J354" s="822"/>
      <c r="K354" s="822">
        <v>38</v>
      </c>
      <c r="L354" s="831">
        <v>2</v>
      </c>
      <c r="M354" s="831">
        <v>76</v>
      </c>
      <c r="N354" s="822"/>
      <c r="O354" s="822">
        <v>38</v>
      </c>
      <c r="P354" s="831">
        <v>22</v>
      </c>
      <c r="Q354" s="831">
        <v>880</v>
      </c>
      <c r="R354" s="827"/>
      <c r="S354" s="832">
        <v>40</v>
      </c>
    </row>
    <row r="355" spans="1:19" ht="14.45" customHeight="1" x14ac:dyDescent="0.2">
      <c r="A355" s="821" t="s">
        <v>3979</v>
      </c>
      <c r="B355" s="822" t="s">
        <v>3980</v>
      </c>
      <c r="C355" s="822" t="s">
        <v>622</v>
      </c>
      <c r="D355" s="822" t="s">
        <v>1404</v>
      </c>
      <c r="E355" s="822" t="s">
        <v>3966</v>
      </c>
      <c r="F355" s="822" t="s">
        <v>3996</v>
      </c>
      <c r="G355" s="822" t="s">
        <v>3997</v>
      </c>
      <c r="H355" s="831"/>
      <c r="I355" s="831"/>
      <c r="J355" s="822"/>
      <c r="K355" s="822"/>
      <c r="L355" s="831">
        <v>1</v>
      </c>
      <c r="M355" s="831">
        <v>5</v>
      </c>
      <c r="N355" s="822"/>
      <c r="O355" s="822">
        <v>5</v>
      </c>
      <c r="P355" s="831"/>
      <c r="Q355" s="831"/>
      <c r="R355" s="827"/>
      <c r="S355" s="832"/>
    </row>
    <row r="356" spans="1:19" ht="14.45" customHeight="1" x14ac:dyDescent="0.2">
      <c r="A356" s="821" t="s">
        <v>3979</v>
      </c>
      <c r="B356" s="822" t="s">
        <v>3980</v>
      </c>
      <c r="C356" s="822" t="s">
        <v>622</v>
      </c>
      <c r="D356" s="822" t="s">
        <v>1404</v>
      </c>
      <c r="E356" s="822" t="s">
        <v>3966</v>
      </c>
      <c r="F356" s="822" t="s">
        <v>3998</v>
      </c>
      <c r="G356" s="822" t="s">
        <v>3999</v>
      </c>
      <c r="H356" s="831">
        <v>2</v>
      </c>
      <c r="I356" s="831">
        <v>10</v>
      </c>
      <c r="J356" s="822"/>
      <c r="K356" s="822">
        <v>5</v>
      </c>
      <c r="L356" s="831">
        <v>1</v>
      </c>
      <c r="M356" s="831">
        <v>5</v>
      </c>
      <c r="N356" s="822"/>
      <c r="O356" s="822">
        <v>5</v>
      </c>
      <c r="P356" s="831">
        <v>4</v>
      </c>
      <c r="Q356" s="831">
        <v>20</v>
      </c>
      <c r="R356" s="827"/>
      <c r="S356" s="832">
        <v>5</v>
      </c>
    </row>
    <row r="357" spans="1:19" ht="14.45" customHeight="1" x14ac:dyDescent="0.2">
      <c r="A357" s="821" t="s">
        <v>3979</v>
      </c>
      <c r="B357" s="822" t="s">
        <v>3980</v>
      </c>
      <c r="C357" s="822" t="s">
        <v>622</v>
      </c>
      <c r="D357" s="822" t="s">
        <v>1404</v>
      </c>
      <c r="E357" s="822" t="s">
        <v>3966</v>
      </c>
      <c r="F357" s="822" t="s">
        <v>4002</v>
      </c>
      <c r="G357" s="822" t="s">
        <v>4003</v>
      </c>
      <c r="H357" s="831">
        <v>1</v>
      </c>
      <c r="I357" s="831">
        <v>384</v>
      </c>
      <c r="J357" s="822"/>
      <c r="K357" s="822">
        <v>384</v>
      </c>
      <c r="L357" s="831">
        <v>1</v>
      </c>
      <c r="M357" s="831">
        <v>385</v>
      </c>
      <c r="N357" s="822"/>
      <c r="O357" s="822">
        <v>385</v>
      </c>
      <c r="P357" s="831">
        <v>2</v>
      </c>
      <c r="Q357" s="831">
        <v>794</v>
      </c>
      <c r="R357" s="827"/>
      <c r="S357" s="832">
        <v>397</v>
      </c>
    </row>
    <row r="358" spans="1:19" ht="14.45" customHeight="1" x14ac:dyDescent="0.2">
      <c r="A358" s="821" t="s">
        <v>3979</v>
      </c>
      <c r="B358" s="822" t="s">
        <v>3980</v>
      </c>
      <c r="C358" s="822" t="s">
        <v>622</v>
      </c>
      <c r="D358" s="822" t="s">
        <v>1404</v>
      </c>
      <c r="E358" s="822" t="s">
        <v>3966</v>
      </c>
      <c r="F358" s="822" t="s">
        <v>4004</v>
      </c>
      <c r="G358" s="822" t="s">
        <v>4005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625</v>
      </c>
      <c r="R358" s="827"/>
      <c r="S358" s="832">
        <v>625</v>
      </c>
    </row>
    <row r="359" spans="1:19" ht="14.45" customHeight="1" x14ac:dyDescent="0.2">
      <c r="A359" s="821" t="s">
        <v>3979</v>
      </c>
      <c r="B359" s="822" t="s">
        <v>3980</v>
      </c>
      <c r="C359" s="822" t="s">
        <v>622</v>
      </c>
      <c r="D359" s="822" t="s">
        <v>1404</v>
      </c>
      <c r="E359" s="822" t="s">
        <v>3966</v>
      </c>
      <c r="F359" s="822" t="s">
        <v>4006</v>
      </c>
      <c r="G359" s="822" t="s">
        <v>4007</v>
      </c>
      <c r="H359" s="831"/>
      <c r="I359" s="831"/>
      <c r="J359" s="822"/>
      <c r="K359" s="822"/>
      <c r="L359" s="831">
        <v>1</v>
      </c>
      <c r="M359" s="831">
        <v>92</v>
      </c>
      <c r="N359" s="822"/>
      <c r="O359" s="822">
        <v>92</v>
      </c>
      <c r="P359" s="831">
        <v>2</v>
      </c>
      <c r="Q359" s="831">
        <v>194</v>
      </c>
      <c r="R359" s="827"/>
      <c r="S359" s="832">
        <v>97</v>
      </c>
    </row>
    <row r="360" spans="1:19" ht="14.45" customHeight="1" x14ac:dyDescent="0.2">
      <c r="A360" s="821" t="s">
        <v>3979</v>
      </c>
      <c r="B360" s="822" t="s">
        <v>3980</v>
      </c>
      <c r="C360" s="822" t="s">
        <v>622</v>
      </c>
      <c r="D360" s="822" t="s">
        <v>1404</v>
      </c>
      <c r="E360" s="822" t="s">
        <v>3966</v>
      </c>
      <c r="F360" s="822" t="s">
        <v>4014</v>
      </c>
      <c r="G360" s="822" t="s">
        <v>4015</v>
      </c>
      <c r="H360" s="831">
        <v>64</v>
      </c>
      <c r="I360" s="831">
        <v>16256</v>
      </c>
      <c r="J360" s="822"/>
      <c r="K360" s="822">
        <v>254</v>
      </c>
      <c r="L360" s="831">
        <v>61</v>
      </c>
      <c r="M360" s="831">
        <v>15555</v>
      </c>
      <c r="N360" s="822"/>
      <c r="O360" s="822">
        <v>255</v>
      </c>
      <c r="P360" s="831">
        <v>76</v>
      </c>
      <c r="Q360" s="831">
        <v>20900</v>
      </c>
      <c r="R360" s="827"/>
      <c r="S360" s="832">
        <v>275</v>
      </c>
    </row>
    <row r="361" spans="1:19" ht="14.45" customHeight="1" x14ac:dyDescent="0.2">
      <c r="A361" s="821" t="s">
        <v>3979</v>
      </c>
      <c r="B361" s="822" t="s">
        <v>3980</v>
      </c>
      <c r="C361" s="822" t="s">
        <v>622</v>
      </c>
      <c r="D361" s="822" t="s">
        <v>1404</v>
      </c>
      <c r="E361" s="822" t="s">
        <v>3966</v>
      </c>
      <c r="F361" s="822" t="s">
        <v>4016</v>
      </c>
      <c r="G361" s="822" t="s">
        <v>4017</v>
      </c>
      <c r="H361" s="831">
        <v>284</v>
      </c>
      <c r="I361" s="831">
        <v>35784</v>
      </c>
      <c r="J361" s="822"/>
      <c r="K361" s="822">
        <v>126</v>
      </c>
      <c r="L361" s="831">
        <v>170</v>
      </c>
      <c r="M361" s="831">
        <v>21590</v>
      </c>
      <c r="N361" s="822"/>
      <c r="O361" s="822">
        <v>127</v>
      </c>
      <c r="P361" s="831">
        <v>190</v>
      </c>
      <c r="Q361" s="831">
        <v>26030</v>
      </c>
      <c r="R361" s="827"/>
      <c r="S361" s="832">
        <v>137</v>
      </c>
    </row>
    <row r="362" spans="1:19" ht="14.45" customHeight="1" x14ac:dyDescent="0.2">
      <c r="A362" s="821" t="s">
        <v>3979</v>
      </c>
      <c r="B362" s="822" t="s">
        <v>3980</v>
      </c>
      <c r="C362" s="822" t="s">
        <v>622</v>
      </c>
      <c r="D362" s="822" t="s">
        <v>1404</v>
      </c>
      <c r="E362" s="822" t="s">
        <v>3966</v>
      </c>
      <c r="F362" s="822" t="s">
        <v>4022</v>
      </c>
      <c r="G362" s="822" t="s">
        <v>4023</v>
      </c>
      <c r="H362" s="831">
        <v>89</v>
      </c>
      <c r="I362" s="831">
        <v>14685</v>
      </c>
      <c r="J362" s="822"/>
      <c r="K362" s="822">
        <v>165</v>
      </c>
      <c r="L362" s="831">
        <v>52</v>
      </c>
      <c r="M362" s="831">
        <v>8632</v>
      </c>
      <c r="N362" s="822"/>
      <c r="O362" s="822">
        <v>166</v>
      </c>
      <c r="P362" s="831">
        <v>64</v>
      </c>
      <c r="Q362" s="831">
        <v>11200</v>
      </c>
      <c r="R362" s="827"/>
      <c r="S362" s="832">
        <v>175</v>
      </c>
    </row>
    <row r="363" spans="1:19" ht="14.45" customHeight="1" x14ac:dyDescent="0.2">
      <c r="A363" s="821" t="s">
        <v>3979</v>
      </c>
      <c r="B363" s="822" t="s">
        <v>3980</v>
      </c>
      <c r="C363" s="822" t="s">
        <v>622</v>
      </c>
      <c r="D363" s="822" t="s">
        <v>1404</v>
      </c>
      <c r="E363" s="822" t="s">
        <v>3966</v>
      </c>
      <c r="F363" s="822" t="s">
        <v>4024</v>
      </c>
      <c r="G363" s="822" t="s">
        <v>4025</v>
      </c>
      <c r="H363" s="831"/>
      <c r="I363" s="831"/>
      <c r="J363" s="822"/>
      <c r="K363" s="822"/>
      <c r="L363" s="831">
        <v>37</v>
      </c>
      <c r="M363" s="831">
        <v>0</v>
      </c>
      <c r="N363" s="822"/>
      <c r="O363" s="822">
        <v>0</v>
      </c>
      <c r="P363" s="831">
        <v>14</v>
      </c>
      <c r="Q363" s="831">
        <v>0</v>
      </c>
      <c r="R363" s="827"/>
      <c r="S363" s="832">
        <v>0</v>
      </c>
    </row>
    <row r="364" spans="1:19" ht="14.45" customHeight="1" x14ac:dyDescent="0.2">
      <c r="A364" s="821" t="s">
        <v>3979</v>
      </c>
      <c r="B364" s="822" t="s">
        <v>3980</v>
      </c>
      <c r="C364" s="822" t="s">
        <v>622</v>
      </c>
      <c r="D364" s="822" t="s">
        <v>1404</v>
      </c>
      <c r="E364" s="822" t="s">
        <v>3966</v>
      </c>
      <c r="F364" s="822" t="s">
        <v>4026</v>
      </c>
      <c r="G364" s="822" t="s">
        <v>4027</v>
      </c>
      <c r="H364" s="831">
        <v>346</v>
      </c>
      <c r="I364" s="831">
        <v>11533.34</v>
      </c>
      <c r="J364" s="822"/>
      <c r="K364" s="822">
        <v>33.333352601156072</v>
      </c>
      <c r="L364" s="831">
        <v>226</v>
      </c>
      <c r="M364" s="831">
        <v>7533.34</v>
      </c>
      <c r="N364" s="822"/>
      <c r="O364" s="822">
        <v>33.333362831858409</v>
      </c>
      <c r="P364" s="831">
        <v>263</v>
      </c>
      <c r="Q364" s="831">
        <v>11981.11</v>
      </c>
      <c r="R364" s="827"/>
      <c r="S364" s="832">
        <v>45.55555133079848</v>
      </c>
    </row>
    <row r="365" spans="1:19" ht="14.45" customHeight="1" x14ac:dyDescent="0.2">
      <c r="A365" s="821" t="s">
        <v>3979</v>
      </c>
      <c r="B365" s="822" t="s">
        <v>3980</v>
      </c>
      <c r="C365" s="822" t="s">
        <v>622</v>
      </c>
      <c r="D365" s="822" t="s">
        <v>1404</v>
      </c>
      <c r="E365" s="822" t="s">
        <v>3966</v>
      </c>
      <c r="F365" s="822" t="s">
        <v>4030</v>
      </c>
      <c r="G365" s="822" t="s">
        <v>4031</v>
      </c>
      <c r="H365" s="831">
        <v>22</v>
      </c>
      <c r="I365" s="831">
        <v>836</v>
      </c>
      <c r="J365" s="822"/>
      <c r="K365" s="822">
        <v>38</v>
      </c>
      <c r="L365" s="831">
        <v>8</v>
      </c>
      <c r="M365" s="831">
        <v>304</v>
      </c>
      <c r="N365" s="822"/>
      <c r="O365" s="822">
        <v>38</v>
      </c>
      <c r="P365" s="831">
        <v>10</v>
      </c>
      <c r="Q365" s="831">
        <v>390</v>
      </c>
      <c r="R365" s="827"/>
      <c r="S365" s="832">
        <v>39</v>
      </c>
    </row>
    <row r="366" spans="1:19" ht="14.45" customHeight="1" x14ac:dyDescent="0.2">
      <c r="A366" s="821" t="s">
        <v>3979</v>
      </c>
      <c r="B366" s="822" t="s">
        <v>3980</v>
      </c>
      <c r="C366" s="822" t="s">
        <v>622</v>
      </c>
      <c r="D366" s="822" t="s">
        <v>1404</v>
      </c>
      <c r="E366" s="822" t="s">
        <v>3966</v>
      </c>
      <c r="F366" s="822" t="s">
        <v>3967</v>
      </c>
      <c r="G366" s="822" t="s">
        <v>3968</v>
      </c>
      <c r="H366" s="831">
        <v>91</v>
      </c>
      <c r="I366" s="831">
        <v>7917</v>
      </c>
      <c r="J366" s="822"/>
      <c r="K366" s="822">
        <v>87</v>
      </c>
      <c r="L366" s="831">
        <v>57</v>
      </c>
      <c r="M366" s="831">
        <v>5016</v>
      </c>
      <c r="N366" s="822"/>
      <c r="O366" s="822">
        <v>88</v>
      </c>
      <c r="P366" s="831">
        <v>64</v>
      </c>
      <c r="Q366" s="831">
        <v>5952</v>
      </c>
      <c r="R366" s="827"/>
      <c r="S366" s="832">
        <v>93</v>
      </c>
    </row>
    <row r="367" spans="1:19" ht="14.45" customHeight="1" x14ac:dyDescent="0.2">
      <c r="A367" s="821" t="s">
        <v>3979</v>
      </c>
      <c r="B367" s="822" t="s">
        <v>3980</v>
      </c>
      <c r="C367" s="822" t="s">
        <v>622</v>
      </c>
      <c r="D367" s="822" t="s">
        <v>1404</v>
      </c>
      <c r="E367" s="822" t="s">
        <v>3966</v>
      </c>
      <c r="F367" s="822" t="s">
        <v>4040</v>
      </c>
      <c r="G367" s="822" t="s">
        <v>4041</v>
      </c>
      <c r="H367" s="831">
        <v>3</v>
      </c>
      <c r="I367" s="831">
        <v>225</v>
      </c>
      <c r="J367" s="822"/>
      <c r="K367" s="822">
        <v>75</v>
      </c>
      <c r="L367" s="831">
        <v>2</v>
      </c>
      <c r="M367" s="831">
        <v>152</v>
      </c>
      <c r="N367" s="822"/>
      <c r="O367" s="822">
        <v>76</v>
      </c>
      <c r="P367" s="831">
        <v>5</v>
      </c>
      <c r="Q367" s="831">
        <v>405</v>
      </c>
      <c r="R367" s="827"/>
      <c r="S367" s="832">
        <v>81</v>
      </c>
    </row>
    <row r="368" spans="1:19" ht="14.45" customHeight="1" x14ac:dyDescent="0.2">
      <c r="A368" s="821" t="s">
        <v>3979</v>
      </c>
      <c r="B368" s="822" t="s">
        <v>3980</v>
      </c>
      <c r="C368" s="822" t="s">
        <v>622</v>
      </c>
      <c r="D368" s="822" t="s">
        <v>1404</v>
      </c>
      <c r="E368" s="822" t="s">
        <v>3966</v>
      </c>
      <c r="F368" s="822" t="s">
        <v>4050</v>
      </c>
      <c r="G368" s="822" t="s">
        <v>4051</v>
      </c>
      <c r="H368" s="831"/>
      <c r="I368" s="831"/>
      <c r="J368" s="822"/>
      <c r="K368" s="822"/>
      <c r="L368" s="831"/>
      <c r="M368" s="831"/>
      <c r="N368" s="822"/>
      <c r="O368" s="822"/>
      <c r="P368" s="831">
        <v>4</v>
      </c>
      <c r="Q368" s="831">
        <v>524</v>
      </c>
      <c r="R368" s="827"/>
      <c r="S368" s="832">
        <v>131</v>
      </c>
    </row>
    <row r="369" spans="1:19" ht="14.45" customHeight="1" x14ac:dyDescent="0.2">
      <c r="A369" s="821" t="s">
        <v>3979</v>
      </c>
      <c r="B369" s="822" t="s">
        <v>3980</v>
      </c>
      <c r="C369" s="822" t="s">
        <v>622</v>
      </c>
      <c r="D369" s="822" t="s">
        <v>1404</v>
      </c>
      <c r="E369" s="822" t="s">
        <v>3966</v>
      </c>
      <c r="F369" s="822" t="s">
        <v>4052</v>
      </c>
      <c r="G369" s="822" t="s">
        <v>4053</v>
      </c>
      <c r="H369" s="831">
        <v>25</v>
      </c>
      <c r="I369" s="831">
        <v>1525</v>
      </c>
      <c r="J369" s="822"/>
      <c r="K369" s="822">
        <v>61</v>
      </c>
      <c r="L369" s="831">
        <v>12</v>
      </c>
      <c r="M369" s="831">
        <v>744</v>
      </c>
      <c r="N369" s="822"/>
      <c r="O369" s="822">
        <v>62</v>
      </c>
      <c r="P369" s="831">
        <v>22</v>
      </c>
      <c r="Q369" s="831">
        <v>1452</v>
      </c>
      <c r="R369" s="827"/>
      <c r="S369" s="832">
        <v>66</v>
      </c>
    </row>
    <row r="370" spans="1:19" ht="14.45" customHeight="1" x14ac:dyDescent="0.2">
      <c r="A370" s="821" t="s">
        <v>3979</v>
      </c>
      <c r="B370" s="822" t="s">
        <v>3980</v>
      </c>
      <c r="C370" s="822" t="s">
        <v>622</v>
      </c>
      <c r="D370" s="822" t="s">
        <v>1404</v>
      </c>
      <c r="E370" s="822" t="s">
        <v>3966</v>
      </c>
      <c r="F370" s="822" t="s">
        <v>4056</v>
      </c>
      <c r="G370" s="822" t="s">
        <v>4057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96</v>
      </c>
      <c r="R370" s="827"/>
      <c r="S370" s="832">
        <v>96</v>
      </c>
    </row>
    <row r="371" spans="1:19" ht="14.45" customHeight="1" x14ac:dyDescent="0.2">
      <c r="A371" s="821" t="s">
        <v>3979</v>
      </c>
      <c r="B371" s="822" t="s">
        <v>3980</v>
      </c>
      <c r="C371" s="822" t="s">
        <v>622</v>
      </c>
      <c r="D371" s="822" t="s">
        <v>1404</v>
      </c>
      <c r="E371" s="822" t="s">
        <v>3966</v>
      </c>
      <c r="F371" s="822" t="s">
        <v>4068</v>
      </c>
      <c r="G371" s="822" t="s">
        <v>4069</v>
      </c>
      <c r="H371" s="831">
        <v>1</v>
      </c>
      <c r="I371" s="831">
        <v>752</v>
      </c>
      <c r="J371" s="822"/>
      <c r="K371" s="822">
        <v>752</v>
      </c>
      <c r="L371" s="831">
        <v>1</v>
      </c>
      <c r="M371" s="831">
        <v>755</v>
      </c>
      <c r="N371" s="822"/>
      <c r="O371" s="822">
        <v>755</v>
      </c>
      <c r="P371" s="831"/>
      <c r="Q371" s="831"/>
      <c r="R371" s="827"/>
      <c r="S371" s="832"/>
    </row>
    <row r="372" spans="1:19" ht="14.45" customHeight="1" x14ac:dyDescent="0.2">
      <c r="A372" s="821" t="s">
        <v>3979</v>
      </c>
      <c r="B372" s="822" t="s">
        <v>3980</v>
      </c>
      <c r="C372" s="822" t="s">
        <v>622</v>
      </c>
      <c r="D372" s="822" t="s">
        <v>1404</v>
      </c>
      <c r="E372" s="822" t="s">
        <v>3966</v>
      </c>
      <c r="F372" s="822" t="s">
        <v>4074</v>
      </c>
      <c r="G372" s="822" t="s">
        <v>4075</v>
      </c>
      <c r="H372" s="831"/>
      <c r="I372" s="831"/>
      <c r="J372" s="822"/>
      <c r="K372" s="822"/>
      <c r="L372" s="831">
        <v>23</v>
      </c>
      <c r="M372" s="831">
        <v>0</v>
      </c>
      <c r="N372" s="822"/>
      <c r="O372" s="822">
        <v>0</v>
      </c>
      <c r="P372" s="831">
        <v>43</v>
      </c>
      <c r="Q372" s="831">
        <v>0</v>
      </c>
      <c r="R372" s="827"/>
      <c r="S372" s="832">
        <v>0</v>
      </c>
    </row>
    <row r="373" spans="1:19" ht="14.45" customHeight="1" x14ac:dyDescent="0.2">
      <c r="A373" s="821" t="s">
        <v>3979</v>
      </c>
      <c r="B373" s="822" t="s">
        <v>3980</v>
      </c>
      <c r="C373" s="822" t="s">
        <v>622</v>
      </c>
      <c r="D373" s="822" t="s">
        <v>1404</v>
      </c>
      <c r="E373" s="822" t="s">
        <v>3966</v>
      </c>
      <c r="F373" s="822" t="s">
        <v>4082</v>
      </c>
      <c r="G373" s="822" t="s">
        <v>4083</v>
      </c>
      <c r="H373" s="831"/>
      <c r="I373" s="831"/>
      <c r="J373" s="822"/>
      <c r="K373" s="822"/>
      <c r="L373" s="831">
        <v>5</v>
      </c>
      <c r="M373" s="831">
        <v>0</v>
      </c>
      <c r="N373" s="822"/>
      <c r="O373" s="822">
        <v>0</v>
      </c>
      <c r="P373" s="831">
        <v>7</v>
      </c>
      <c r="Q373" s="831">
        <v>0</v>
      </c>
      <c r="R373" s="827"/>
      <c r="S373" s="832">
        <v>0</v>
      </c>
    </row>
    <row r="374" spans="1:19" ht="14.45" customHeight="1" x14ac:dyDescent="0.2">
      <c r="A374" s="821" t="s">
        <v>3979</v>
      </c>
      <c r="B374" s="822" t="s">
        <v>3980</v>
      </c>
      <c r="C374" s="822" t="s">
        <v>622</v>
      </c>
      <c r="D374" s="822" t="s">
        <v>1405</v>
      </c>
      <c r="E374" s="822" t="s">
        <v>3964</v>
      </c>
      <c r="F374" s="822" t="s">
        <v>3965</v>
      </c>
      <c r="G374" s="822" t="s">
        <v>899</v>
      </c>
      <c r="H374" s="831">
        <v>0.8</v>
      </c>
      <c r="I374" s="831">
        <v>55.679999999999993</v>
      </c>
      <c r="J374" s="822"/>
      <c r="K374" s="822">
        <v>69.59999999999998</v>
      </c>
      <c r="L374" s="831"/>
      <c r="M374" s="831"/>
      <c r="N374" s="822"/>
      <c r="O374" s="822"/>
      <c r="P374" s="831">
        <v>2.5</v>
      </c>
      <c r="Q374" s="831">
        <v>174.25</v>
      </c>
      <c r="R374" s="827"/>
      <c r="S374" s="832">
        <v>69.7</v>
      </c>
    </row>
    <row r="375" spans="1:19" ht="14.45" customHeight="1" x14ac:dyDescent="0.2">
      <c r="A375" s="821" t="s">
        <v>3979</v>
      </c>
      <c r="B375" s="822" t="s">
        <v>3980</v>
      </c>
      <c r="C375" s="822" t="s">
        <v>622</v>
      </c>
      <c r="D375" s="822" t="s">
        <v>1405</v>
      </c>
      <c r="E375" s="822" t="s">
        <v>3964</v>
      </c>
      <c r="F375" s="822" t="s">
        <v>3983</v>
      </c>
      <c r="G375" s="822" t="s">
        <v>867</v>
      </c>
      <c r="H375" s="831">
        <v>40</v>
      </c>
      <c r="I375" s="831">
        <v>672</v>
      </c>
      <c r="J375" s="822"/>
      <c r="K375" s="822">
        <v>16.8</v>
      </c>
      <c r="L375" s="831">
        <v>23</v>
      </c>
      <c r="M375" s="831">
        <v>386.4</v>
      </c>
      <c r="N375" s="822"/>
      <c r="O375" s="822">
        <v>16.8</v>
      </c>
      <c r="P375" s="831">
        <v>25</v>
      </c>
      <c r="Q375" s="831">
        <v>419.99999999999994</v>
      </c>
      <c r="R375" s="827"/>
      <c r="S375" s="832">
        <v>16.799999999999997</v>
      </c>
    </row>
    <row r="376" spans="1:19" ht="14.45" customHeight="1" x14ac:dyDescent="0.2">
      <c r="A376" s="821" t="s">
        <v>3979</v>
      </c>
      <c r="B376" s="822" t="s">
        <v>3980</v>
      </c>
      <c r="C376" s="822" t="s">
        <v>622</v>
      </c>
      <c r="D376" s="822" t="s">
        <v>1405</v>
      </c>
      <c r="E376" s="822" t="s">
        <v>3966</v>
      </c>
      <c r="F376" s="822" t="s">
        <v>3990</v>
      </c>
      <c r="G376" s="822" t="s">
        <v>3991</v>
      </c>
      <c r="H376" s="831"/>
      <c r="I376" s="831"/>
      <c r="J376" s="822"/>
      <c r="K376" s="822"/>
      <c r="L376" s="831">
        <v>8</v>
      </c>
      <c r="M376" s="831">
        <v>680</v>
      </c>
      <c r="N376" s="822"/>
      <c r="O376" s="822">
        <v>85</v>
      </c>
      <c r="P376" s="831">
        <v>7</v>
      </c>
      <c r="Q376" s="831">
        <v>623</v>
      </c>
      <c r="R376" s="827"/>
      <c r="S376" s="832">
        <v>89</v>
      </c>
    </row>
    <row r="377" spans="1:19" ht="14.45" customHeight="1" x14ac:dyDescent="0.2">
      <c r="A377" s="821" t="s">
        <v>3979</v>
      </c>
      <c r="B377" s="822" t="s">
        <v>3980</v>
      </c>
      <c r="C377" s="822" t="s">
        <v>622</v>
      </c>
      <c r="D377" s="822" t="s">
        <v>1405</v>
      </c>
      <c r="E377" s="822" t="s">
        <v>3966</v>
      </c>
      <c r="F377" s="822" t="s">
        <v>3992</v>
      </c>
      <c r="G377" s="822" t="s">
        <v>3993</v>
      </c>
      <c r="H377" s="831"/>
      <c r="I377" s="831"/>
      <c r="J377" s="822"/>
      <c r="K377" s="822"/>
      <c r="L377" s="831">
        <v>1</v>
      </c>
      <c r="M377" s="831">
        <v>108</v>
      </c>
      <c r="N377" s="822"/>
      <c r="O377" s="822">
        <v>108</v>
      </c>
      <c r="P377" s="831">
        <v>29</v>
      </c>
      <c r="Q377" s="831">
        <v>3248</v>
      </c>
      <c r="R377" s="827"/>
      <c r="S377" s="832">
        <v>112</v>
      </c>
    </row>
    <row r="378" spans="1:19" ht="14.45" customHeight="1" x14ac:dyDescent="0.2">
      <c r="A378" s="821" t="s">
        <v>3979</v>
      </c>
      <c r="B378" s="822" t="s">
        <v>3980</v>
      </c>
      <c r="C378" s="822" t="s">
        <v>622</v>
      </c>
      <c r="D378" s="822" t="s">
        <v>1405</v>
      </c>
      <c r="E378" s="822" t="s">
        <v>3966</v>
      </c>
      <c r="F378" s="822" t="s">
        <v>3994</v>
      </c>
      <c r="G378" s="822" t="s">
        <v>3995</v>
      </c>
      <c r="H378" s="831">
        <v>14</v>
      </c>
      <c r="I378" s="831">
        <v>532</v>
      </c>
      <c r="J378" s="822"/>
      <c r="K378" s="822">
        <v>38</v>
      </c>
      <c r="L378" s="831">
        <v>2</v>
      </c>
      <c r="M378" s="831">
        <v>76</v>
      </c>
      <c r="N378" s="822"/>
      <c r="O378" s="822">
        <v>38</v>
      </c>
      <c r="P378" s="831">
        <v>13</v>
      </c>
      <c r="Q378" s="831">
        <v>520</v>
      </c>
      <c r="R378" s="827"/>
      <c r="S378" s="832">
        <v>40</v>
      </c>
    </row>
    <row r="379" spans="1:19" ht="14.45" customHeight="1" x14ac:dyDescent="0.2">
      <c r="A379" s="821" t="s">
        <v>3979</v>
      </c>
      <c r="B379" s="822" t="s">
        <v>3980</v>
      </c>
      <c r="C379" s="822" t="s">
        <v>622</v>
      </c>
      <c r="D379" s="822" t="s">
        <v>1405</v>
      </c>
      <c r="E379" s="822" t="s">
        <v>3966</v>
      </c>
      <c r="F379" s="822" t="s">
        <v>3998</v>
      </c>
      <c r="G379" s="822" t="s">
        <v>3999</v>
      </c>
      <c r="H379" s="831">
        <v>9</v>
      </c>
      <c r="I379" s="831">
        <v>45</v>
      </c>
      <c r="J379" s="822"/>
      <c r="K379" s="822">
        <v>5</v>
      </c>
      <c r="L379" s="831">
        <v>2</v>
      </c>
      <c r="M379" s="831">
        <v>10</v>
      </c>
      <c r="N379" s="822"/>
      <c r="O379" s="822">
        <v>5</v>
      </c>
      <c r="P379" s="831">
        <v>4</v>
      </c>
      <c r="Q379" s="831">
        <v>20</v>
      </c>
      <c r="R379" s="827"/>
      <c r="S379" s="832">
        <v>5</v>
      </c>
    </row>
    <row r="380" spans="1:19" ht="14.45" customHeight="1" x14ac:dyDescent="0.2">
      <c r="A380" s="821" t="s">
        <v>3979</v>
      </c>
      <c r="B380" s="822" t="s">
        <v>3980</v>
      </c>
      <c r="C380" s="822" t="s">
        <v>622</v>
      </c>
      <c r="D380" s="822" t="s">
        <v>1405</v>
      </c>
      <c r="E380" s="822" t="s">
        <v>3966</v>
      </c>
      <c r="F380" s="822" t="s">
        <v>4002</v>
      </c>
      <c r="G380" s="822" t="s">
        <v>4003</v>
      </c>
      <c r="H380" s="831">
        <v>3</v>
      </c>
      <c r="I380" s="831">
        <v>1152</v>
      </c>
      <c r="J380" s="822"/>
      <c r="K380" s="822">
        <v>384</v>
      </c>
      <c r="L380" s="831">
        <v>1</v>
      </c>
      <c r="M380" s="831">
        <v>385</v>
      </c>
      <c r="N380" s="822"/>
      <c r="O380" s="822">
        <v>385</v>
      </c>
      <c r="P380" s="831">
        <v>2</v>
      </c>
      <c r="Q380" s="831">
        <v>794</v>
      </c>
      <c r="R380" s="827"/>
      <c r="S380" s="832">
        <v>397</v>
      </c>
    </row>
    <row r="381" spans="1:19" ht="14.45" customHeight="1" x14ac:dyDescent="0.2">
      <c r="A381" s="821" t="s">
        <v>3979</v>
      </c>
      <c r="B381" s="822" t="s">
        <v>3980</v>
      </c>
      <c r="C381" s="822" t="s">
        <v>622</v>
      </c>
      <c r="D381" s="822" t="s">
        <v>1405</v>
      </c>
      <c r="E381" s="822" t="s">
        <v>3966</v>
      </c>
      <c r="F381" s="822" t="s">
        <v>4010</v>
      </c>
      <c r="G381" s="822" t="s">
        <v>4011</v>
      </c>
      <c r="H381" s="831">
        <v>2</v>
      </c>
      <c r="I381" s="831">
        <v>162</v>
      </c>
      <c r="J381" s="822"/>
      <c r="K381" s="822">
        <v>81</v>
      </c>
      <c r="L381" s="831">
        <v>3</v>
      </c>
      <c r="M381" s="831">
        <v>246</v>
      </c>
      <c r="N381" s="822"/>
      <c r="O381" s="822">
        <v>82</v>
      </c>
      <c r="P381" s="831">
        <v>1</v>
      </c>
      <c r="Q381" s="831">
        <v>87</v>
      </c>
      <c r="R381" s="827"/>
      <c r="S381" s="832">
        <v>87</v>
      </c>
    </row>
    <row r="382" spans="1:19" ht="14.45" customHeight="1" x14ac:dyDescent="0.2">
      <c r="A382" s="821" t="s">
        <v>3979</v>
      </c>
      <c r="B382" s="822" t="s">
        <v>3980</v>
      </c>
      <c r="C382" s="822" t="s">
        <v>622</v>
      </c>
      <c r="D382" s="822" t="s">
        <v>1405</v>
      </c>
      <c r="E382" s="822" t="s">
        <v>3966</v>
      </c>
      <c r="F382" s="822" t="s">
        <v>4014</v>
      </c>
      <c r="G382" s="822" t="s">
        <v>4015</v>
      </c>
      <c r="H382" s="831">
        <v>178</v>
      </c>
      <c r="I382" s="831">
        <v>45212</v>
      </c>
      <c r="J382" s="822"/>
      <c r="K382" s="822">
        <v>254</v>
      </c>
      <c r="L382" s="831">
        <v>120</v>
      </c>
      <c r="M382" s="831">
        <v>30600</v>
      </c>
      <c r="N382" s="822"/>
      <c r="O382" s="822">
        <v>255</v>
      </c>
      <c r="P382" s="831">
        <v>140</v>
      </c>
      <c r="Q382" s="831">
        <v>38500</v>
      </c>
      <c r="R382" s="827"/>
      <c r="S382" s="832">
        <v>275</v>
      </c>
    </row>
    <row r="383" spans="1:19" ht="14.45" customHeight="1" x14ac:dyDescent="0.2">
      <c r="A383" s="821" t="s">
        <v>3979</v>
      </c>
      <c r="B383" s="822" t="s">
        <v>3980</v>
      </c>
      <c r="C383" s="822" t="s">
        <v>622</v>
      </c>
      <c r="D383" s="822" t="s">
        <v>1405</v>
      </c>
      <c r="E383" s="822" t="s">
        <v>3966</v>
      </c>
      <c r="F383" s="822" t="s">
        <v>4016</v>
      </c>
      <c r="G383" s="822" t="s">
        <v>4017</v>
      </c>
      <c r="H383" s="831">
        <v>158</v>
      </c>
      <c r="I383" s="831">
        <v>19908</v>
      </c>
      <c r="J383" s="822"/>
      <c r="K383" s="822">
        <v>126</v>
      </c>
      <c r="L383" s="831">
        <v>157</v>
      </c>
      <c r="M383" s="831">
        <v>19939</v>
      </c>
      <c r="N383" s="822"/>
      <c r="O383" s="822">
        <v>127</v>
      </c>
      <c r="P383" s="831">
        <v>227</v>
      </c>
      <c r="Q383" s="831">
        <v>31099</v>
      </c>
      <c r="R383" s="827"/>
      <c r="S383" s="832">
        <v>137</v>
      </c>
    </row>
    <row r="384" spans="1:19" ht="14.45" customHeight="1" x14ac:dyDescent="0.2">
      <c r="A384" s="821" t="s">
        <v>3979</v>
      </c>
      <c r="B384" s="822" t="s">
        <v>3980</v>
      </c>
      <c r="C384" s="822" t="s">
        <v>622</v>
      </c>
      <c r="D384" s="822" t="s">
        <v>1405</v>
      </c>
      <c r="E384" s="822" t="s">
        <v>3966</v>
      </c>
      <c r="F384" s="822" t="s">
        <v>4022</v>
      </c>
      <c r="G384" s="822" t="s">
        <v>4023</v>
      </c>
      <c r="H384" s="831">
        <v>60</v>
      </c>
      <c r="I384" s="831">
        <v>9900</v>
      </c>
      <c r="J384" s="822"/>
      <c r="K384" s="822">
        <v>165</v>
      </c>
      <c r="L384" s="831">
        <v>26</v>
      </c>
      <c r="M384" s="831">
        <v>4316</v>
      </c>
      <c r="N384" s="822"/>
      <c r="O384" s="822">
        <v>166</v>
      </c>
      <c r="P384" s="831">
        <v>31</v>
      </c>
      <c r="Q384" s="831">
        <v>5425</v>
      </c>
      <c r="R384" s="827"/>
      <c r="S384" s="832">
        <v>175</v>
      </c>
    </row>
    <row r="385" spans="1:19" ht="14.45" customHeight="1" x14ac:dyDescent="0.2">
      <c r="A385" s="821" t="s">
        <v>3979</v>
      </c>
      <c r="B385" s="822" t="s">
        <v>3980</v>
      </c>
      <c r="C385" s="822" t="s">
        <v>622</v>
      </c>
      <c r="D385" s="822" t="s">
        <v>1405</v>
      </c>
      <c r="E385" s="822" t="s">
        <v>3966</v>
      </c>
      <c r="F385" s="822" t="s">
        <v>4024</v>
      </c>
      <c r="G385" s="822" t="s">
        <v>4025</v>
      </c>
      <c r="H385" s="831"/>
      <c r="I385" s="831"/>
      <c r="J385" s="822"/>
      <c r="K385" s="822"/>
      <c r="L385" s="831">
        <v>7</v>
      </c>
      <c r="M385" s="831">
        <v>0</v>
      </c>
      <c r="N385" s="822"/>
      <c r="O385" s="822">
        <v>0</v>
      </c>
      <c r="P385" s="831">
        <v>20</v>
      </c>
      <c r="Q385" s="831">
        <v>0</v>
      </c>
      <c r="R385" s="827"/>
      <c r="S385" s="832">
        <v>0</v>
      </c>
    </row>
    <row r="386" spans="1:19" ht="14.45" customHeight="1" x14ac:dyDescent="0.2">
      <c r="A386" s="821" t="s">
        <v>3979</v>
      </c>
      <c r="B386" s="822" t="s">
        <v>3980</v>
      </c>
      <c r="C386" s="822" t="s">
        <v>622</v>
      </c>
      <c r="D386" s="822" t="s">
        <v>1405</v>
      </c>
      <c r="E386" s="822" t="s">
        <v>3966</v>
      </c>
      <c r="F386" s="822" t="s">
        <v>4026</v>
      </c>
      <c r="G386" s="822" t="s">
        <v>4027</v>
      </c>
      <c r="H386" s="831">
        <v>334</v>
      </c>
      <c r="I386" s="831">
        <v>11133.34</v>
      </c>
      <c r="J386" s="822"/>
      <c r="K386" s="822">
        <v>33.333353293413175</v>
      </c>
      <c r="L386" s="831">
        <v>277</v>
      </c>
      <c r="M386" s="831">
        <v>9233.34</v>
      </c>
      <c r="N386" s="822"/>
      <c r="O386" s="822">
        <v>33.333357400722022</v>
      </c>
      <c r="P386" s="831">
        <v>364</v>
      </c>
      <c r="Q386" s="831">
        <v>16582.219999999998</v>
      </c>
      <c r="R386" s="827"/>
      <c r="S386" s="832">
        <v>45.555549450549442</v>
      </c>
    </row>
    <row r="387" spans="1:19" ht="14.45" customHeight="1" x14ac:dyDescent="0.2">
      <c r="A387" s="821" t="s">
        <v>3979</v>
      </c>
      <c r="B387" s="822" t="s">
        <v>3980</v>
      </c>
      <c r="C387" s="822" t="s">
        <v>622</v>
      </c>
      <c r="D387" s="822" t="s">
        <v>1405</v>
      </c>
      <c r="E387" s="822" t="s">
        <v>3966</v>
      </c>
      <c r="F387" s="822" t="s">
        <v>4030</v>
      </c>
      <c r="G387" s="822" t="s">
        <v>4031</v>
      </c>
      <c r="H387" s="831">
        <v>1</v>
      </c>
      <c r="I387" s="831">
        <v>38</v>
      </c>
      <c r="J387" s="822"/>
      <c r="K387" s="822">
        <v>38</v>
      </c>
      <c r="L387" s="831">
        <v>1</v>
      </c>
      <c r="M387" s="831">
        <v>38</v>
      </c>
      <c r="N387" s="822"/>
      <c r="O387" s="822">
        <v>38</v>
      </c>
      <c r="P387" s="831"/>
      <c r="Q387" s="831"/>
      <c r="R387" s="827"/>
      <c r="S387" s="832"/>
    </row>
    <row r="388" spans="1:19" ht="14.45" customHeight="1" x14ac:dyDescent="0.2">
      <c r="A388" s="821" t="s">
        <v>3979</v>
      </c>
      <c r="B388" s="822" t="s">
        <v>3980</v>
      </c>
      <c r="C388" s="822" t="s">
        <v>622</v>
      </c>
      <c r="D388" s="822" t="s">
        <v>1405</v>
      </c>
      <c r="E388" s="822" t="s">
        <v>3966</v>
      </c>
      <c r="F388" s="822" t="s">
        <v>3967</v>
      </c>
      <c r="G388" s="822" t="s">
        <v>3968</v>
      </c>
      <c r="H388" s="831">
        <v>60</v>
      </c>
      <c r="I388" s="831">
        <v>5220</v>
      </c>
      <c r="J388" s="822"/>
      <c r="K388" s="822">
        <v>87</v>
      </c>
      <c r="L388" s="831">
        <v>38</v>
      </c>
      <c r="M388" s="831">
        <v>3344</v>
      </c>
      <c r="N388" s="822"/>
      <c r="O388" s="822">
        <v>88</v>
      </c>
      <c r="P388" s="831">
        <v>42</v>
      </c>
      <c r="Q388" s="831">
        <v>3906</v>
      </c>
      <c r="R388" s="827"/>
      <c r="S388" s="832">
        <v>93</v>
      </c>
    </row>
    <row r="389" spans="1:19" ht="14.45" customHeight="1" x14ac:dyDescent="0.2">
      <c r="A389" s="821" t="s">
        <v>3979</v>
      </c>
      <c r="B389" s="822" t="s">
        <v>3980</v>
      </c>
      <c r="C389" s="822" t="s">
        <v>622</v>
      </c>
      <c r="D389" s="822" t="s">
        <v>1405</v>
      </c>
      <c r="E389" s="822" t="s">
        <v>3966</v>
      </c>
      <c r="F389" s="822" t="s">
        <v>4040</v>
      </c>
      <c r="G389" s="822" t="s">
        <v>4041</v>
      </c>
      <c r="H389" s="831"/>
      <c r="I389" s="831"/>
      <c r="J389" s="822"/>
      <c r="K389" s="822"/>
      <c r="L389" s="831"/>
      <c r="M389" s="831"/>
      <c r="N389" s="822"/>
      <c r="O389" s="822"/>
      <c r="P389" s="831">
        <v>3</v>
      </c>
      <c r="Q389" s="831">
        <v>243</v>
      </c>
      <c r="R389" s="827"/>
      <c r="S389" s="832">
        <v>81</v>
      </c>
    </row>
    <row r="390" spans="1:19" ht="14.45" customHeight="1" x14ac:dyDescent="0.2">
      <c r="A390" s="821" t="s">
        <v>3979</v>
      </c>
      <c r="B390" s="822" t="s">
        <v>3980</v>
      </c>
      <c r="C390" s="822" t="s">
        <v>622</v>
      </c>
      <c r="D390" s="822" t="s">
        <v>1405</v>
      </c>
      <c r="E390" s="822" t="s">
        <v>3966</v>
      </c>
      <c r="F390" s="822" t="s">
        <v>4042</v>
      </c>
      <c r="G390" s="822" t="s">
        <v>4043</v>
      </c>
      <c r="H390" s="831"/>
      <c r="I390" s="831"/>
      <c r="J390" s="822"/>
      <c r="K390" s="822"/>
      <c r="L390" s="831">
        <v>1</v>
      </c>
      <c r="M390" s="831">
        <v>501</v>
      </c>
      <c r="N390" s="822"/>
      <c r="O390" s="822">
        <v>501</v>
      </c>
      <c r="P390" s="831"/>
      <c r="Q390" s="831"/>
      <c r="R390" s="827"/>
      <c r="S390" s="832"/>
    </row>
    <row r="391" spans="1:19" ht="14.45" customHeight="1" x14ac:dyDescent="0.2">
      <c r="A391" s="821" t="s">
        <v>3979</v>
      </c>
      <c r="B391" s="822" t="s">
        <v>3980</v>
      </c>
      <c r="C391" s="822" t="s">
        <v>622</v>
      </c>
      <c r="D391" s="822" t="s">
        <v>1405</v>
      </c>
      <c r="E391" s="822" t="s">
        <v>3966</v>
      </c>
      <c r="F391" s="822" t="s">
        <v>4050</v>
      </c>
      <c r="G391" s="822" t="s">
        <v>4051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131</v>
      </c>
      <c r="R391" s="827"/>
      <c r="S391" s="832">
        <v>131</v>
      </c>
    </row>
    <row r="392" spans="1:19" ht="14.45" customHeight="1" x14ac:dyDescent="0.2">
      <c r="A392" s="821" t="s">
        <v>3979</v>
      </c>
      <c r="B392" s="822" t="s">
        <v>3980</v>
      </c>
      <c r="C392" s="822" t="s">
        <v>622</v>
      </c>
      <c r="D392" s="822" t="s">
        <v>1405</v>
      </c>
      <c r="E392" s="822" t="s">
        <v>3966</v>
      </c>
      <c r="F392" s="822" t="s">
        <v>4052</v>
      </c>
      <c r="G392" s="822" t="s">
        <v>4053</v>
      </c>
      <c r="H392" s="831"/>
      <c r="I392" s="831"/>
      <c r="J392" s="822"/>
      <c r="K392" s="822"/>
      <c r="L392" s="831">
        <v>1</v>
      </c>
      <c r="M392" s="831">
        <v>62</v>
      </c>
      <c r="N392" s="822"/>
      <c r="O392" s="822">
        <v>62</v>
      </c>
      <c r="P392" s="831">
        <v>2</v>
      </c>
      <c r="Q392" s="831">
        <v>132</v>
      </c>
      <c r="R392" s="827"/>
      <c r="S392" s="832">
        <v>66</v>
      </c>
    </row>
    <row r="393" spans="1:19" ht="14.45" customHeight="1" x14ac:dyDescent="0.2">
      <c r="A393" s="821" t="s">
        <v>3979</v>
      </c>
      <c r="B393" s="822" t="s">
        <v>3980</v>
      </c>
      <c r="C393" s="822" t="s">
        <v>622</v>
      </c>
      <c r="D393" s="822" t="s">
        <v>1405</v>
      </c>
      <c r="E393" s="822" t="s">
        <v>3966</v>
      </c>
      <c r="F393" s="822" t="s">
        <v>4070</v>
      </c>
      <c r="G393" s="822" t="s">
        <v>4071</v>
      </c>
      <c r="H393" s="831"/>
      <c r="I393" s="831"/>
      <c r="J393" s="822"/>
      <c r="K393" s="822"/>
      <c r="L393" s="831">
        <v>12</v>
      </c>
      <c r="M393" s="831">
        <v>1056</v>
      </c>
      <c r="N393" s="822"/>
      <c r="O393" s="822">
        <v>88</v>
      </c>
      <c r="P393" s="831">
        <v>11</v>
      </c>
      <c r="Q393" s="831">
        <v>1023</v>
      </c>
      <c r="R393" s="827"/>
      <c r="S393" s="832">
        <v>93</v>
      </c>
    </row>
    <row r="394" spans="1:19" ht="14.45" customHeight="1" x14ac:dyDescent="0.2">
      <c r="A394" s="821" t="s">
        <v>3979</v>
      </c>
      <c r="B394" s="822" t="s">
        <v>3980</v>
      </c>
      <c r="C394" s="822" t="s">
        <v>622</v>
      </c>
      <c r="D394" s="822" t="s">
        <v>1405</v>
      </c>
      <c r="E394" s="822" t="s">
        <v>3966</v>
      </c>
      <c r="F394" s="822" t="s">
        <v>4074</v>
      </c>
      <c r="G394" s="822" t="s">
        <v>4075</v>
      </c>
      <c r="H394" s="831"/>
      <c r="I394" s="831"/>
      <c r="J394" s="822"/>
      <c r="K394" s="822"/>
      <c r="L394" s="831">
        <v>27</v>
      </c>
      <c r="M394" s="831">
        <v>0</v>
      </c>
      <c r="N394" s="822"/>
      <c r="O394" s="822">
        <v>0</v>
      </c>
      <c r="P394" s="831">
        <v>19</v>
      </c>
      <c r="Q394" s="831">
        <v>0</v>
      </c>
      <c r="R394" s="827"/>
      <c r="S394" s="832">
        <v>0</v>
      </c>
    </row>
    <row r="395" spans="1:19" ht="14.45" customHeight="1" x14ac:dyDescent="0.2">
      <c r="A395" s="821" t="s">
        <v>3979</v>
      </c>
      <c r="B395" s="822" t="s">
        <v>3980</v>
      </c>
      <c r="C395" s="822" t="s">
        <v>622</v>
      </c>
      <c r="D395" s="822" t="s">
        <v>1405</v>
      </c>
      <c r="E395" s="822" t="s">
        <v>3966</v>
      </c>
      <c r="F395" s="822" t="s">
        <v>4082</v>
      </c>
      <c r="G395" s="822" t="s">
        <v>4083</v>
      </c>
      <c r="H395" s="831"/>
      <c r="I395" s="831"/>
      <c r="J395" s="822"/>
      <c r="K395" s="822"/>
      <c r="L395" s="831">
        <v>4</v>
      </c>
      <c r="M395" s="831">
        <v>0</v>
      </c>
      <c r="N395" s="822"/>
      <c r="O395" s="822">
        <v>0</v>
      </c>
      <c r="P395" s="831">
        <v>3</v>
      </c>
      <c r="Q395" s="831">
        <v>0</v>
      </c>
      <c r="R395" s="827"/>
      <c r="S395" s="832">
        <v>0</v>
      </c>
    </row>
    <row r="396" spans="1:19" ht="14.45" customHeight="1" x14ac:dyDescent="0.2">
      <c r="A396" s="821" t="s">
        <v>3979</v>
      </c>
      <c r="B396" s="822" t="s">
        <v>3980</v>
      </c>
      <c r="C396" s="822" t="s">
        <v>622</v>
      </c>
      <c r="D396" s="822" t="s">
        <v>1405</v>
      </c>
      <c r="E396" s="822" t="s">
        <v>3966</v>
      </c>
      <c r="F396" s="822" t="s">
        <v>4084</v>
      </c>
      <c r="G396" s="822" t="s">
        <v>4085</v>
      </c>
      <c r="H396" s="831"/>
      <c r="I396" s="831"/>
      <c r="J396" s="822"/>
      <c r="K396" s="822"/>
      <c r="L396" s="831"/>
      <c r="M396" s="831"/>
      <c r="N396" s="822"/>
      <c r="O396" s="822"/>
      <c r="P396" s="831">
        <v>1</v>
      </c>
      <c r="Q396" s="831">
        <v>234</v>
      </c>
      <c r="R396" s="827"/>
      <c r="S396" s="832">
        <v>234</v>
      </c>
    </row>
    <row r="397" spans="1:19" ht="14.45" customHeight="1" x14ac:dyDescent="0.2">
      <c r="A397" s="821" t="s">
        <v>3979</v>
      </c>
      <c r="B397" s="822" t="s">
        <v>3980</v>
      </c>
      <c r="C397" s="822" t="s">
        <v>622</v>
      </c>
      <c r="D397" s="822" t="s">
        <v>1405</v>
      </c>
      <c r="E397" s="822" t="s">
        <v>3966</v>
      </c>
      <c r="F397" s="822" t="s">
        <v>4086</v>
      </c>
      <c r="G397" s="822" t="s">
        <v>4085</v>
      </c>
      <c r="H397" s="831"/>
      <c r="I397" s="831"/>
      <c r="J397" s="822"/>
      <c r="K397" s="822"/>
      <c r="L397" s="831"/>
      <c r="M397" s="831"/>
      <c r="N397" s="822"/>
      <c r="O397" s="822"/>
      <c r="P397" s="831">
        <v>4</v>
      </c>
      <c r="Q397" s="831">
        <v>468</v>
      </c>
      <c r="R397" s="827"/>
      <c r="S397" s="832">
        <v>117</v>
      </c>
    </row>
    <row r="398" spans="1:19" ht="14.45" customHeight="1" x14ac:dyDescent="0.2">
      <c r="A398" s="821" t="s">
        <v>3979</v>
      </c>
      <c r="B398" s="822" t="s">
        <v>3980</v>
      </c>
      <c r="C398" s="822" t="s">
        <v>622</v>
      </c>
      <c r="D398" s="822" t="s">
        <v>1406</v>
      </c>
      <c r="E398" s="822" t="s">
        <v>3964</v>
      </c>
      <c r="F398" s="822" t="s">
        <v>3965</v>
      </c>
      <c r="G398" s="822" t="s">
        <v>899</v>
      </c>
      <c r="H398" s="831">
        <v>0.64999999999999991</v>
      </c>
      <c r="I398" s="831">
        <v>45.239999999999995</v>
      </c>
      <c r="J398" s="822"/>
      <c r="K398" s="822">
        <v>69.600000000000009</v>
      </c>
      <c r="L398" s="831"/>
      <c r="M398" s="831"/>
      <c r="N398" s="822"/>
      <c r="O398" s="822"/>
      <c r="P398" s="831">
        <v>6.8</v>
      </c>
      <c r="Q398" s="831">
        <v>474.07000000000005</v>
      </c>
      <c r="R398" s="827"/>
      <c r="S398" s="832">
        <v>69.716176470588238</v>
      </c>
    </row>
    <row r="399" spans="1:19" ht="14.45" customHeight="1" x14ac:dyDescent="0.2">
      <c r="A399" s="821" t="s">
        <v>3979</v>
      </c>
      <c r="B399" s="822" t="s">
        <v>3980</v>
      </c>
      <c r="C399" s="822" t="s">
        <v>622</v>
      </c>
      <c r="D399" s="822" t="s">
        <v>1406</v>
      </c>
      <c r="E399" s="822" t="s">
        <v>3964</v>
      </c>
      <c r="F399" s="822" t="s">
        <v>3983</v>
      </c>
      <c r="G399" s="822" t="s">
        <v>867</v>
      </c>
      <c r="H399" s="831">
        <v>30</v>
      </c>
      <c r="I399" s="831">
        <v>504</v>
      </c>
      <c r="J399" s="822"/>
      <c r="K399" s="822">
        <v>16.8</v>
      </c>
      <c r="L399" s="831">
        <v>13</v>
      </c>
      <c r="M399" s="831">
        <v>218.4</v>
      </c>
      <c r="N399" s="822"/>
      <c r="O399" s="822">
        <v>16.8</v>
      </c>
      <c r="P399" s="831">
        <v>35</v>
      </c>
      <c r="Q399" s="831">
        <v>588</v>
      </c>
      <c r="R399" s="827"/>
      <c r="S399" s="832">
        <v>16.8</v>
      </c>
    </row>
    <row r="400" spans="1:19" ht="14.45" customHeight="1" x14ac:dyDescent="0.2">
      <c r="A400" s="821" t="s">
        <v>3979</v>
      </c>
      <c r="B400" s="822" t="s">
        <v>3980</v>
      </c>
      <c r="C400" s="822" t="s">
        <v>622</v>
      </c>
      <c r="D400" s="822" t="s">
        <v>1406</v>
      </c>
      <c r="E400" s="822" t="s">
        <v>3964</v>
      </c>
      <c r="F400" s="822" t="s">
        <v>3984</v>
      </c>
      <c r="G400" s="822" t="s">
        <v>2341</v>
      </c>
      <c r="H400" s="831"/>
      <c r="I400" s="831"/>
      <c r="J400" s="822"/>
      <c r="K400" s="822"/>
      <c r="L400" s="831"/>
      <c r="M400" s="831"/>
      <c r="N400" s="822"/>
      <c r="O400" s="822"/>
      <c r="P400" s="831">
        <v>4</v>
      </c>
      <c r="Q400" s="831">
        <v>3765.04</v>
      </c>
      <c r="R400" s="827"/>
      <c r="S400" s="832">
        <v>941.26</v>
      </c>
    </row>
    <row r="401" spans="1:19" ht="14.45" customHeight="1" x14ac:dyDescent="0.2">
      <c r="A401" s="821" t="s">
        <v>3979</v>
      </c>
      <c r="B401" s="822" t="s">
        <v>3980</v>
      </c>
      <c r="C401" s="822" t="s">
        <v>622</v>
      </c>
      <c r="D401" s="822" t="s">
        <v>1406</v>
      </c>
      <c r="E401" s="822" t="s">
        <v>3966</v>
      </c>
      <c r="F401" s="822" t="s">
        <v>3986</v>
      </c>
      <c r="G401" s="822" t="s">
        <v>3987</v>
      </c>
      <c r="H401" s="831">
        <v>5</v>
      </c>
      <c r="I401" s="831">
        <v>1035</v>
      </c>
      <c r="J401" s="822"/>
      <c r="K401" s="822">
        <v>207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3979</v>
      </c>
      <c r="B402" s="822" t="s">
        <v>3980</v>
      </c>
      <c r="C402" s="822" t="s">
        <v>622</v>
      </c>
      <c r="D402" s="822" t="s">
        <v>1406</v>
      </c>
      <c r="E402" s="822" t="s">
        <v>3966</v>
      </c>
      <c r="F402" s="822" t="s">
        <v>3994</v>
      </c>
      <c r="G402" s="822" t="s">
        <v>3995</v>
      </c>
      <c r="H402" s="831">
        <v>23</v>
      </c>
      <c r="I402" s="831">
        <v>874</v>
      </c>
      <c r="J402" s="822"/>
      <c r="K402" s="822">
        <v>38</v>
      </c>
      <c r="L402" s="831">
        <v>9</v>
      </c>
      <c r="M402" s="831">
        <v>342</v>
      </c>
      <c r="N402" s="822"/>
      <c r="O402" s="822">
        <v>38</v>
      </c>
      <c r="P402" s="831">
        <v>15</v>
      </c>
      <c r="Q402" s="831">
        <v>600</v>
      </c>
      <c r="R402" s="827"/>
      <c r="S402" s="832">
        <v>40</v>
      </c>
    </row>
    <row r="403" spans="1:19" ht="14.45" customHeight="1" x14ac:dyDescent="0.2">
      <c r="A403" s="821" t="s">
        <v>3979</v>
      </c>
      <c r="B403" s="822" t="s">
        <v>3980</v>
      </c>
      <c r="C403" s="822" t="s">
        <v>622</v>
      </c>
      <c r="D403" s="822" t="s">
        <v>1406</v>
      </c>
      <c r="E403" s="822" t="s">
        <v>3966</v>
      </c>
      <c r="F403" s="822" t="s">
        <v>4014</v>
      </c>
      <c r="G403" s="822" t="s">
        <v>4015</v>
      </c>
      <c r="H403" s="831">
        <v>212</v>
      </c>
      <c r="I403" s="831">
        <v>53848</v>
      </c>
      <c r="J403" s="822"/>
      <c r="K403" s="822">
        <v>254</v>
      </c>
      <c r="L403" s="831">
        <v>137</v>
      </c>
      <c r="M403" s="831">
        <v>34935</v>
      </c>
      <c r="N403" s="822"/>
      <c r="O403" s="822">
        <v>255</v>
      </c>
      <c r="P403" s="831">
        <v>168</v>
      </c>
      <c r="Q403" s="831">
        <v>46200</v>
      </c>
      <c r="R403" s="827"/>
      <c r="S403" s="832">
        <v>275</v>
      </c>
    </row>
    <row r="404" spans="1:19" ht="14.45" customHeight="1" x14ac:dyDescent="0.2">
      <c r="A404" s="821" t="s">
        <v>3979</v>
      </c>
      <c r="B404" s="822" t="s">
        <v>3980</v>
      </c>
      <c r="C404" s="822" t="s">
        <v>622</v>
      </c>
      <c r="D404" s="822" t="s">
        <v>1406</v>
      </c>
      <c r="E404" s="822" t="s">
        <v>3966</v>
      </c>
      <c r="F404" s="822" t="s">
        <v>4016</v>
      </c>
      <c r="G404" s="822" t="s">
        <v>4017</v>
      </c>
      <c r="H404" s="831">
        <v>82</v>
      </c>
      <c r="I404" s="831">
        <v>10332</v>
      </c>
      <c r="J404" s="822"/>
      <c r="K404" s="822">
        <v>126</v>
      </c>
      <c r="L404" s="831">
        <v>31</v>
      </c>
      <c r="M404" s="831">
        <v>3937</v>
      </c>
      <c r="N404" s="822"/>
      <c r="O404" s="822">
        <v>127</v>
      </c>
      <c r="P404" s="831">
        <v>63</v>
      </c>
      <c r="Q404" s="831">
        <v>8631</v>
      </c>
      <c r="R404" s="827"/>
      <c r="S404" s="832">
        <v>137</v>
      </c>
    </row>
    <row r="405" spans="1:19" ht="14.45" customHeight="1" x14ac:dyDescent="0.2">
      <c r="A405" s="821" t="s">
        <v>3979</v>
      </c>
      <c r="B405" s="822" t="s">
        <v>3980</v>
      </c>
      <c r="C405" s="822" t="s">
        <v>622</v>
      </c>
      <c r="D405" s="822" t="s">
        <v>1406</v>
      </c>
      <c r="E405" s="822" t="s">
        <v>3966</v>
      </c>
      <c r="F405" s="822" t="s">
        <v>4022</v>
      </c>
      <c r="G405" s="822" t="s">
        <v>4023</v>
      </c>
      <c r="H405" s="831">
        <v>58</v>
      </c>
      <c r="I405" s="831">
        <v>9570</v>
      </c>
      <c r="J405" s="822"/>
      <c r="K405" s="822">
        <v>165</v>
      </c>
      <c r="L405" s="831">
        <v>15</v>
      </c>
      <c r="M405" s="831">
        <v>2490</v>
      </c>
      <c r="N405" s="822"/>
      <c r="O405" s="822">
        <v>166</v>
      </c>
      <c r="P405" s="831">
        <v>48</v>
      </c>
      <c r="Q405" s="831">
        <v>8400</v>
      </c>
      <c r="R405" s="827"/>
      <c r="S405" s="832">
        <v>175</v>
      </c>
    </row>
    <row r="406" spans="1:19" ht="14.45" customHeight="1" x14ac:dyDescent="0.2">
      <c r="A406" s="821" t="s">
        <v>3979</v>
      </c>
      <c r="B406" s="822" t="s">
        <v>3980</v>
      </c>
      <c r="C406" s="822" t="s">
        <v>622</v>
      </c>
      <c r="D406" s="822" t="s">
        <v>1406</v>
      </c>
      <c r="E406" s="822" t="s">
        <v>3966</v>
      </c>
      <c r="F406" s="822" t="s">
        <v>4024</v>
      </c>
      <c r="G406" s="822" t="s">
        <v>4025</v>
      </c>
      <c r="H406" s="831"/>
      <c r="I406" s="831"/>
      <c r="J406" s="822"/>
      <c r="K406" s="822"/>
      <c r="L406" s="831">
        <v>8</v>
      </c>
      <c r="M406" s="831">
        <v>0</v>
      </c>
      <c r="N406" s="822"/>
      <c r="O406" s="822">
        <v>0</v>
      </c>
      <c r="P406" s="831">
        <v>19</v>
      </c>
      <c r="Q406" s="831">
        <v>0</v>
      </c>
      <c r="R406" s="827"/>
      <c r="S406" s="832">
        <v>0</v>
      </c>
    </row>
    <row r="407" spans="1:19" ht="14.45" customHeight="1" x14ac:dyDescent="0.2">
      <c r="A407" s="821" t="s">
        <v>3979</v>
      </c>
      <c r="B407" s="822" t="s">
        <v>3980</v>
      </c>
      <c r="C407" s="822" t="s">
        <v>622</v>
      </c>
      <c r="D407" s="822" t="s">
        <v>1406</v>
      </c>
      <c r="E407" s="822" t="s">
        <v>3966</v>
      </c>
      <c r="F407" s="822" t="s">
        <v>4026</v>
      </c>
      <c r="G407" s="822" t="s">
        <v>4027</v>
      </c>
      <c r="H407" s="831">
        <v>287</v>
      </c>
      <c r="I407" s="831">
        <v>9566.67</v>
      </c>
      <c r="J407" s="822"/>
      <c r="K407" s="822">
        <v>33.333344947735192</v>
      </c>
      <c r="L407" s="831">
        <v>167</v>
      </c>
      <c r="M407" s="831">
        <v>5566.66</v>
      </c>
      <c r="N407" s="822"/>
      <c r="O407" s="822">
        <v>33.333293413173649</v>
      </c>
      <c r="P407" s="831">
        <v>227</v>
      </c>
      <c r="Q407" s="831">
        <v>10341.120000000001</v>
      </c>
      <c r="R407" s="827"/>
      <c r="S407" s="832">
        <v>45.55559471365639</v>
      </c>
    </row>
    <row r="408" spans="1:19" ht="14.45" customHeight="1" x14ac:dyDescent="0.2">
      <c r="A408" s="821" t="s">
        <v>3979</v>
      </c>
      <c r="B408" s="822" t="s">
        <v>3980</v>
      </c>
      <c r="C408" s="822" t="s">
        <v>622</v>
      </c>
      <c r="D408" s="822" t="s">
        <v>1406</v>
      </c>
      <c r="E408" s="822" t="s">
        <v>3966</v>
      </c>
      <c r="F408" s="822" t="s">
        <v>4030</v>
      </c>
      <c r="G408" s="822" t="s">
        <v>4031</v>
      </c>
      <c r="H408" s="831">
        <v>3</v>
      </c>
      <c r="I408" s="831">
        <v>114</v>
      </c>
      <c r="J408" s="822"/>
      <c r="K408" s="822">
        <v>38</v>
      </c>
      <c r="L408" s="831">
        <v>1</v>
      </c>
      <c r="M408" s="831">
        <v>38</v>
      </c>
      <c r="N408" s="822"/>
      <c r="O408" s="822">
        <v>38</v>
      </c>
      <c r="P408" s="831">
        <v>1</v>
      </c>
      <c r="Q408" s="831">
        <v>39</v>
      </c>
      <c r="R408" s="827"/>
      <c r="S408" s="832">
        <v>39</v>
      </c>
    </row>
    <row r="409" spans="1:19" ht="14.45" customHeight="1" x14ac:dyDescent="0.2">
      <c r="A409" s="821" t="s">
        <v>3979</v>
      </c>
      <c r="B409" s="822" t="s">
        <v>3980</v>
      </c>
      <c r="C409" s="822" t="s">
        <v>622</v>
      </c>
      <c r="D409" s="822" t="s">
        <v>1406</v>
      </c>
      <c r="E409" s="822" t="s">
        <v>3966</v>
      </c>
      <c r="F409" s="822" t="s">
        <v>3967</v>
      </c>
      <c r="G409" s="822" t="s">
        <v>3968</v>
      </c>
      <c r="H409" s="831">
        <v>61</v>
      </c>
      <c r="I409" s="831">
        <v>5307</v>
      </c>
      <c r="J409" s="822"/>
      <c r="K409" s="822">
        <v>87</v>
      </c>
      <c r="L409" s="831">
        <v>16</v>
      </c>
      <c r="M409" s="831">
        <v>1408</v>
      </c>
      <c r="N409" s="822"/>
      <c r="O409" s="822">
        <v>88</v>
      </c>
      <c r="P409" s="831">
        <v>54</v>
      </c>
      <c r="Q409" s="831">
        <v>5022</v>
      </c>
      <c r="R409" s="827"/>
      <c r="S409" s="832">
        <v>93</v>
      </c>
    </row>
    <row r="410" spans="1:19" ht="14.45" customHeight="1" x14ac:dyDescent="0.2">
      <c r="A410" s="821" t="s">
        <v>3979</v>
      </c>
      <c r="B410" s="822" t="s">
        <v>3980</v>
      </c>
      <c r="C410" s="822" t="s">
        <v>622</v>
      </c>
      <c r="D410" s="822" t="s">
        <v>1406</v>
      </c>
      <c r="E410" s="822" t="s">
        <v>3966</v>
      </c>
      <c r="F410" s="822" t="s">
        <v>4034</v>
      </c>
      <c r="G410" s="822" t="s">
        <v>4035</v>
      </c>
      <c r="H410" s="831"/>
      <c r="I410" s="831"/>
      <c r="J410" s="822"/>
      <c r="K410" s="822"/>
      <c r="L410" s="831">
        <v>1</v>
      </c>
      <c r="M410" s="831">
        <v>33</v>
      </c>
      <c r="N410" s="822"/>
      <c r="O410" s="822">
        <v>33</v>
      </c>
      <c r="P410" s="831"/>
      <c r="Q410" s="831"/>
      <c r="R410" s="827"/>
      <c r="S410" s="832"/>
    </row>
    <row r="411" spans="1:19" ht="14.45" customHeight="1" x14ac:dyDescent="0.2">
      <c r="A411" s="821" t="s">
        <v>3979</v>
      </c>
      <c r="B411" s="822" t="s">
        <v>3980</v>
      </c>
      <c r="C411" s="822" t="s">
        <v>622</v>
      </c>
      <c r="D411" s="822" t="s">
        <v>1406</v>
      </c>
      <c r="E411" s="822" t="s">
        <v>3966</v>
      </c>
      <c r="F411" s="822" t="s">
        <v>4046</v>
      </c>
      <c r="G411" s="822" t="s">
        <v>4047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408</v>
      </c>
      <c r="R411" s="827"/>
      <c r="S411" s="832">
        <v>408</v>
      </c>
    </row>
    <row r="412" spans="1:19" ht="14.45" customHeight="1" x14ac:dyDescent="0.2">
      <c r="A412" s="821" t="s">
        <v>3979</v>
      </c>
      <c r="B412" s="822" t="s">
        <v>3980</v>
      </c>
      <c r="C412" s="822" t="s">
        <v>622</v>
      </c>
      <c r="D412" s="822" t="s">
        <v>1406</v>
      </c>
      <c r="E412" s="822" t="s">
        <v>3966</v>
      </c>
      <c r="F412" s="822" t="s">
        <v>4052</v>
      </c>
      <c r="G412" s="822" t="s">
        <v>4053</v>
      </c>
      <c r="H412" s="831"/>
      <c r="I412" s="831"/>
      <c r="J412" s="822"/>
      <c r="K412" s="822"/>
      <c r="L412" s="831"/>
      <c r="M412" s="831"/>
      <c r="N412" s="822"/>
      <c r="O412" s="822"/>
      <c r="P412" s="831">
        <v>1</v>
      </c>
      <c r="Q412" s="831">
        <v>66</v>
      </c>
      <c r="R412" s="827"/>
      <c r="S412" s="832">
        <v>66</v>
      </c>
    </row>
    <row r="413" spans="1:19" ht="14.45" customHeight="1" x14ac:dyDescent="0.2">
      <c r="A413" s="821" t="s">
        <v>3979</v>
      </c>
      <c r="B413" s="822" t="s">
        <v>3980</v>
      </c>
      <c r="C413" s="822" t="s">
        <v>622</v>
      </c>
      <c r="D413" s="822" t="s">
        <v>1406</v>
      </c>
      <c r="E413" s="822" t="s">
        <v>3966</v>
      </c>
      <c r="F413" s="822" t="s">
        <v>4054</v>
      </c>
      <c r="G413" s="822" t="s">
        <v>4055</v>
      </c>
      <c r="H413" s="831">
        <v>22</v>
      </c>
      <c r="I413" s="831">
        <v>4532</v>
      </c>
      <c r="J413" s="822"/>
      <c r="K413" s="822">
        <v>206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3979</v>
      </c>
      <c r="B414" s="822" t="s">
        <v>3980</v>
      </c>
      <c r="C414" s="822" t="s">
        <v>622</v>
      </c>
      <c r="D414" s="822" t="s">
        <v>1406</v>
      </c>
      <c r="E414" s="822" t="s">
        <v>3966</v>
      </c>
      <c r="F414" s="822" t="s">
        <v>4070</v>
      </c>
      <c r="G414" s="822" t="s">
        <v>4071</v>
      </c>
      <c r="H414" s="831">
        <v>3</v>
      </c>
      <c r="I414" s="831">
        <v>261</v>
      </c>
      <c r="J414" s="822"/>
      <c r="K414" s="822">
        <v>87</v>
      </c>
      <c r="L414" s="831">
        <v>1</v>
      </c>
      <c r="M414" s="831">
        <v>88</v>
      </c>
      <c r="N414" s="822"/>
      <c r="O414" s="822">
        <v>88</v>
      </c>
      <c r="P414" s="831">
        <v>6</v>
      </c>
      <c r="Q414" s="831">
        <v>558</v>
      </c>
      <c r="R414" s="827"/>
      <c r="S414" s="832">
        <v>93</v>
      </c>
    </row>
    <row r="415" spans="1:19" ht="14.45" customHeight="1" x14ac:dyDescent="0.2">
      <c r="A415" s="821" t="s">
        <v>3979</v>
      </c>
      <c r="B415" s="822" t="s">
        <v>3980</v>
      </c>
      <c r="C415" s="822" t="s">
        <v>622</v>
      </c>
      <c r="D415" s="822" t="s">
        <v>1406</v>
      </c>
      <c r="E415" s="822" t="s">
        <v>3966</v>
      </c>
      <c r="F415" s="822" t="s">
        <v>4074</v>
      </c>
      <c r="G415" s="822" t="s">
        <v>4075</v>
      </c>
      <c r="H415" s="831"/>
      <c r="I415" s="831"/>
      <c r="J415" s="822"/>
      <c r="K415" s="822"/>
      <c r="L415" s="831">
        <v>8</v>
      </c>
      <c r="M415" s="831">
        <v>0</v>
      </c>
      <c r="N415" s="822"/>
      <c r="O415" s="822">
        <v>0</v>
      </c>
      <c r="P415" s="831">
        <v>32</v>
      </c>
      <c r="Q415" s="831">
        <v>0</v>
      </c>
      <c r="R415" s="827"/>
      <c r="S415" s="832">
        <v>0</v>
      </c>
    </row>
    <row r="416" spans="1:19" ht="14.45" customHeight="1" x14ac:dyDescent="0.2">
      <c r="A416" s="821" t="s">
        <v>3979</v>
      </c>
      <c r="B416" s="822" t="s">
        <v>3980</v>
      </c>
      <c r="C416" s="822" t="s">
        <v>622</v>
      </c>
      <c r="D416" s="822" t="s">
        <v>1406</v>
      </c>
      <c r="E416" s="822" t="s">
        <v>3966</v>
      </c>
      <c r="F416" s="822" t="s">
        <v>4082</v>
      </c>
      <c r="G416" s="822" t="s">
        <v>4083</v>
      </c>
      <c r="H416" s="831"/>
      <c r="I416" s="831"/>
      <c r="J416" s="822"/>
      <c r="K416" s="822"/>
      <c r="L416" s="831"/>
      <c r="M416" s="831"/>
      <c r="N416" s="822"/>
      <c r="O416" s="822"/>
      <c r="P416" s="831">
        <v>3</v>
      </c>
      <c r="Q416" s="831">
        <v>0</v>
      </c>
      <c r="R416" s="827"/>
      <c r="S416" s="832">
        <v>0</v>
      </c>
    </row>
    <row r="417" spans="1:19" ht="14.45" customHeight="1" x14ac:dyDescent="0.2">
      <c r="A417" s="821" t="s">
        <v>3979</v>
      </c>
      <c r="B417" s="822" t="s">
        <v>3980</v>
      </c>
      <c r="C417" s="822" t="s">
        <v>622</v>
      </c>
      <c r="D417" s="822" t="s">
        <v>3960</v>
      </c>
      <c r="E417" s="822" t="s">
        <v>3964</v>
      </c>
      <c r="F417" s="822" t="s">
        <v>3965</v>
      </c>
      <c r="G417" s="822" t="s">
        <v>899</v>
      </c>
      <c r="H417" s="831">
        <v>1.25</v>
      </c>
      <c r="I417" s="831">
        <v>87</v>
      </c>
      <c r="J417" s="822"/>
      <c r="K417" s="822">
        <v>69.599999999999994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3979</v>
      </c>
      <c r="B418" s="822" t="s">
        <v>3980</v>
      </c>
      <c r="C418" s="822" t="s">
        <v>622</v>
      </c>
      <c r="D418" s="822" t="s">
        <v>3960</v>
      </c>
      <c r="E418" s="822" t="s">
        <v>3964</v>
      </c>
      <c r="F418" s="822" t="s">
        <v>3983</v>
      </c>
      <c r="G418" s="822" t="s">
        <v>867</v>
      </c>
      <c r="H418" s="831">
        <v>68</v>
      </c>
      <c r="I418" s="831">
        <v>1142.3999999999999</v>
      </c>
      <c r="J418" s="822"/>
      <c r="K418" s="822">
        <v>16.799999999999997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3979</v>
      </c>
      <c r="B419" s="822" t="s">
        <v>3980</v>
      </c>
      <c r="C419" s="822" t="s">
        <v>622</v>
      </c>
      <c r="D419" s="822" t="s">
        <v>3960</v>
      </c>
      <c r="E419" s="822" t="s">
        <v>3966</v>
      </c>
      <c r="F419" s="822" t="s">
        <v>3994</v>
      </c>
      <c r="G419" s="822" t="s">
        <v>3995</v>
      </c>
      <c r="H419" s="831">
        <v>19</v>
      </c>
      <c r="I419" s="831">
        <v>722</v>
      </c>
      <c r="J419" s="822"/>
      <c r="K419" s="822">
        <v>38</v>
      </c>
      <c r="L419" s="831">
        <v>8</v>
      </c>
      <c r="M419" s="831">
        <v>304</v>
      </c>
      <c r="N419" s="822"/>
      <c r="O419" s="822">
        <v>38</v>
      </c>
      <c r="P419" s="831"/>
      <c r="Q419" s="831"/>
      <c r="R419" s="827"/>
      <c r="S419" s="832"/>
    </row>
    <row r="420" spans="1:19" ht="14.45" customHeight="1" x14ac:dyDescent="0.2">
      <c r="A420" s="821" t="s">
        <v>3979</v>
      </c>
      <c r="B420" s="822" t="s">
        <v>3980</v>
      </c>
      <c r="C420" s="822" t="s">
        <v>622</v>
      </c>
      <c r="D420" s="822" t="s">
        <v>3960</v>
      </c>
      <c r="E420" s="822" t="s">
        <v>3966</v>
      </c>
      <c r="F420" s="822" t="s">
        <v>3998</v>
      </c>
      <c r="G420" s="822" t="s">
        <v>3999</v>
      </c>
      <c r="H420" s="831">
        <v>1</v>
      </c>
      <c r="I420" s="831">
        <v>5</v>
      </c>
      <c r="J420" s="822"/>
      <c r="K420" s="822">
        <v>5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3979</v>
      </c>
      <c r="B421" s="822" t="s">
        <v>3980</v>
      </c>
      <c r="C421" s="822" t="s">
        <v>622</v>
      </c>
      <c r="D421" s="822" t="s">
        <v>3960</v>
      </c>
      <c r="E421" s="822" t="s">
        <v>3966</v>
      </c>
      <c r="F421" s="822" t="s">
        <v>4014</v>
      </c>
      <c r="G421" s="822" t="s">
        <v>4015</v>
      </c>
      <c r="H421" s="831">
        <v>175</v>
      </c>
      <c r="I421" s="831">
        <v>44450</v>
      </c>
      <c r="J421" s="822"/>
      <c r="K421" s="822">
        <v>254</v>
      </c>
      <c r="L421" s="831">
        <v>3</v>
      </c>
      <c r="M421" s="831">
        <v>765</v>
      </c>
      <c r="N421" s="822"/>
      <c r="O421" s="822">
        <v>255</v>
      </c>
      <c r="P421" s="831"/>
      <c r="Q421" s="831"/>
      <c r="R421" s="827"/>
      <c r="S421" s="832"/>
    </row>
    <row r="422" spans="1:19" ht="14.45" customHeight="1" x14ac:dyDescent="0.2">
      <c r="A422" s="821" t="s">
        <v>3979</v>
      </c>
      <c r="B422" s="822" t="s">
        <v>3980</v>
      </c>
      <c r="C422" s="822" t="s">
        <v>622</v>
      </c>
      <c r="D422" s="822" t="s">
        <v>3960</v>
      </c>
      <c r="E422" s="822" t="s">
        <v>3966</v>
      </c>
      <c r="F422" s="822" t="s">
        <v>4016</v>
      </c>
      <c r="G422" s="822" t="s">
        <v>4017</v>
      </c>
      <c r="H422" s="831">
        <v>49</v>
      </c>
      <c r="I422" s="831">
        <v>6174</v>
      </c>
      <c r="J422" s="822"/>
      <c r="K422" s="822">
        <v>126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3979</v>
      </c>
      <c r="B423" s="822" t="s">
        <v>3980</v>
      </c>
      <c r="C423" s="822" t="s">
        <v>622</v>
      </c>
      <c r="D423" s="822" t="s">
        <v>3960</v>
      </c>
      <c r="E423" s="822" t="s">
        <v>3966</v>
      </c>
      <c r="F423" s="822" t="s">
        <v>4022</v>
      </c>
      <c r="G423" s="822" t="s">
        <v>4023</v>
      </c>
      <c r="H423" s="831">
        <v>94</v>
      </c>
      <c r="I423" s="831">
        <v>15510</v>
      </c>
      <c r="J423" s="822"/>
      <c r="K423" s="822">
        <v>165</v>
      </c>
      <c r="L423" s="831">
        <v>2</v>
      </c>
      <c r="M423" s="831">
        <v>332</v>
      </c>
      <c r="N423" s="822"/>
      <c r="O423" s="822">
        <v>166</v>
      </c>
      <c r="P423" s="831"/>
      <c r="Q423" s="831"/>
      <c r="R423" s="827"/>
      <c r="S423" s="832"/>
    </row>
    <row r="424" spans="1:19" ht="14.45" customHeight="1" x14ac:dyDescent="0.2">
      <c r="A424" s="821" t="s">
        <v>3979</v>
      </c>
      <c r="B424" s="822" t="s">
        <v>3980</v>
      </c>
      <c r="C424" s="822" t="s">
        <v>622</v>
      </c>
      <c r="D424" s="822" t="s">
        <v>3960</v>
      </c>
      <c r="E424" s="822" t="s">
        <v>3966</v>
      </c>
      <c r="F424" s="822" t="s">
        <v>4024</v>
      </c>
      <c r="G424" s="822" t="s">
        <v>4025</v>
      </c>
      <c r="H424" s="831"/>
      <c r="I424" s="831"/>
      <c r="J424" s="822"/>
      <c r="K424" s="822"/>
      <c r="L424" s="831">
        <v>1</v>
      </c>
      <c r="M424" s="831">
        <v>0</v>
      </c>
      <c r="N424" s="822"/>
      <c r="O424" s="822">
        <v>0</v>
      </c>
      <c r="P424" s="831"/>
      <c r="Q424" s="831"/>
      <c r="R424" s="827"/>
      <c r="S424" s="832"/>
    </row>
    <row r="425" spans="1:19" ht="14.45" customHeight="1" x14ac:dyDescent="0.2">
      <c r="A425" s="821" t="s">
        <v>3979</v>
      </c>
      <c r="B425" s="822" t="s">
        <v>3980</v>
      </c>
      <c r="C425" s="822" t="s">
        <v>622</v>
      </c>
      <c r="D425" s="822" t="s">
        <v>3960</v>
      </c>
      <c r="E425" s="822" t="s">
        <v>3966</v>
      </c>
      <c r="F425" s="822" t="s">
        <v>4026</v>
      </c>
      <c r="G425" s="822" t="s">
        <v>4027</v>
      </c>
      <c r="H425" s="831">
        <v>223</v>
      </c>
      <c r="I425" s="831">
        <v>7433.33</v>
      </c>
      <c r="J425" s="822"/>
      <c r="K425" s="822">
        <v>33.333318385650223</v>
      </c>
      <c r="L425" s="831">
        <v>3</v>
      </c>
      <c r="M425" s="831">
        <v>99.99</v>
      </c>
      <c r="N425" s="822"/>
      <c r="O425" s="822">
        <v>33.33</v>
      </c>
      <c r="P425" s="831"/>
      <c r="Q425" s="831"/>
      <c r="R425" s="827"/>
      <c r="S425" s="832"/>
    </row>
    <row r="426" spans="1:19" ht="14.45" customHeight="1" x14ac:dyDescent="0.2">
      <c r="A426" s="821" t="s">
        <v>3979</v>
      </c>
      <c r="B426" s="822" t="s">
        <v>3980</v>
      </c>
      <c r="C426" s="822" t="s">
        <v>622</v>
      </c>
      <c r="D426" s="822" t="s">
        <v>3960</v>
      </c>
      <c r="E426" s="822" t="s">
        <v>3966</v>
      </c>
      <c r="F426" s="822" t="s">
        <v>3967</v>
      </c>
      <c r="G426" s="822" t="s">
        <v>3968</v>
      </c>
      <c r="H426" s="831">
        <v>104</v>
      </c>
      <c r="I426" s="831">
        <v>9048</v>
      </c>
      <c r="J426" s="822"/>
      <c r="K426" s="822">
        <v>87</v>
      </c>
      <c r="L426" s="831">
        <v>2</v>
      </c>
      <c r="M426" s="831">
        <v>176</v>
      </c>
      <c r="N426" s="822"/>
      <c r="O426" s="822">
        <v>88</v>
      </c>
      <c r="P426" s="831"/>
      <c r="Q426" s="831"/>
      <c r="R426" s="827"/>
      <c r="S426" s="832"/>
    </row>
    <row r="427" spans="1:19" ht="14.45" customHeight="1" x14ac:dyDescent="0.2">
      <c r="A427" s="821" t="s">
        <v>3979</v>
      </c>
      <c r="B427" s="822" t="s">
        <v>3980</v>
      </c>
      <c r="C427" s="822" t="s">
        <v>622</v>
      </c>
      <c r="D427" s="822" t="s">
        <v>3960</v>
      </c>
      <c r="E427" s="822" t="s">
        <v>3966</v>
      </c>
      <c r="F427" s="822" t="s">
        <v>4070</v>
      </c>
      <c r="G427" s="822" t="s">
        <v>4071</v>
      </c>
      <c r="H427" s="831">
        <v>11</v>
      </c>
      <c r="I427" s="831">
        <v>957</v>
      </c>
      <c r="J427" s="822"/>
      <c r="K427" s="822">
        <v>87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3979</v>
      </c>
      <c r="B428" s="822" t="s">
        <v>3980</v>
      </c>
      <c r="C428" s="822" t="s">
        <v>622</v>
      </c>
      <c r="D428" s="822" t="s">
        <v>3960</v>
      </c>
      <c r="E428" s="822" t="s">
        <v>3966</v>
      </c>
      <c r="F428" s="822" t="s">
        <v>4082</v>
      </c>
      <c r="G428" s="822" t="s">
        <v>4083</v>
      </c>
      <c r="H428" s="831"/>
      <c r="I428" s="831"/>
      <c r="J428" s="822"/>
      <c r="K428" s="822"/>
      <c r="L428" s="831">
        <v>1</v>
      </c>
      <c r="M428" s="831">
        <v>0</v>
      </c>
      <c r="N428" s="822"/>
      <c r="O428" s="822">
        <v>0</v>
      </c>
      <c r="P428" s="831"/>
      <c r="Q428" s="831"/>
      <c r="R428" s="827"/>
      <c r="S428" s="832"/>
    </row>
    <row r="429" spans="1:19" ht="14.45" customHeight="1" x14ac:dyDescent="0.2">
      <c r="A429" s="821" t="s">
        <v>3979</v>
      </c>
      <c r="B429" s="822" t="s">
        <v>3980</v>
      </c>
      <c r="C429" s="822" t="s">
        <v>622</v>
      </c>
      <c r="D429" s="822" t="s">
        <v>1409</v>
      </c>
      <c r="E429" s="822" t="s">
        <v>3964</v>
      </c>
      <c r="F429" s="822" t="s">
        <v>3965</v>
      </c>
      <c r="G429" s="822" t="s">
        <v>899</v>
      </c>
      <c r="H429" s="831">
        <v>1.25</v>
      </c>
      <c r="I429" s="831">
        <v>86.999999999999986</v>
      </c>
      <c r="J429" s="822"/>
      <c r="K429" s="822">
        <v>69.599999999999994</v>
      </c>
      <c r="L429" s="831"/>
      <c r="M429" s="831"/>
      <c r="N429" s="822"/>
      <c r="O429" s="822"/>
      <c r="P429" s="831">
        <v>5.0999999999999996</v>
      </c>
      <c r="Q429" s="831">
        <v>355.47</v>
      </c>
      <c r="R429" s="827"/>
      <c r="S429" s="832">
        <v>69.700000000000017</v>
      </c>
    </row>
    <row r="430" spans="1:19" ht="14.45" customHeight="1" x14ac:dyDescent="0.2">
      <c r="A430" s="821" t="s">
        <v>3979</v>
      </c>
      <c r="B430" s="822" t="s">
        <v>3980</v>
      </c>
      <c r="C430" s="822" t="s">
        <v>622</v>
      </c>
      <c r="D430" s="822" t="s">
        <v>1409</v>
      </c>
      <c r="E430" s="822" t="s">
        <v>3964</v>
      </c>
      <c r="F430" s="822" t="s">
        <v>3983</v>
      </c>
      <c r="G430" s="822" t="s">
        <v>867</v>
      </c>
      <c r="H430" s="831">
        <v>46</v>
      </c>
      <c r="I430" s="831">
        <v>772.8</v>
      </c>
      <c r="J430" s="822"/>
      <c r="K430" s="822">
        <v>16.8</v>
      </c>
      <c r="L430" s="831">
        <v>48</v>
      </c>
      <c r="M430" s="831">
        <v>806.4</v>
      </c>
      <c r="N430" s="822"/>
      <c r="O430" s="822">
        <v>16.8</v>
      </c>
      <c r="P430" s="831">
        <v>59</v>
      </c>
      <c r="Q430" s="831">
        <v>991.2</v>
      </c>
      <c r="R430" s="827"/>
      <c r="S430" s="832">
        <v>16.8</v>
      </c>
    </row>
    <row r="431" spans="1:19" ht="14.45" customHeight="1" x14ac:dyDescent="0.2">
      <c r="A431" s="821" t="s">
        <v>3979</v>
      </c>
      <c r="B431" s="822" t="s">
        <v>3980</v>
      </c>
      <c r="C431" s="822" t="s">
        <v>622</v>
      </c>
      <c r="D431" s="822" t="s">
        <v>1409</v>
      </c>
      <c r="E431" s="822" t="s">
        <v>3966</v>
      </c>
      <c r="F431" s="822" t="s">
        <v>3986</v>
      </c>
      <c r="G431" s="822" t="s">
        <v>3987</v>
      </c>
      <c r="H431" s="831"/>
      <c r="I431" s="831"/>
      <c r="J431" s="822"/>
      <c r="K431" s="822"/>
      <c r="L431" s="831"/>
      <c r="M431" s="831"/>
      <c r="N431" s="822"/>
      <c r="O431" s="822"/>
      <c r="P431" s="831">
        <v>4</v>
      </c>
      <c r="Q431" s="831">
        <v>880</v>
      </c>
      <c r="R431" s="827"/>
      <c r="S431" s="832">
        <v>220</v>
      </c>
    </row>
    <row r="432" spans="1:19" ht="14.45" customHeight="1" x14ac:dyDescent="0.2">
      <c r="A432" s="821" t="s">
        <v>3979</v>
      </c>
      <c r="B432" s="822" t="s">
        <v>3980</v>
      </c>
      <c r="C432" s="822" t="s">
        <v>622</v>
      </c>
      <c r="D432" s="822" t="s">
        <v>1409</v>
      </c>
      <c r="E432" s="822" t="s">
        <v>3966</v>
      </c>
      <c r="F432" s="822" t="s">
        <v>3990</v>
      </c>
      <c r="G432" s="822" t="s">
        <v>3991</v>
      </c>
      <c r="H432" s="831">
        <v>2</v>
      </c>
      <c r="I432" s="831">
        <v>168</v>
      </c>
      <c r="J432" s="822"/>
      <c r="K432" s="822">
        <v>84</v>
      </c>
      <c r="L432" s="831">
        <v>9</v>
      </c>
      <c r="M432" s="831">
        <v>765</v>
      </c>
      <c r="N432" s="822"/>
      <c r="O432" s="822">
        <v>85</v>
      </c>
      <c r="P432" s="831">
        <v>24</v>
      </c>
      <c r="Q432" s="831">
        <v>2136</v>
      </c>
      <c r="R432" s="827"/>
      <c r="S432" s="832">
        <v>89</v>
      </c>
    </row>
    <row r="433" spans="1:19" ht="14.45" customHeight="1" x14ac:dyDescent="0.2">
      <c r="A433" s="821" t="s">
        <v>3979</v>
      </c>
      <c r="B433" s="822" t="s">
        <v>3980</v>
      </c>
      <c r="C433" s="822" t="s">
        <v>622</v>
      </c>
      <c r="D433" s="822" t="s">
        <v>1409</v>
      </c>
      <c r="E433" s="822" t="s">
        <v>3966</v>
      </c>
      <c r="F433" s="822" t="s">
        <v>3994</v>
      </c>
      <c r="G433" s="822" t="s">
        <v>3995</v>
      </c>
      <c r="H433" s="831">
        <v>19</v>
      </c>
      <c r="I433" s="831">
        <v>722</v>
      </c>
      <c r="J433" s="822"/>
      <c r="K433" s="822">
        <v>38</v>
      </c>
      <c r="L433" s="831">
        <v>40</v>
      </c>
      <c r="M433" s="831">
        <v>1520</v>
      </c>
      <c r="N433" s="822"/>
      <c r="O433" s="822">
        <v>38</v>
      </c>
      <c r="P433" s="831">
        <v>20</v>
      </c>
      <c r="Q433" s="831">
        <v>800</v>
      </c>
      <c r="R433" s="827"/>
      <c r="S433" s="832">
        <v>40</v>
      </c>
    </row>
    <row r="434" spans="1:19" ht="14.45" customHeight="1" x14ac:dyDescent="0.2">
      <c r="A434" s="821" t="s">
        <v>3979</v>
      </c>
      <c r="B434" s="822" t="s">
        <v>3980</v>
      </c>
      <c r="C434" s="822" t="s">
        <v>622</v>
      </c>
      <c r="D434" s="822" t="s">
        <v>1409</v>
      </c>
      <c r="E434" s="822" t="s">
        <v>3966</v>
      </c>
      <c r="F434" s="822" t="s">
        <v>4014</v>
      </c>
      <c r="G434" s="822" t="s">
        <v>4015</v>
      </c>
      <c r="H434" s="831">
        <v>298</v>
      </c>
      <c r="I434" s="831">
        <v>75692</v>
      </c>
      <c r="J434" s="822"/>
      <c r="K434" s="822">
        <v>254</v>
      </c>
      <c r="L434" s="831">
        <v>199</v>
      </c>
      <c r="M434" s="831">
        <v>50745</v>
      </c>
      <c r="N434" s="822"/>
      <c r="O434" s="822">
        <v>255</v>
      </c>
      <c r="P434" s="831">
        <v>236</v>
      </c>
      <c r="Q434" s="831">
        <v>64900</v>
      </c>
      <c r="R434" s="827"/>
      <c r="S434" s="832">
        <v>275</v>
      </c>
    </row>
    <row r="435" spans="1:19" ht="14.45" customHeight="1" x14ac:dyDescent="0.2">
      <c r="A435" s="821" t="s">
        <v>3979</v>
      </c>
      <c r="B435" s="822" t="s">
        <v>3980</v>
      </c>
      <c r="C435" s="822" t="s">
        <v>622</v>
      </c>
      <c r="D435" s="822" t="s">
        <v>1409</v>
      </c>
      <c r="E435" s="822" t="s">
        <v>3966</v>
      </c>
      <c r="F435" s="822" t="s">
        <v>4016</v>
      </c>
      <c r="G435" s="822" t="s">
        <v>4017</v>
      </c>
      <c r="H435" s="831">
        <v>193</v>
      </c>
      <c r="I435" s="831">
        <v>24318</v>
      </c>
      <c r="J435" s="822"/>
      <c r="K435" s="822">
        <v>126</v>
      </c>
      <c r="L435" s="831">
        <v>163</v>
      </c>
      <c r="M435" s="831">
        <v>20701</v>
      </c>
      <c r="N435" s="822"/>
      <c r="O435" s="822">
        <v>127</v>
      </c>
      <c r="P435" s="831">
        <v>257</v>
      </c>
      <c r="Q435" s="831">
        <v>35209</v>
      </c>
      <c r="R435" s="827"/>
      <c r="S435" s="832">
        <v>137</v>
      </c>
    </row>
    <row r="436" spans="1:19" ht="14.45" customHeight="1" x14ac:dyDescent="0.2">
      <c r="A436" s="821" t="s">
        <v>3979</v>
      </c>
      <c r="B436" s="822" t="s">
        <v>3980</v>
      </c>
      <c r="C436" s="822" t="s">
        <v>622</v>
      </c>
      <c r="D436" s="822" t="s">
        <v>1409</v>
      </c>
      <c r="E436" s="822" t="s">
        <v>3966</v>
      </c>
      <c r="F436" s="822" t="s">
        <v>4022</v>
      </c>
      <c r="G436" s="822" t="s">
        <v>4023</v>
      </c>
      <c r="H436" s="831">
        <v>74</v>
      </c>
      <c r="I436" s="831">
        <v>12210</v>
      </c>
      <c r="J436" s="822"/>
      <c r="K436" s="822">
        <v>165</v>
      </c>
      <c r="L436" s="831">
        <v>66</v>
      </c>
      <c r="M436" s="831">
        <v>10956</v>
      </c>
      <c r="N436" s="822"/>
      <c r="O436" s="822">
        <v>166</v>
      </c>
      <c r="P436" s="831">
        <v>89</v>
      </c>
      <c r="Q436" s="831">
        <v>15575</v>
      </c>
      <c r="R436" s="827"/>
      <c r="S436" s="832">
        <v>175</v>
      </c>
    </row>
    <row r="437" spans="1:19" ht="14.45" customHeight="1" x14ac:dyDescent="0.2">
      <c r="A437" s="821" t="s">
        <v>3979</v>
      </c>
      <c r="B437" s="822" t="s">
        <v>3980</v>
      </c>
      <c r="C437" s="822" t="s">
        <v>622</v>
      </c>
      <c r="D437" s="822" t="s">
        <v>1409</v>
      </c>
      <c r="E437" s="822" t="s">
        <v>3966</v>
      </c>
      <c r="F437" s="822" t="s">
        <v>4024</v>
      </c>
      <c r="G437" s="822" t="s">
        <v>4025</v>
      </c>
      <c r="H437" s="831"/>
      <c r="I437" s="831"/>
      <c r="J437" s="822"/>
      <c r="K437" s="822"/>
      <c r="L437" s="831">
        <v>31</v>
      </c>
      <c r="M437" s="831">
        <v>0</v>
      </c>
      <c r="N437" s="822"/>
      <c r="O437" s="822">
        <v>0</v>
      </c>
      <c r="P437" s="831">
        <v>48</v>
      </c>
      <c r="Q437" s="831">
        <v>0</v>
      </c>
      <c r="R437" s="827"/>
      <c r="S437" s="832">
        <v>0</v>
      </c>
    </row>
    <row r="438" spans="1:19" ht="14.45" customHeight="1" x14ac:dyDescent="0.2">
      <c r="A438" s="821" t="s">
        <v>3979</v>
      </c>
      <c r="B438" s="822" t="s">
        <v>3980</v>
      </c>
      <c r="C438" s="822" t="s">
        <v>622</v>
      </c>
      <c r="D438" s="822" t="s">
        <v>1409</v>
      </c>
      <c r="E438" s="822" t="s">
        <v>3966</v>
      </c>
      <c r="F438" s="822" t="s">
        <v>4026</v>
      </c>
      <c r="G438" s="822" t="s">
        <v>4027</v>
      </c>
      <c r="H438" s="831">
        <v>484</v>
      </c>
      <c r="I438" s="831">
        <v>16133.34</v>
      </c>
      <c r="J438" s="822"/>
      <c r="K438" s="822">
        <v>33.333347107438016</v>
      </c>
      <c r="L438" s="831">
        <v>350</v>
      </c>
      <c r="M438" s="831">
        <v>11666.66</v>
      </c>
      <c r="N438" s="822"/>
      <c r="O438" s="822">
        <v>33.333314285714287</v>
      </c>
      <c r="P438" s="831">
        <v>479</v>
      </c>
      <c r="Q438" s="831">
        <v>21821.11</v>
      </c>
      <c r="R438" s="827"/>
      <c r="S438" s="832">
        <v>45.555553235908143</v>
      </c>
    </row>
    <row r="439" spans="1:19" ht="14.45" customHeight="1" x14ac:dyDescent="0.2">
      <c r="A439" s="821" t="s">
        <v>3979</v>
      </c>
      <c r="B439" s="822" t="s">
        <v>3980</v>
      </c>
      <c r="C439" s="822" t="s">
        <v>622</v>
      </c>
      <c r="D439" s="822" t="s">
        <v>1409</v>
      </c>
      <c r="E439" s="822" t="s">
        <v>3966</v>
      </c>
      <c r="F439" s="822" t="s">
        <v>4030</v>
      </c>
      <c r="G439" s="822" t="s">
        <v>4031</v>
      </c>
      <c r="H439" s="831"/>
      <c r="I439" s="831"/>
      <c r="J439" s="822"/>
      <c r="K439" s="822"/>
      <c r="L439" s="831">
        <v>3</v>
      </c>
      <c r="M439" s="831">
        <v>114</v>
      </c>
      <c r="N439" s="822"/>
      <c r="O439" s="822">
        <v>38</v>
      </c>
      <c r="P439" s="831">
        <v>4</v>
      </c>
      <c r="Q439" s="831">
        <v>156</v>
      </c>
      <c r="R439" s="827"/>
      <c r="S439" s="832">
        <v>39</v>
      </c>
    </row>
    <row r="440" spans="1:19" ht="14.45" customHeight="1" x14ac:dyDescent="0.2">
      <c r="A440" s="821" t="s">
        <v>3979</v>
      </c>
      <c r="B440" s="822" t="s">
        <v>3980</v>
      </c>
      <c r="C440" s="822" t="s">
        <v>622</v>
      </c>
      <c r="D440" s="822" t="s">
        <v>1409</v>
      </c>
      <c r="E440" s="822" t="s">
        <v>3966</v>
      </c>
      <c r="F440" s="822" t="s">
        <v>3967</v>
      </c>
      <c r="G440" s="822" t="s">
        <v>3968</v>
      </c>
      <c r="H440" s="831">
        <v>82</v>
      </c>
      <c r="I440" s="831">
        <v>7134</v>
      </c>
      <c r="J440" s="822"/>
      <c r="K440" s="822">
        <v>87</v>
      </c>
      <c r="L440" s="831">
        <v>75</v>
      </c>
      <c r="M440" s="831">
        <v>6600</v>
      </c>
      <c r="N440" s="822"/>
      <c r="O440" s="822">
        <v>88</v>
      </c>
      <c r="P440" s="831">
        <v>100</v>
      </c>
      <c r="Q440" s="831">
        <v>9300</v>
      </c>
      <c r="R440" s="827"/>
      <c r="S440" s="832">
        <v>93</v>
      </c>
    </row>
    <row r="441" spans="1:19" ht="14.45" customHeight="1" x14ac:dyDescent="0.2">
      <c r="A441" s="821" t="s">
        <v>3979</v>
      </c>
      <c r="B441" s="822" t="s">
        <v>3980</v>
      </c>
      <c r="C441" s="822" t="s">
        <v>622</v>
      </c>
      <c r="D441" s="822" t="s">
        <v>1409</v>
      </c>
      <c r="E441" s="822" t="s">
        <v>3966</v>
      </c>
      <c r="F441" s="822" t="s">
        <v>4052</v>
      </c>
      <c r="G441" s="822" t="s">
        <v>4053</v>
      </c>
      <c r="H441" s="831"/>
      <c r="I441" s="831"/>
      <c r="J441" s="822"/>
      <c r="K441" s="822"/>
      <c r="L441" s="831"/>
      <c r="M441" s="831"/>
      <c r="N441" s="822"/>
      <c r="O441" s="822"/>
      <c r="P441" s="831">
        <v>2</v>
      </c>
      <c r="Q441" s="831">
        <v>132</v>
      </c>
      <c r="R441" s="827"/>
      <c r="S441" s="832">
        <v>66</v>
      </c>
    </row>
    <row r="442" spans="1:19" ht="14.45" customHeight="1" x14ac:dyDescent="0.2">
      <c r="A442" s="821" t="s">
        <v>3979</v>
      </c>
      <c r="B442" s="822" t="s">
        <v>3980</v>
      </c>
      <c r="C442" s="822" t="s">
        <v>622</v>
      </c>
      <c r="D442" s="822" t="s">
        <v>1409</v>
      </c>
      <c r="E442" s="822" t="s">
        <v>3966</v>
      </c>
      <c r="F442" s="822" t="s">
        <v>4070</v>
      </c>
      <c r="G442" s="822" t="s">
        <v>4071</v>
      </c>
      <c r="H442" s="831">
        <v>8</v>
      </c>
      <c r="I442" s="831">
        <v>696</v>
      </c>
      <c r="J442" s="822"/>
      <c r="K442" s="822">
        <v>87</v>
      </c>
      <c r="L442" s="831">
        <v>9</v>
      </c>
      <c r="M442" s="831">
        <v>792</v>
      </c>
      <c r="N442" s="822"/>
      <c r="O442" s="822">
        <v>88</v>
      </c>
      <c r="P442" s="831">
        <v>11</v>
      </c>
      <c r="Q442" s="831">
        <v>1023</v>
      </c>
      <c r="R442" s="827"/>
      <c r="S442" s="832">
        <v>93</v>
      </c>
    </row>
    <row r="443" spans="1:19" ht="14.45" customHeight="1" x14ac:dyDescent="0.2">
      <c r="A443" s="821" t="s">
        <v>3979</v>
      </c>
      <c r="B443" s="822" t="s">
        <v>3980</v>
      </c>
      <c r="C443" s="822" t="s">
        <v>622</v>
      </c>
      <c r="D443" s="822" t="s">
        <v>1409</v>
      </c>
      <c r="E443" s="822" t="s">
        <v>3966</v>
      </c>
      <c r="F443" s="822" t="s">
        <v>4074</v>
      </c>
      <c r="G443" s="822" t="s">
        <v>4075</v>
      </c>
      <c r="H443" s="831"/>
      <c r="I443" s="831"/>
      <c r="J443" s="822"/>
      <c r="K443" s="822"/>
      <c r="L443" s="831">
        <v>33</v>
      </c>
      <c r="M443" s="831">
        <v>0</v>
      </c>
      <c r="N443" s="822"/>
      <c r="O443" s="822">
        <v>0</v>
      </c>
      <c r="P443" s="831">
        <v>39</v>
      </c>
      <c r="Q443" s="831">
        <v>0</v>
      </c>
      <c r="R443" s="827"/>
      <c r="S443" s="832">
        <v>0</v>
      </c>
    </row>
    <row r="444" spans="1:19" ht="14.45" customHeight="1" x14ac:dyDescent="0.2">
      <c r="A444" s="821" t="s">
        <v>3979</v>
      </c>
      <c r="B444" s="822" t="s">
        <v>3980</v>
      </c>
      <c r="C444" s="822" t="s">
        <v>622</v>
      </c>
      <c r="D444" s="822" t="s">
        <v>1409</v>
      </c>
      <c r="E444" s="822" t="s">
        <v>3966</v>
      </c>
      <c r="F444" s="822" t="s">
        <v>4082</v>
      </c>
      <c r="G444" s="822" t="s">
        <v>4083</v>
      </c>
      <c r="H444" s="831"/>
      <c r="I444" s="831"/>
      <c r="J444" s="822"/>
      <c r="K444" s="822"/>
      <c r="L444" s="831">
        <v>11</v>
      </c>
      <c r="M444" s="831">
        <v>0</v>
      </c>
      <c r="N444" s="822"/>
      <c r="O444" s="822">
        <v>0</v>
      </c>
      <c r="P444" s="831">
        <v>13</v>
      </c>
      <c r="Q444" s="831">
        <v>0</v>
      </c>
      <c r="R444" s="827"/>
      <c r="S444" s="832">
        <v>0</v>
      </c>
    </row>
    <row r="445" spans="1:19" ht="14.45" customHeight="1" x14ac:dyDescent="0.2">
      <c r="A445" s="821" t="s">
        <v>3979</v>
      </c>
      <c r="B445" s="822" t="s">
        <v>3980</v>
      </c>
      <c r="C445" s="822" t="s">
        <v>622</v>
      </c>
      <c r="D445" s="822" t="s">
        <v>1410</v>
      </c>
      <c r="E445" s="822" t="s">
        <v>3964</v>
      </c>
      <c r="F445" s="822" t="s">
        <v>3965</v>
      </c>
      <c r="G445" s="822" t="s">
        <v>899</v>
      </c>
      <c r="H445" s="831">
        <v>2.9</v>
      </c>
      <c r="I445" s="831">
        <v>201.84</v>
      </c>
      <c r="J445" s="822"/>
      <c r="K445" s="822">
        <v>69.600000000000009</v>
      </c>
      <c r="L445" s="831"/>
      <c r="M445" s="831"/>
      <c r="N445" s="822"/>
      <c r="O445" s="822"/>
      <c r="P445" s="831">
        <v>6.5</v>
      </c>
      <c r="Q445" s="831">
        <v>453.05</v>
      </c>
      <c r="R445" s="827"/>
      <c r="S445" s="832">
        <v>69.7</v>
      </c>
    </row>
    <row r="446" spans="1:19" ht="14.45" customHeight="1" x14ac:dyDescent="0.2">
      <c r="A446" s="821" t="s">
        <v>3979</v>
      </c>
      <c r="B446" s="822" t="s">
        <v>3980</v>
      </c>
      <c r="C446" s="822" t="s">
        <v>622</v>
      </c>
      <c r="D446" s="822" t="s">
        <v>1410</v>
      </c>
      <c r="E446" s="822" t="s">
        <v>3964</v>
      </c>
      <c r="F446" s="822" t="s">
        <v>3983</v>
      </c>
      <c r="G446" s="822" t="s">
        <v>867</v>
      </c>
      <c r="H446" s="831">
        <v>86</v>
      </c>
      <c r="I446" s="831">
        <v>1444.8</v>
      </c>
      <c r="J446" s="822"/>
      <c r="K446" s="822">
        <v>16.8</v>
      </c>
      <c r="L446" s="831">
        <v>62</v>
      </c>
      <c r="M446" s="831">
        <v>1041.5999999999999</v>
      </c>
      <c r="N446" s="822"/>
      <c r="O446" s="822">
        <v>16.799999999999997</v>
      </c>
      <c r="P446" s="831">
        <v>74</v>
      </c>
      <c r="Q446" s="831">
        <v>1243.2</v>
      </c>
      <c r="R446" s="827"/>
      <c r="S446" s="832">
        <v>16.8</v>
      </c>
    </row>
    <row r="447" spans="1:19" ht="14.45" customHeight="1" x14ac:dyDescent="0.2">
      <c r="A447" s="821" t="s">
        <v>3979</v>
      </c>
      <c r="B447" s="822" t="s">
        <v>3980</v>
      </c>
      <c r="C447" s="822" t="s">
        <v>622</v>
      </c>
      <c r="D447" s="822" t="s">
        <v>1410</v>
      </c>
      <c r="E447" s="822" t="s">
        <v>3966</v>
      </c>
      <c r="F447" s="822" t="s">
        <v>3990</v>
      </c>
      <c r="G447" s="822" t="s">
        <v>3991</v>
      </c>
      <c r="H447" s="831">
        <v>37</v>
      </c>
      <c r="I447" s="831">
        <v>3108</v>
      </c>
      <c r="J447" s="822"/>
      <c r="K447" s="822">
        <v>84</v>
      </c>
      <c r="L447" s="831">
        <v>9</v>
      </c>
      <c r="M447" s="831">
        <v>765</v>
      </c>
      <c r="N447" s="822"/>
      <c r="O447" s="822">
        <v>85</v>
      </c>
      <c r="P447" s="831">
        <v>40</v>
      </c>
      <c r="Q447" s="831">
        <v>3560</v>
      </c>
      <c r="R447" s="827"/>
      <c r="S447" s="832">
        <v>89</v>
      </c>
    </row>
    <row r="448" spans="1:19" ht="14.45" customHeight="1" x14ac:dyDescent="0.2">
      <c r="A448" s="821" t="s">
        <v>3979</v>
      </c>
      <c r="B448" s="822" t="s">
        <v>3980</v>
      </c>
      <c r="C448" s="822" t="s">
        <v>622</v>
      </c>
      <c r="D448" s="822" t="s">
        <v>1410</v>
      </c>
      <c r="E448" s="822" t="s">
        <v>3966</v>
      </c>
      <c r="F448" s="822" t="s">
        <v>3994</v>
      </c>
      <c r="G448" s="822" t="s">
        <v>3995</v>
      </c>
      <c r="H448" s="831"/>
      <c r="I448" s="831"/>
      <c r="J448" s="822"/>
      <c r="K448" s="822"/>
      <c r="L448" s="831">
        <v>1</v>
      </c>
      <c r="M448" s="831">
        <v>38</v>
      </c>
      <c r="N448" s="822"/>
      <c r="O448" s="822">
        <v>38</v>
      </c>
      <c r="P448" s="831"/>
      <c r="Q448" s="831"/>
      <c r="R448" s="827"/>
      <c r="S448" s="832"/>
    </row>
    <row r="449" spans="1:19" ht="14.45" customHeight="1" x14ac:dyDescent="0.2">
      <c r="A449" s="821" t="s">
        <v>3979</v>
      </c>
      <c r="B449" s="822" t="s">
        <v>3980</v>
      </c>
      <c r="C449" s="822" t="s">
        <v>622</v>
      </c>
      <c r="D449" s="822" t="s">
        <v>1410</v>
      </c>
      <c r="E449" s="822" t="s">
        <v>3966</v>
      </c>
      <c r="F449" s="822" t="s">
        <v>4000</v>
      </c>
      <c r="G449" s="822" t="s">
        <v>4001</v>
      </c>
      <c r="H449" s="831"/>
      <c r="I449" s="831"/>
      <c r="J449" s="822"/>
      <c r="K449" s="822"/>
      <c r="L449" s="831">
        <v>1</v>
      </c>
      <c r="M449" s="831">
        <v>243</v>
      </c>
      <c r="N449" s="822"/>
      <c r="O449" s="822">
        <v>243</v>
      </c>
      <c r="P449" s="831"/>
      <c r="Q449" s="831"/>
      <c r="R449" s="827"/>
      <c r="S449" s="832"/>
    </row>
    <row r="450" spans="1:19" ht="14.45" customHeight="1" x14ac:dyDescent="0.2">
      <c r="A450" s="821" t="s">
        <v>3979</v>
      </c>
      <c r="B450" s="822" t="s">
        <v>3980</v>
      </c>
      <c r="C450" s="822" t="s">
        <v>622</v>
      </c>
      <c r="D450" s="822" t="s">
        <v>1410</v>
      </c>
      <c r="E450" s="822" t="s">
        <v>3966</v>
      </c>
      <c r="F450" s="822" t="s">
        <v>4014</v>
      </c>
      <c r="G450" s="822" t="s">
        <v>4015</v>
      </c>
      <c r="H450" s="831">
        <v>139</v>
      </c>
      <c r="I450" s="831">
        <v>35306</v>
      </c>
      <c r="J450" s="822"/>
      <c r="K450" s="822">
        <v>254</v>
      </c>
      <c r="L450" s="831">
        <v>130</v>
      </c>
      <c r="M450" s="831">
        <v>33150</v>
      </c>
      <c r="N450" s="822"/>
      <c r="O450" s="822">
        <v>255</v>
      </c>
      <c r="P450" s="831">
        <v>149</v>
      </c>
      <c r="Q450" s="831">
        <v>40975</v>
      </c>
      <c r="R450" s="827"/>
      <c r="S450" s="832">
        <v>275</v>
      </c>
    </row>
    <row r="451" spans="1:19" ht="14.45" customHeight="1" x14ac:dyDescent="0.2">
      <c r="A451" s="821" t="s">
        <v>3979</v>
      </c>
      <c r="B451" s="822" t="s">
        <v>3980</v>
      </c>
      <c r="C451" s="822" t="s">
        <v>622</v>
      </c>
      <c r="D451" s="822" t="s">
        <v>1410</v>
      </c>
      <c r="E451" s="822" t="s">
        <v>3966</v>
      </c>
      <c r="F451" s="822" t="s">
        <v>4016</v>
      </c>
      <c r="G451" s="822" t="s">
        <v>4017</v>
      </c>
      <c r="H451" s="831">
        <v>320</v>
      </c>
      <c r="I451" s="831">
        <v>40320</v>
      </c>
      <c r="J451" s="822"/>
      <c r="K451" s="822">
        <v>126</v>
      </c>
      <c r="L451" s="831">
        <v>182</v>
      </c>
      <c r="M451" s="831">
        <v>23114</v>
      </c>
      <c r="N451" s="822"/>
      <c r="O451" s="822">
        <v>127</v>
      </c>
      <c r="P451" s="831">
        <v>334</v>
      </c>
      <c r="Q451" s="831">
        <v>45758</v>
      </c>
      <c r="R451" s="827"/>
      <c r="S451" s="832">
        <v>137</v>
      </c>
    </row>
    <row r="452" spans="1:19" ht="14.45" customHeight="1" x14ac:dyDescent="0.2">
      <c r="A452" s="821" t="s">
        <v>3979</v>
      </c>
      <c r="B452" s="822" t="s">
        <v>3980</v>
      </c>
      <c r="C452" s="822" t="s">
        <v>622</v>
      </c>
      <c r="D452" s="822" t="s">
        <v>1410</v>
      </c>
      <c r="E452" s="822" t="s">
        <v>3966</v>
      </c>
      <c r="F452" s="822" t="s">
        <v>4022</v>
      </c>
      <c r="G452" s="822" t="s">
        <v>4023</v>
      </c>
      <c r="H452" s="831">
        <v>112</v>
      </c>
      <c r="I452" s="831">
        <v>18480</v>
      </c>
      <c r="J452" s="822"/>
      <c r="K452" s="822">
        <v>165</v>
      </c>
      <c r="L452" s="831">
        <v>81</v>
      </c>
      <c r="M452" s="831">
        <v>13446</v>
      </c>
      <c r="N452" s="822"/>
      <c r="O452" s="822">
        <v>166</v>
      </c>
      <c r="P452" s="831">
        <v>109</v>
      </c>
      <c r="Q452" s="831">
        <v>19075</v>
      </c>
      <c r="R452" s="827"/>
      <c r="S452" s="832">
        <v>175</v>
      </c>
    </row>
    <row r="453" spans="1:19" ht="14.45" customHeight="1" x14ac:dyDescent="0.2">
      <c r="A453" s="821" t="s">
        <v>3979</v>
      </c>
      <c r="B453" s="822" t="s">
        <v>3980</v>
      </c>
      <c r="C453" s="822" t="s">
        <v>622</v>
      </c>
      <c r="D453" s="822" t="s">
        <v>1410</v>
      </c>
      <c r="E453" s="822" t="s">
        <v>3966</v>
      </c>
      <c r="F453" s="822" t="s">
        <v>4024</v>
      </c>
      <c r="G453" s="822" t="s">
        <v>4025</v>
      </c>
      <c r="H453" s="831"/>
      <c r="I453" s="831"/>
      <c r="J453" s="822"/>
      <c r="K453" s="822"/>
      <c r="L453" s="831">
        <v>34</v>
      </c>
      <c r="M453" s="831">
        <v>0</v>
      </c>
      <c r="N453" s="822"/>
      <c r="O453" s="822">
        <v>0</v>
      </c>
      <c r="P453" s="831">
        <v>43</v>
      </c>
      <c r="Q453" s="831">
        <v>0</v>
      </c>
      <c r="R453" s="827"/>
      <c r="S453" s="832">
        <v>0</v>
      </c>
    </row>
    <row r="454" spans="1:19" ht="14.45" customHeight="1" x14ac:dyDescent="0.2">
      <c r="A454" s="821" t="s">
        <v>3979</v>
      </c>
      <c r="B454" s="822" t="s">
        <v>3980</v>
      </c>
      <c r="C454" s="822" t="s">
        <v>622</v>
      </c>
      <c r="D454" s="822" t="s">
        <v>1410</v>
      </c>
      <c r="E454" s="822" t="s">
        <v>3966</v>
      </c>
      <c r="F454" s="822" t="s">
        <v>4026</v>
      </c>
      <c r="G454" s="822" t="s">
        <v>4027</v>
      </c>
      <c r="H454" s="831">
        <v>456</v>
      </c>
      <c r="I454" s="831">
        <v>15200</v>
      </c>
      <c r="J454" s="822"/>
      <c r="K454" s="822">
        <v>33.333333333333336</v>
      </c>
      <c r="L454" s="831">
        <v>310</v>
      </c>
      <c r="M454" s="831">
        <v>10333.34</v>
      </c>
      <c r="N454" s="822"/>
      <c r="O454" s="822">
        <v>33.333354838709681</v>
      </c>
      <c r="P454" s="831">
        <v>479</v>
      </c>
      <c r="Q454" s="831">
        <v>21821.120000000003</v>
      </c>
      <c r="R454" s="827"/>
      <c r="S454" s="832">
        <v>45.555574112734867</v>
      </c>
    </row>
    <row r="455" spans="1:19" ht="14.45" customHeight="1" x14ac:dyDescent="0.2">
      <c r="A455" s="821" t="s">
        <v>3979</v>
      </c>
      <c r="B455" s="822" t="s">
        <v>3980</v>
      </c>
      <c r="C455" s="822" t="s">
        <v>622</v>
      </c>
      <c r="D455" s="822" t="s">
        <v>1410</v>
      </c>
      <c r="E455" s="822" t="s">
        <v>3966</v>
      </c>
      <c r="F455" s="822" t="s">
        <v>4030</v>
      </c>
      <c r="G455" s="822" t="s">
        <v>4031</v>
      </c>
      <c r="H455" s="831"/>
      <c r="I455" s="831"/>
      <c r="J455" s="822"/>
      <c r="K455" s="822"/>
      <c r="L455" s="831"/>
      <c r="M455" s="831"/>
      <c r="N455" s="822"/>
      <c r="O455" s="822"/>
      <c r="P455" s="831">
        <v>2</v>
      </c>
      <c r="Q455" s="831">
        <v>78</v>
      </c>
      <c r="R455" s="827"/>
      <c r="S455" s="832">
        <v>39</v>
      </c>
    </row>
    <row r="456" spans="1:19" ht="14.45" customHeight="1" x14ac:dyDescent="0.2">
      <c r="A456" s="821" t="s">
        <v>3979</v>
      </c>
      <c r="B456" s="822" t="s">
        <v>3980</v>
      </c>
      <c r="C456" s="822" t="s">
        <v>622</v>
      </c>
      <c r="D456" s="822" t="s">
        <v>1410</v>
      </c>
      <c r="E456" s="822" t="s">
        <v>3966</v>
      </c>
      <c r="F456" s="822" t="s">
        <v>3967</v>
      </c>
      <c r="G456" s="822" t="s">
        <v>3968</v>
      </c>
      <c r="H456" s="831">
        <v>112</v>
      </c>
      <c r="I456" s="831">
        <v>9744</v>
      </c>
      <c r="J456" s="822"/>
      <c r="K456" s="822">
        <v>87</v>
      </c>
      <c r="L456" s="831">
        <v>82</v>
      </c>
      <c r="M456" s="831">
        <v>7216</v>
      </c>
      <c r="N456" s="822"/>
      <c r="O456" s="822">
        <v>88</v>
      </c>
      <c r="P456" s="831">
        <v>109</v>
      </c>
      <c r="Q456" s="831">
        <v>10137</v>
      </c>
      <c r="R456" s="827"/>
      <c r="S456" s="832">
        <v>93</v>
      </c>
    </row>
    <row r="457" spans="1:19" ht="14.45" customHeight="1" x14ac:dyDescent="0.2">
      <c r="A457" s="821" t="s">
        <v>3979</v>
      </c>
      <c r="B457" s="822" t="s">
        <v>3980</v>
      </c>
      <c r="C457" s="822" t="s">
        <v>622</v>
      </c>
      <c r="D457" s="822" t="s">
        <v>1410</v>
      </c>
      <c r="E457" s="822" t="s">
        <v>3966</v>
      </c>
      <c r="F457" s="822" t="s">
        <v>4074</v>
      </c>
      <c r="G457" s="822" t="s">
        <v>4075</v>
      </c>
      <c r="H457" s="831"/>
      <c r="I457" s="831"/>
      <c r="J457" s="822"/>
      <c r="K457" s="822"/>
      <c r="L457" s="831">
        <v>39</v>
      </c>
      <c r="M457" s="831">
        <v>0</v>
      </c>
      <c r="N457" s="822"/>
      <c r="O457" s="822">
        <v>0</v>
      </c>
      <c r="P457" s="831">
        <v>54</v>
      </c>
      <c r="Q457" s="831">
        <v>0</v>
      </c>
      <c r="R457" s="827"/>
      <c r="S457" s="832">
        <v>0</v>
      </c>
    </row>
    <row r="458" spans="1:19" ht="14.45" customHeight="1" x14ac:dyDescent="0.2">
      <c r="A458" s="821" t="s">
        <v>3979</v>
      </c>
      <c r="B458" s="822" t="s">
        <v>3980</v>
      </c>
      <c r="C458" s="822" t="s">
        <v>622</v>
      </c>
      <c r="D458" s="822" t="s">
        <v>1410</v>
      </c>
      <c r="E458" s="822" t="s">
        <v>3966</v>
      </c>
      <c r="F458" s="822" t="s">
        <v>4082</v>
      </c>
      <c r="G458" s="822" t="s">
        <v>4083</v>
      </c>
      <c r="H458" s="831"/>
      <c r="I458" s="831"/>
      <c r="J458" s="822"/>
      <c r="K458" s="822"/>
      <c r="L458" s="831">
        <v>9</v>
      </c>
      <c r="M458" s="831">
        <v>0</v>
      </c>
      <c r="N458" s="822"/>
      <c r="O458" s="822">
        <v>0</v>
      </c>
      <c r="P458" s="831">
        <v>12</v>
      </c>
      <c r="Q458" s="831">
        <v>0</v>
      </c>
      <c r="R458" s="827"/>
      <c r="S458" s="832">
        <v>0</v>
      </c>
    </row>
    <row r="459" spans="1:19" ht="14.45" customHeight="1" x14ac:dyDescent="0.2">
      <c r="A459" s="821" t="s">
        <v>3979</v>
      </c>
      <c r="B459" s="822" t="s">
        <v>3980</v>
      </c>
      <c r="C459" s="822" t="s">
        <v>622</v>
      </c>
      <c r="D459" s="822" t="s">
        <v>1411</v>
      </c>
      <c r="E459" s="822" t="s">
        <v>3964</v>
      </c>
      <c r="F459" s="822" t="s">
        <v>3965</v>
      </c>
      <c r="G459" s="822" t="s">
        <v>899</v>
      </c>
      <c r="H459" s="831">
        <v>4.5</v>
      </c>
      <c r="I459" s="831">
        <v>313.25</v>
      </c>
      <c r="J459" s="822"/>
      <c r="K459" s="822">
        <v>69.611111111111114</v>
      </c>
      <c r="L459" s="831"/>
      <c r="M459" s="831"/>
      <c r="N459" s="822"/>
      <c r="O459" s="822"/>
      <c r="P459" s="831">
        <v>10.1</v>
      </c>
      <c r="Q459" s="831">
        <v>703.97</v>
      </c>
      <c r="R459" s="827"/>
      <c r="S459" s="832">
        <v>69.7</v>
      </c>
    </row>
    <row r="460" spans="1:19" ht="14.45" customHeight="1" x14ac:dyDescent="0.2">
      <c r="A460" s="821" t="s">
        <v>3979</v>
      </c>
      <c r="B460" s="822" t="s">
        <v>3980</v>
      </c>
      <c r="C460" s="822" t="s">
        <v>622</v>
      </c>
      <c r="D460" s="822" t="s">
        <v>1411</v>
      </c>
      <c r="E460" s="822" t="s">
        <v>3964</v>
      </c>
      <c r="F460" s="822" t="s">
        <v>3981</v>
      </c>
      <c r="G460" s="822" t="s">
        <v>973</v>
      </c>
      <c r="H460" s="831">
        <v>0.4</v>
      </c>
      <c r="I460" s="831">
        <v>114.04</v>
      </c>
      <c r="J460" s="822"/>
      <c r="K460" s="822">
        <v>285.10000000000002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3979</v>
      </c>
      <c r="B461" s="822" t="s">
        <v>3980</v>
      </c>
      <c r="C461" s="822" t="s">
        <v>622</v>
      </c>
      <c r="D461" s="822" t="s">
        <v>1411</v>
      </c>
      <c r="E461" s="822" t="s">
        <v>3964</v>
      </c>
      <c r="F461" s="822" t="s">
        <v>3982</v>
      </c>
      <c r="G461" s="822" t="s">
        <v>648</v>
      </c>
      <c r="H461" s="831"/>
      <c r="I461" s="831"/>
      <c r="J461" s="822"/>
      <c r="K461" s="822"/>
      <c r="L461" s="831">
        <v>0.1</v>
      </c>
      <c r="M461" s="831">
        <v>4.7</v>
      </c>
      <c r="N461" s="822"/>
      <c r="O461" s="822">
        <v>47</v>
      </c>
      <c r="P461" s="831"/>
      <c r="Q461" s="831"/>
      <c r="R461" s="827"/>
      <c r="S461" s="832"/>
    </row>
    <row r="462" spans="1:19" ht="14.45" customHeight="1" x14ac:dyDescent="0.2">
      <c r="A462" s="821" t="s">
        <v>3979</v>
      </c>
      <c r="B462" s="822" t="s">
        <v>3980</v>
      </c>
      <c r="C462" s="822" t="s">
        <v>622</v>
      </c>
      <c r="D462" s="822" t="s">
        <v>1411</v>
      </c>
      <c r="E462" s="822" t="s">
        <v>3964</v>
      </c>
      <c r="F462" s="822" t="s">
        <v>3983</v>
      </c>
      <c r="G462" s="822" t="s">
        <v>867</v>
      </c>
      <c r="H462" s="831">
        <v>145</v>
      </c>
      <c r="I462" s="831">
        <v>2436</v>
      </c>
      <c r="J462" s="822"/>
      <c r="K462" s="822">
        <v>16.8</v>
      </c>
      <c r="L462" s="831">
        <v>88</v>
      </c>
      <c r="M462" s="831">
        <v>1478.4</v>
      </c>
      <c r="N462" s="822"/>
      <c r="O462" s="822">
        <v>16.8</v>
      </c>
      <c r="P462" s="831">
        <v>136</v>
      </c>
      <c r="Q462" s="831">
        <v>2284.8000000000002</v>
      </c>
      <c r="R462" s="827"/>
      <c r="S462" s="832">
        <v>16.8</v>
      </c>
    </row>
    <row r="463" spans="1:19" ht="14.45" customHeight="1" x14ac:dyDescent="0.2">
      <c r="A463" s="821" t="s">
        <v>3979</v>
      </c>
      <c r="B463" s="822" t="s">
        <v>3980</v>
      </c>
      <c r="C463" s="822" t="s">
        <v>622</v>
      </c>
      <c r="D463" s="822" t="s">
        <v>1411</v>
      </c>
      <c r="E463" s="822" t="s">
        <v>3964</v>
      </c>
      <c r="F463" s="822" t="s">
        <v>3984</v>
      </c>
      <c r="G463" s="822" t="s">
        <v>2341</v>
      </c>
      <c r="H463" s="831"/>
      <c r="I463" s="831"/>
      <c r="J463" s="822"/>
      <c r="K463" s="822"/>
      <c r="L463" s="831">
        <v>0.1</v>
      </c>
      <c r="M463" s="831">
        <v>94.12</v>
      </c>
      <c r="N463" s="822"/>
      <c r="O463" s="822">
        <v>941.2</v>
      </c>
      <c r="P463" s="831"/>
      <c r="Q463" s="831"/>
      <c r="R463" s="827"/>
      <c r="S463" s="832"/>
    </row>
    <row r="464" spans="1:19" ht="14.45" customHeight="1" x14ac:dyDescent="0.2">
      <c r="A464" s="821" t="s">
        <v>3979</v>
      </c>
      <c r="B464" s="822" t="s">
        <v>3980</v>
      </c>
      <c r="C464" s="822" t="s">
        <v>622</v>
      </c>
      <c r="D464" s="822" t="s">
        <v>1411</v>
      </c>
      <c r="E464" s="822" t="s">
        <v>3966</v>
      </c>
      <c r="F464" s="822" t="s">
        <v>3986</v>
      </c>
      <c r="G464" s="822" t="s">
        <v>3987</v>
      </c>
      <c r="H464" s="831"/>
      <c r="I464" s="831"/>
      <c r="J464" s="822"/>
      <c r="K464" s="822"/>
      <c r="L464" s="831"/>
      <c r="M464" s="831"/>
      <c r="N464" s="822"/>
      <c r="O464" s="822"/>
      <c r="P464" s="831">
        <v>1</v>
      </c>
      <c r="Q464" s="831">
        <v>220</v>
      </c>
      <c r="R464" s="827"/>
      <c r="S464" s="832">
        <v>220</v>
      </c>
    </row>
    <row r="465" spans="1:19" ht="14.45" customHeight="1" x14ac:dyDescent="0.2">
      <c r="A465" s="821" t="s">
        <v>3979</v>
      </c>
      <c r="B465" s="822" t="s">
        <v>3980</v>
      </c>
      <c r="C465" s="822" t="s">
        <v>622</v>
      </c>
      <c r="D465" s="822" t="s">
        <v>1411</v>
      </c>
      <c r="E465" s="822" t="s">
        <v>3966</v>
      </c>
      <c r="F465" s="822" t="s">
        <v>3990</v>
      </c>
      <c r="G465" s="822" t="s">
        <v>3991</v>
      </c>
      <c r="H465" s="831">
        <v>37</v>
      </c>
      <c r="I465" s="831">
        <v>3108</v>
      </c>
      <c r="J465" s="822"/>
      <c r="K465" s="822">
        <v>84</v>
      </c>
      <c r="L465" s="831">
        <v>54</v>
      </c>
      <c r="M465" s="831">
        <v>4590</v>
      </c>
      <c r="N465" s="822"/>
      <c r="O465" s="822">
        <v>85</v>
      </c>
      <c r="P465" s="831">
        <v>16</v>
      </c>
      <c r="Q465" s="831">
        <v>1424</v>
      </c>
      <c r="R465" s="827"/>
      <c r="S465" s="832">
        <v>89</v>
      </c>
    </row>
    <row r="466" spans="1:19" ht="14.45" customHeight="1" x14ac:dyDescent="0.2">
      <c r="A466" s="821" t="s">
        <v>3979</v>
      </c>
      <c r="B466" s="822" t="s">
        <v>3980</v>
      </c>
      <c r="C466" s="822" t="s">
        <v>622</v>
      </c>
      <c r="D466" s="822" t="s">
        <v>1411</v>
      </c>
      <c r="E466" s="822" t="s">
        <v>3966</v>
      </c>
      <c r="F466" s="822" t="s">
        <v>3992</v>
      </c>
      <c r="G466" s="822" t="s">
        <v>3993</v>
      </c>
      <c r="H466" s="831">
        <v>3</v>
      </c>
      <c r="I466" s="831">
        <v>321</v>
      </c>
      <c r="J466" s="822"/>
      <c r="K466" s="822">
        <v>107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3979</v>
      </c>
      <c r="B467" s="822" t="s">
        <v>3980</v>
      </c>
      <c r="C467" s="822" t="s">
        <v>622</v>
      </c>
      <c r="D467" s="822" t="s">
        <v>1411</v>
      </c>
      <c r="E467" s="822" t="s">
        <v>3966</v>
      </c>
      <c r="F467" s="822" t="s">
        <v>3994</v>
      </c>
      <c r="G467" s="822" t="s">
        <v>3995</v>
      </c>
      <c r="H467" s="831">
        <v>20</v>
      </c>
      <c r="I467" s="831">
        <v>760</v>
      </c>
      <c r="J467" s="822"/>
      <c r="K467" s="822">
        <v>38</v>
      </c>
      <c r="L467" s="831">
        <v>13</v>
      </c>
      <c r="M467" s="831">
        <v>494</v>
      </c>
      <c r="N467" s="822"/>
      <c r="O467" s="822">
        <v>38</v>
      </c>
      <c r="P467" s="831">
        <v>5</v>
      </c>
      <c r="Q467" s="831">
        <v>200</v>
      </c>
      <c r="R467" s="827"/>
      <c r="S467" s="832">
        <v>40</v>
      </c>
    </row>
    <row r="468" spans="1:19" ht="14.45" customHeight="1" x14ac:dyDescent="0.2">
      <c r="A468" s="821" t="s">
        <v>3979</v>
      </c>
      <c r="B468" s="822" t="s">
        <v>3980</v>
      </c>
      <c r="C468" s="822" t="s">
        <v>622</v>
      </c>
      <c r="D468" s="822" t="s">
        <v>1411</v>
      </c>
      <c r="E468" s="822" t="s">
        <v>3966</v>
      </c>
      <c r="F468" s="822" t="s">
        <v>3998</v>
      </c>
      <c r="G468" s="822" t="s">
        <v>3999</v>
      </c>
      <c r="H468" s="831">
        <v>1</v>
      </c>
      <c r="I468" s="831">
        <v>5</v>
      </c>
      <c r="J468" s="822"/>
      <c r="K468" s="822">
        <v>5</v>
      </c>
      <c r="L468" s="831">
        <v>3</v>
      </c>
      <c r="M468" s="831">
        <v>15</v>
      </c>
      <c r="N468" s="822"/>
      <c r="O468" s="822">
        <v>5</v>
      </c>
      <c r="P468" s="831">
        <v>1</v>
      </c>
      <c r="Q468" s="831">
        <v>5</v>
      </c>
      <c r="R468" s="827"/>
      <c r="S468" s="832">
        <v>5</v>
      </c>
    </row>
    <row r="469" spans="1:19" ht="14.45" customHeight="1" x14ac:dyDescent="0.2">
      <c r="A469" s="821" t="s">
        <v>3979</v>
      </c>
      <c r="B469" s="822" t="s">
        <v>3980</v>
      </c>
      <c r="C469" s="822" t="s">
        <v>622</v>
      </c>
      <c r="D469" s="822" t="s">
        <v>1411</v>
      </c>
      <c r="E469" s="822" t="s">
        <v>3966</v>
      </c>
      <c r="F469" s="822" t="s">
        <v>4006</v>
      </c>
      <c r="G469" s="822" t="s">
        <v>4007</v>
      </c>
      <c r="H469" s="831">
        <v>1</v>
      </c>
      <c r="I469" s="831">
        <v>91</v>
      </c>
      <c r="J469" s="822"/>
      <c r="K469" s="822">
        <v>91</v>
      </c>
      <c r="L469" s="831">
        <v>4</v>
      </c>
      <c r="M469" s="831">
        <v>368</v>
      </c>
      <c r="N469" s="822"/>
      <c r="O469" s="822">
        <v>92</v>
      </c>
      <c r="P469" s="831">
        <v>1</v>
      </c>
      <c r="Q469" s="831">
        <v>97</v>
      </c>
      <c r="R469" s="827"/>
      <c r="S469" s="832">
        <v>97</v>
      </c>
    </row>
    <row r="470" spans="1:19" ht="14.45" customHeight="1" x14ac:dyDescent="0.2">
      <c r="A470" s="821" t="s">
        <v>3979</v>
      </c>
      <c r="B470" s="822" t="s">
        <v>3980</v>
      </c>
      <c r="C470" s="822" t="s">
        <v>622</v>
      </c>
      <c r="D470" s="822" t="s">
        <v>1411</v>
      </c>
      <c r="E470" s="822" t="s">
        <v>3966</v>
      </c>
      <c r="F470" s="822" t="s">
        <v>4010</v>
      </c>
      <c r="G470" s="822" t="s">
        <v>4011</v>
      </c>
      <c r="H470" s="831">
        <v>4</v>
      </c>
      <c r="I470" s="831">
        <v>324</v>
      </c>
      <c r="J470" s="822"/>
      <c r="K470" s="822">
        <v>81</v>
      </c>
      <c r="L470" s="831">
        <v>2</v>
      </c>
      <c r="M470" s="831">
        <v>164</v>
      </c>
      <c r="N470" s="822"/>
      <c r="O470" s="822">
        <v>82</v>
      </c>
      <c r="P470" s="831">
        <v>2</v>
      </c>
      <c r="Q470" s="831">
        <v>174</v>
      </c>
      <c r="R470" s="827"/>
      <c r="S470" s="832">
        <v>87</v>
      </c>
    </row>
    <row r="471" spans="1:19" ht="14.45" customHeight="1" x14ac:dyDescent="0.2">
      <c r="A471" s="821" t="s">
        <v>3979</v>
      </c>
      <c r="B471" s="822" t="s">
        <v>3980</v>
      </c>
      <c r="C471" s="822" t="s">
        <v>622</v>
      </c>
      <c r="D471" s="822" t="s">
        <v>1411</v>
      </c>
      <c r="E471" s="822" t="s">
        <v>3966</v>
      </c>
      <c r="F471" s="822" t="s">
        <v>4014</v>
      </c>
      <c r="G471" s="822" t="s">
        <v>4015</v>
      </c>
      <c r="H471" s="831">
        <v>170</v>
      </c>
      <c r="I471" s="831">
        <v>43180</v>
      </c>
      <c r="J471" s="822"/>
      <c r="K471" s="822">
        <v>254</v>
      </c>
      <c r="L471" s="831">
        <v>137</v>
      </c>
      <c r="M471" s="831">
        <v>34935</v>
      </c>
      <c r="N471" s="822"/>
      <c r="O471" s="822">
        <v>255</v>
      </c>
      <c r="P471" s="831">
        <v>163</v>
      </c>
      <c r="Q471" s="831">
        <v>44825</v>
      </c>
      <c r="R471" s="827"/>
      <c r="S471" s="832">
        <v>275</v>
      </c>
    </row>
    <row r="472" spans="1:19" ht="14.45" customHeight="1" x14ac:dyDescent="0.2">
      <c r="A472" s="821" t="s">
        <v>3979</v>
      </c>
      <c r="B472" s="822" t="s">
        <v>3980</v>
      </c>
      <c r="C472" s="822" t="s">
        <v>622</v>
      </c>
      <c r="D472" s="822" t="s">
        <v>1411</v>
      </c>
      <c r="E472" s="822" t="s">
        <v>3966</v>
      </c>
      <c r="F472" s="822" t="s">
        <v>4016</v>
      </c>
      <c r="G472" s="822" t="s">
        <v>4017</v>
      </c>
      <c r="H472" s="831">
        <v>237</v>
      </c>
      <c r="I472" s="831">
        <v>29862</v>
      </c>
      <c r="J472" s="822"/>
      <c r="K472" s="822">
        <v>126</v>
      </c>
      <c r="L472" s="831">
        <v>189</v>
      </c>
      <c r="M472" s="831">
        <v>24003</v>
      </c>
      <c r="N472" s="822"/>
      <c r="O472" s="822">
        <v>127</v>
      </c>
      <c r="P472" s="831">
        <v>116</v>
      </c>
      <c r="Q472" s="831">
        <v>15892</v>
      </c>
      <c r="R472" s="827"/>
      <c r="S472" s="832">
        <v>137</v>
      </c>
    </row>
    <row r="473" spans="1:19" ht="14.45" customHeight="1" x14ac:dyDescent="0.2">
      <c r="A473" s="821" t="s">
        <v>3979</v>
      </c>
      <c r="B473" s="822" t="s">
        <v>3980</v>
      </c>
      <c r="C473" s="822" t="s">
        <v>622</v>
      </c>
      <c r="D473" s="822" t="s">
        <v>1411</v>
      </c>
      <c r="E473" s="822" t="s">
        <v>3966</v>
      </c>
      <c r="F473" s="822" t="s">
        <v>4022</v>
      </c>
      <c r="G473" s="822" t="s">
        <v>4023</v>
      </c>
      <c r="H473" s="831">
        <v>144</v>
      </c>
      <c r="I473" s="831">
        <v>23760</v>
      </c>
      <c r="J473" s="822"/>
      <c r="K473" s="822">
        <v>165</v>
      </c>
      <c r="L473" s="831">
        <v>94</v>
      </c>
      <c r="M473" s="831">
        <v>15604</v>
      </c>
      <c r="N473" s="822"/>
      <c r="O473" s="822">
        <v>166</v>
      </c>
      <c r="P473" s="831">
        <v>144</v>
      </c>
      <c r="Q473" s="831">
        <v>25200</v>
      </c>
      <c r="R473" s="827"/>
      <c r="S473" s="832">
        <v>175</v>
      </c>
    </row>
    <row r="474" spans="1:19" ht="14.45" customHeight="1" x14ac:dyDescent="0.2">
      <c r="A474" s="821" t="s">
        <v>3979</v>
      </c>
      <c r="B474" s="822" t="s">
        <v>3980</v>
      </c>
      <c r="C474" s="822" t="s">
        <v>622</v>
      </c>
      <c r="D474" s="822" t="s">
        <v>1411</v>
      </c>
      <c r="E474" s="822" t="s">
        <v>3966</v>
      </c>
      <c r="F474" s="822" t="s">
        <v>4024</v>
      </c>
      <c r="G474" s="822" t="s">
        <v>4025</v>
      </c>
      <c r="H474" s="831"/>
      <c r="I474" s="831"/>
      <c r="J474" s="822"/>
      <c r="K474" s="822"/>
      <c r="L474" s="831">
        <v>58</v>
      </c>
      <c r="M474" s="831">
        <v>0</v>
      </c>
      <c r="N474" s="822"/>
      <c r="O474" s="822">
        <v>0</v>
      </c>
      <c r="P474" s="831">
        <v>67</v>
      </c>
      <c r="Q474" s="831">
        <v>0</v>
      </c>
      <c r="R474" s="827"/>
      <c r="S474" s="832">
        <v>0</v>
      </c>
    </row>
    <row r="475" spans="1:19" ht="14.45" customHeight="1" x14ac:dyDescent="0.2">
      <c r="A475" s="821" t="s">
        <v>3979</v>
      </c>
      <c r="B475" s="822" t="s">
        <v>3980</v>
      </c>
      <c r="C475" s="822" t="s">
        <v>622</v>
      </c>
      <c r="D475" s="822" t="s">
        <v>1411</v>
      </c>
      <c r="E475" s="822" t="s">
        <v>3966</v>
      </c>
      <c r="F475" s="822" t="s">
        <v>4026</v>
      </c>
      <c r="G475" s="822" t="s">
        <v>4027</v>
      </c>
      <c r="H475" s="831">
        <v>393</v>
      </c>
      <c r="I475" s="831">
        <v>13100.01</v>
      </c>
      <c r="J475" s="822"/>
      <c r="K475" s="822">
        <v>33.333358778625957</v>
      </c>
      <c r="L475" s="831">
        <v>320</v>
      </c>
      <c r="M475" s="831">
        <v>10666.67</v>
      </c>
      <c r="N475" s="822"/>
      <c r="O475" s="822">
        <v>33.333343749999997</v>
      </c>
      <c r="P475" s="831">
        <v>277</v>
      </c>
      <c r="Q475" s="831">
        <v>12618.89</v>
      </c>
      <c r="R475" s="827"/>
      <c r="S475" s="832">
        <v>45.555559566787004</v>
      </c>
    </row>
    <row r="476" spans="1:19" ht="14.45" customHeight="1" x14ac:dyDescent="0.2">
      <c r="A476" s="821" t="s">
        <v>3979</v>
      </c>
      <c r="B476" s="822" t="s">
        <v>3980</v>
      </c>
      <c r="C476" s="822" t="s">
        <v>622</v>
      </c>
      <c r="D476" s="822" t="s">
        <v>1411</v>
      </c>
      <c r="E476" s="822" t="s">
        <v>3966</v>
      </c>
      <c r="F476" s="822" t="s">
        <v>4030</v>
      </c>
      <c r="G476" s="822" t="s">
        <v>4031</v>
      </c>
      <c r="H476" s="831">
        <v>14</v>
      </c>
      <c r="I476" s="831">
        <v>532</v>
      </c>
      <c r="J476" s="822"/>
      <c r="K476" s="822">
        <v>38</v>
      </c>
      <c r="L476" s="831">
        <v>11</v>
      </c>
      <c r="M476" s="831">
        <v>418</v>
      </c>
      <c r="N476" s="822"/>
      <c r="O476" s="822">
        <v>38</v>
      </c>
      <c r="P476" s="831">
        <v>3</v>
      </c>
      <c r="Q476" s="831">
        <v>117</v>
      </c>
      <c r="R476" s="827"/>
      <c r="S476" s="832">
        <v>39</v>
      </c>
    </row>
    <row r="477" spans="1:19" ht="14.45" customHeight="1" x14ac:dyDescent="0.2">
      <c r="A477" s="821" t="s">
        <v>3979</v>
      </c>
      <c r="B477" s="822" t="s">
        <v>3980</v>
      </c>
      <c r="C477" s="822" t="s">
        <v>622</v>
      </c>
      <c r="D477" s="822" t="s">
        <v>1411</v>
      </c>
      <c r="E477" s="822" t="s">
        <v>3966</v>
      </c>
      <c r="F477" s="822" t="s">
        <v>3967</v>
      </c>
      <c r="G477" s="822" t="s">
        <v>3968</v>
      </c>
      <c r="H477" s="831">
        <v>170</v>
      </c>
      <c r="I477" s="831">
        <v>14790</v>
      </c>
      <c r="J477" s="822"/>
      <c r="K477" s="822">
        <v>87</v>
      </c>
      <c r="L477" s="831">
        <v>108</v>
      </c>
      <c r="M477" s="831">
        <v>9504</v>
      </c>
      <c r="N477" s="822"/>
      <c r="O477" s="822">
        <v>88</v>
      </c>
      <c r="P477" s="831">
        <v>154</v>
      </c>
      <c r="Q477" s="831">
        <v>14322</v>
      </c>
      <c r="R477" s="827"/>
      <c r="S477" s="832">
        <v>93</v>
      </c>
    </row>
    <row r="478" spans="1:19" ht="14.45" customHeight="1" x14ac:dyDescent="0.2">
      <c r="A478" s="821" t="s">
        <v>3979</v>
      </c>
      <c r="B478" s="822" t="s">
        <v>3980</v>
      </c>
      <c r="C478" s="822" t="s">
        <v>622</v>
      </c>
      <c r="D478" s="822" t="s">
        <v>1411</v>
      </c>
      <c r="E478" s="822" t="s">
        <v>3966</v>
      </c>
      <c r="F478" s="822" t="s">
        <v>4032</v>
      </c>
      <c r="G478" s="822" t="s">
        <v>4033</v>
      </c>
      <c r="H478" s="831"/>
      <c r="I478" s="831"/>
      <c r="J478" s="822"/>
      <c r="K478" s="822"/>
      <c r="L478" s="831">
        <v>2</v>
      </c>
      <c r="M478" s="831">
        <v>314</v>
      </c>
      <c r="N478" s="822"/>
      <c r="O478" s="822">
        <v>157</v>
      </c>
      <c r="P478" s="831">
        <v>1</v>
      </c>
      <c r="Q478" s="831">
        <v>165</v>
      </c>
      <c r="R478" s="827"/>
      <c r="S478" s="832">
        <v>165</v>
      </c>
    </row>
    <row r="479" spans="1:19" ht="14.45" customHeight="1" x14ac:dyDescent="0.2">
      <c r="A479" s="821" t="s">
        <v>3979</v>
      </c>
      <c r="B479" s="822" t="s">
        <v>3980</v>
      </c>
      <c r="C479" s="822" t="s">
        <v>622</v>
      </c>
      <c r="D479" s="822" t="s">
        <v>1411</v>
      </c>
      <c r="E479" s="822" t="s">
        <v>3966</v>
      </c>
      <c r="F479" s="822" t="s">
        <v>4034</v>
      </c>
      <c r="G479" s="822" t="s">
        <v>4035</v>
      </c>
      <c r="H479" s="831"/>
      <c r="I479" s="831"/>
      <c r="J479" s="822"/>
      <c r="K479" s="822"/>
      <c r="L479" s="831">
        <v>1</v>
      </c>
      <c r="M479" s="831">
        <v>33</v>
      </c>
      <c r="N479" s="822"/>
      <c r="O479" s="822">
        <v>33</v>
      </c>
      <c r="P479" s="831"/>
      <c r="Q479" s="831"/>
      <c r="R479" s="827"/>
      <c r="S479" s="832"/>
    </row>
    <row r="480" spans="1:19" ht="14.45" customHeight="1" x14ac:dyDescent="0.2">
      <c r="A480" s="821" t="s">
        <v>3979</v>
      </c>
      <c r="B480" s="822" t="s">
        <v>3980</v>
      </c>
      <c r="C480" s="822" t="s">
        <v>622</v>
      </c>
      <c r="D480" s="822" t="s">
        <v>1411</v>
      </c>
      <c r="E480" s="822" t="s">
        <v>3966</v>
      </c>
      <c r="F480" s="822" t="s">
        <v>4036</v>
      </c>
      <c r="G480" s="822" t="s">
        <v>4037</v>
      </c>
      <c r="H480" s="831">
        <v>2</v>
      </c>
      <c r="I480" s="831">
        <v>0</v>
      </c>
      <c r="J480" s="822"/>
      <c r="K480" s="822">
        <v>0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3979</v>
      </c>
      <c r="B481" s="822" t="s">
        <v>3980</v>
      </c>
      <c r="C481" s="822" t="s">
        <v>622</v>
      </c>
      <c r="D481" s="822" t="s">
        <v>1411</v>
      </c>
      <c r="E481" s="822" t="s">
        <v>3966</v>
      </c>
      <c r="F481" s="822" t="s">
        <v>4038</v>
      </c>
      <c r="G481" s="822" t="s">
        <v>4039</v>
      </c>
      <c r="H481" s="831">
        <v>4</v>
      </c>
      <c r="I481" s="831">
        <v>800</v>
      </c>
      <c r="J481" s="822"/>
      <c r="K481" s="822">
        <v>200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3979</v>
      </c>
      <c r="B482" s="822" t="s">
        <v>3980</v>
      </c>
      <c r="C482" s="822" t="s">
        <v>622</v>
      </c>
      <c r="D482" s="822" t="s">
        <v>1411</v>
      </c>
      <c r="E482" s="822" t="s">
        <v>3966</v>
      </c>
      <c r="F482" s="822" t="s">
        <v>4040</v>
      </c>
      <c r="G482" s="822" t="s">
        <v>4041</v>
      </c>
      <c r="H482" s="831">
        <v>5</v>
      </c>
      <c r="I482" s="831">
        <v>375</v>
      </c>
      <c r="J482" s="822"/>
      <c r="K482" s="822">
        <v>75</v>
      </c>
      <c r="L482" s="831">
        <v>2</v>
      </c>
      <c r="M482" s="831">
        <v>152</v>
      </c>
      <c r="N482" s="822"/>
      <c r="O482" s="822">
        <v>76</v>
      </c>
      <c r="P482" s="831">
        <v>6</v>
      </c>
      <c r="Q482" s="831">
        <v>486</v>
      </c>
      <c r="R482" s="827"/>
      <c r="S482" s="832">
        <v>81</v>
      </c>
    </row>
    <row r="483" spans="1:19" ht="14.45" customHeight="1" x14ac:dyDescent="0.2">
      <c r="A483" s="821" t="s">
        <v>3979</v>
      </c>
      <c r="B483" s="822" t="s">
        <v>3980</v>
      </c>
      <c r="C483" s="822" t="s">
        <v>622</v>
      </c>
      <c r="D483" s="822" t="s">
        <v>1411</v>
      </c>
      <c r="E483" s="822" t="s">
        <v>3966</v>
      </c>
      <c r="F483" s="822" t="s">
        <v>4048</v>
      </c>
      <c r="G483" s="822" t="s">
        <v>4049</v>
      </c>
      <c r="H483" s="831">
        <v>1</v>
      </c>
      <c r="I483" s="831">
        <v>448</v>
      </c>
      <c r="J483" s="822"/>
      <c r="K483" s="822">
        <v>448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3979</v>
      </c>
      <c r="B484" s="822" t="s">
        <v>3980</v>
      </c>
      <c r="C484" s="822" t="s">
        <v>622</v>
      </c>
      <c r="D484" s="822" t="s">
        <v>1411</v>
      </c>
      <c r="E484" s="822" t="s">
        <v>3966</v>
      </c>
      <c r="F484" s="822" t="s">
        <v>4052</v>
      </c>
      <c r="G484" s="822" t="s">
        <v>4053</v>
      </c>
      <c r="H484" s="831">
        <v>9</v>
      </c>
      <c r="I484" s="831">
        <v>549</v>
      </c>
      <c r="J484" s="822"/>
      <c r="K484" s="822">
        <v>61</v>
      </c>
      <c r="L484" s="831">
        <v>12</v>
      </c>
      <c r="M484" s="831">
        <v>744</v>
      </c>
      <c r="N484" s="822"/>
      <c r="O484" s="822">
        <v>62</v>
      </c>
      <c r="P484" s="831">
        <v>7</v>
      </c>
      <c r="Q484" s="831">
        <v>462</v>
      </c>
      <c r="R484" s="827"/>
      <c r="S484" s="832">
        <v>66</v>
      </c>
    </row>
    <row r="485" spans="1:19" ht="14.45" customHeight="1" x14ac:dyDescent="0.2">
      <c r="A485" s="821" t="s">
        <v>3979</v>
      </c>
      <c r="B485" s="822" t="s">
        <v>3980</v>
      </c>
      <c r="C485" s="822" t="s">
        <v>622</v>
      </c>
      <c r="D485" s="822" t="s">
        <v>1411</v>
      </c>
      <c r="E485" s="822" t="s">
        <v>3966</v>
      </c>
      <c r="F485" s="822" t="s">
        <v>4062</v>
      </c>
      <c r="G485" s="822" t="s">
        <v>4063</v>
      </c>
      <c r="H485" s="831"/>
      <c r="I485" s="831"/>
      <c r="J485" s="822"/>
      <c r="K485" s="822"/>
      <c r="L485" s="831">
        <v>1</v>
      </c>
      <c r="M485" s="831">
        <v>356</v>
      </c>
      <c r="N485" s="822"/>
      <c r="O485" s="822">
        <v>356</v>
      </c>
      <c r="P485" s="831"/>
      <c r="Q485" s="831"/>
      <c r="R485" s="827"/>
      <c r="S485" s="832"/>
    </row>
    <row r="486" spans="1:19" ht="14.45" customHeight="1" x14ac:dyDescent="0.2">
      <c r="A486" s="821" t="s">
        <v>3979</v>
      </c>
      <c r="B486" s="822" t="s">
        <v>3980</v>
      </c>
      <c r="C486" s="822" t="s">
        <v>622</v>
      </c>
      <c r="D486" s="822" t="s">
        <v>1411</v>
      </c>
      <c r="E486" s="822" t="s">
        <v>3966</v>
      </c>
      <c r="F486" s="822" t="s">
        <v>4064</v>
      </c>
      <c r="G486" s="822" t="s">
        <v>4065</v>
      </c>
      <c r="H486" s="831"/>
      <c r="I486" s="831"/>
      <c r="J486" s="822"/>
      <c r="K486" s="822"/>
      <c r="L486" s="831"/>
      <c r="M486" s="831"/>
      <c r="N486" s="822"/>
      <c r="O486" s="822"/>
      <c r="P486" s="831">
        <v>1</v>
      </c>
      <c r="Q486" s="831">
        <v>144</v>
      </c>
      <c r="R486" s="827"/>
      <c r="S486" s="832">
        <v>144</v>
      </c>
    </row>
    <row r="487" spans="1:19" ht="14.45" customHeight="1" x14ac:dyDescent="0.2">
      <c r="A487" s="821" t="s">
        <v>3979</v>
      </c>
      <c r="B487" s="822" t="s">
        <v>3980</v>
      </c>
      <c r="C487" s="822" t="s">
        <v>622</v>
      </c>
      <c r="D487" s="822" t="s">
        <v>1411</v>
      </c>
      <c r="E487" s="822" t="s">
        <v>3966</v>
      </c>
      <c r="F487" s="822" t="s">
        <v>4070</v>
      </c>
      <c r="G487" s="822" t="s">
        <v>4071</v>
      </c>
      <c r="H487" s="831">
        <v>49</v>
      </c>
      <c r="I487" s="831">
        <v>4263</v>
      </c>
      <c r="J487" s="822"/>
      <c r="K487" s="822">
        <v>87</v>
      </c>
      <c r="L487" s="831">
        <v>37</v>
      </c>
      <c r="M487" s="831">
        <v>3256</v>
      </c>
      <c r="N487" s="822"/>
      <c r="O487" s="822">
        <v>88</v>
      </c>
      <c r="P487" s="831">
        <v>55</v>
      </c>
      <c r="Q487" s="831">
        <v>5115</v>
      </c>
      <c r="R487" s="827"/>
      <c r="S487" s="832">
        <v>93</v>
      </c>
    </row>
    <row r="488" spans="1:19" ht="14.45" customHeight="1" x14ac:dyDescent="0.2">
      <c r="A488" s="821" t="s">
        <v>3979</v>
      </c>
      <c r="B488" s="822" t="s">
        <v>3980</v>
      </c>
      <c r="C488" s="822" t="s">
        <v>622</v>
      </c>
      <c r="D488" s="822" t="s">
        <v>1411</v>
      </c>
      <c r="E488" s="822" t="s">
        <v>3966</v>
      </c>
      <c r="F488" s="822" t="s">
        <v>4072</v>
      </c>
      <c r="G488" s="822" t="s">
        <v>4073</v>
      </c>
      <c r="H488" s="831"/>
      <c r="I488" s="831"/>
      <c r="J488" s="822"/>
      <c r="K488" s="822"/>
      <c r="L488" s="831">
        <v>1</v>
      </c>
      <c r="M488" s="831">
        <v>505</v>
      </c>
      <c r="N488" s="822"/>
      <c r="O488" s="822">
        <v>505</v>
      </c>
      <c r="P488" s="831"/>
      <c r="Q488" s="831"/>
      <c r="R488" s="827"/>
      <c r="S488" s="832"/>
    </row>
    <row r="489" spans="1:19" ht="14.45" customHeight="1" x14ac:dyDescent="0.2">
      <c r="A489" s="821" t="s">
        <v>3979</v>
      </c>
      <c r="B489" s="822" t="s">
        <v>3980</v>
      </c>
      <c r="C489" s="822" t="s">
        <v>622</v>
      </c>
      <c r="D489" s="822" t="s">
        <v>1411</v>
      </c>
      <c r="E489" s="822" t="s">
        <v>3966</v>
      </c>
      <c r="F489" s="822" t="s">
        <v>4074</v>
      </c>
      <c r="G489" s="822" t="s">
        <v>4075</v>
      </c>
      <c r="H489" s="831"/>
      <c r="I489" s="831"/>
      <c r="J489" s="822"/>
      <c r="K489" s="822"/>
      <c r="L489" s="831">
        <v>36</v>
      </c>
      <c r="M489" s="831">
        <v>0</v>
      </c>
      <c r="N489" s="822"/>
      <c r="O489" s="822">
        <v>0</v>
      </c>
      <c r="P489" s="831">
        <v>51</v>
      </c>
      <c r="Q489" s="831">
        <v>0</v>
      </c>
      <c r="R489" s="827"/>
      <c r="S489" s="832">
        <v>0</v>
      </c>
    </row>
    <row r="490" spans="1:19" ht="14.45" customHeight="1" x14ac:dyDescent="0.2">
      <c r="A490" s="821" t="s">
        <v>3979</v>
      </c>
      <c r="B490" s="822" t="s">
        <v>3980</v>
      </c>
      <c r="C490" s="822" t="s">
        <v>622</v>
      </c>
      <c r="D490" s="822" t="s">
        <v>1411</v>
      </c>
      <c r="E490" s="822" t="s">
        <v>3966</v>
      </c>
      <c r="F490" s="822" t="s">
        <v>4082</v>
      </c>
      <c r="G490" s="822" t="s">
        <v>4083</v>
      </c>
      <c r="H490" s="831"/>
      <c r="I490" s="831"/>
      <c r="J490" s="822"/>
      <c r="K490" s="822"/>
      <c r="L490" s="831">
        <v>10</v>
      </c>
      <c r="M490" s="831">
        <v>0</v>
      </c>
      <c r="N490" s="822"/>
      <c r="O490" s="822">
        <v>0</v>
      </c>
      <c r="P490" s="831">
        <v>36</v>
      </c>
      <c r="Q490" s="831">
        <v>0</v>
      </c>
      <c r="R490" s="827"/>
      <c r="S490" s="832">
        <v>0</v>
      </c>
    </row>
    <row r="491" spans="1:19" ht="14.45" customHeight="1" x14ac:dyDescent="0.2">
      <c r="A491" s="821" t="s">
        <v>3979</v>
      </c>
      <c r="B491" s="822" t="s">
        <v>3980</v>
      </c>
      <c r="C491" s="822" t="s">
        <v>622</v>
      </c>
      <c r="D491" s="822" t="s">
        <v>1411</v>
      </c>
      <c r="E491" s="822" t="s">
        <v>3966</v>
      </c>
      <c r="F491" s="822" t="s">
        <v>4084</v>
      </c>
      <c r="G491" s="822" t="s">
        <v>4085</v>
      </c>
      <c r="H491" s="831"/>
      <c r="I491" s="831"/>
      <c r="J491" s="822"/>
      <c r="K491" s="822"/>
      <c r="L491" s="831"/>
      <c r="M491" s="831"/>
      <c r="N491" s="822"/>
      <c r="O491" s="822"/>
      <c r="P491" s="831">
        <v>7</v>
      </c>
      <c r="Q491" s="831">
        <v>1638</v>
      </c>
      <c r="R491" s="827"/>
      <c r="S491" s="832">
        <v>234</v>
      </c>
    </row>
    <row r="492" spans="1:19" ht="14.45" customHeight="1" x14ac:dyDescent="0.2">
      <c r="A492" s="821" t="s">
        <v>3979</v>
      </c>
      <c r="B492" s="822" t="s">
        <v>3980</v>
      </c>
      <c r="C492" s="822" t="s">
        <v>622</v>
      </c>
      <c r="D492" s="822" t="s">
        <v>1411</v>
      </c>
      <c r="E492" s="822" t="s">
        <v>3966</v>
      </c>
      <c r="F492" s="822" t="s">
        <v>4087</v>
      </c>
      <c r="G492" s="822"/>
      <c r="H492" s="831"/>
      <c r="I492" s="831"/>
      <c r="J492" s="822"/>
      <c r="K492" s="822"/>
      <c r="L492" s="831"/>
      <c r="M492" s="831"/>
      <c r="N492" s="822"/>
      <c r="O492" s="822"/>
      <c r="P492" s="831">
        <v>0</v>
      </c>
      <c r="Q492" s="831">
        <v>0</v>
      </c>
      <c r="R492" s="827"/>
      <c r="S492" s="832"/>
    </row>
    <row r="493" spans="1:19" ht="14.45" customHeight="1" x14ac:dyDescent="0.2">
      <c r="A493" s="821" t="s">
        <v>3979</v>
      </c>
      <c r="B493" s="822" t="s">
        <v>3980</v>
      </c>
      <c r="C493" s="822" t="s">
        <v>622</v>
      </c>
      <c r="D493" s="822" t="s">
        <v>1412</v>
      </c>
      <c r="E493" s="822" t="s">
        <v>3964</v>
      </c>
      <c r="F493" s="822" t="s">
        <v>3965</v>
      </c>
      <c r="G493" s="822" t="s">
        <v>899</v>
      </c>
      <c r="H493" s="831">
        <v>2</v>
      </c>
      <c r="I493" s="831">
        <v>139.21999999999997</v>
      </c>
      <c r="J493" s="822"/>
      <c r="K493" s="822">
        <v>69.609999999999985</v>
      </c>
      <c r="L493" s="831"/>
      <c r="M493" s="831"/>
      <c r="N493" s="822"/>
      <c r="O493" s="822"/>
      <c r="P493" s="831">
        <v>4.8999999999999995</v>
      </c>
      <c r="Q493" s="831">
        <v>341.53000000000003</v>
      </c>
      <c r="R493" s="827"/>
      <c r="S493" s="832">
        <v>69.700000000000017</v>
      </c>
    </row>
    <row r="494" spans="1:19" ht="14.45" customHeight="1" x14ac:dyDescent="0.2">
      <c r="A494" s="821" t="s">
        <v>3979</v>
      </c>
      <c r="B494" s="822" t="s">
        <v>3980</v>
      </c>
      <c r="C494" s="822" t="s">
        <v>622</v>
      </c>
      <c r="D494" s="822" t="s">
        <v>1412</v>
      </c>
      <c r="E494" s="822" t="s">
        <v>3964</v>
      </c>
      <c r="F494" s="822" t="s">
        <v>3983</v>
      </c>
      <c r="G494" s="822" t="s">
        <v>867</v>
      </c>
      <c r="H494" s="831">
        <v>95</v>
      </c>
      <c r="I494" s="831">
        <v>1596</v>
      </c>
      <c r="J494" s="822"/>
      <c r="K494" s="822">
        <v>16.8</v>
      </c>
      <c r="L494" s="831">
        <v>56</v>
      </c>
      <c r="M494" s="831">
        <v>940.80000000000007</v>
      </c>
      <c r="N494" s="822"/>
      <c r="O494" s="822">
        <v>16.8</v>
      </c>
      <c r="P494" s="831">
        <v>58</v>
      </c>
      <c r="Q494" s="831">
        <v>974.4</v>
      </c>
      <c r="R494" s="827"/>
      <c r="S494" s="832">
        <v>16.8</v>
      </c>
    </row>
    <row r="495" spans="1:19" ht="14.45" customHeight="1" x14ac:dyDescent="0.2">
      <c r="A495" s="821" t="s">
        <v>3979</v>
      </c>
      <c r="B495" s="822" t="s">
        <v>3980</v>
      </c>
      <c r="C495" s="822" t="s">
        <v>622</v>
      </c>
      <c r="D495" s="822" t="s">
        <v>1412</v>
      </c>
      <c r="E495" s="822" t="s">
        <v>3966</v>
      </c>
      <c r="F495" s="822" t="s">
        <v>3986</v>
      </c>
      <c r="G495" s="822" t="s">
        <v>3987</v>
      </c>
      <c r="H495" s="831">
        <v>5</v>
      </c>
      <c r="I495" s="831">
        <v>1035</v>
      </c>
      <c r="J495" s="822"/>
      <c r="K495" s="822">
        <v>207</v>
      </c>
      <c r="L495" s="831"/>
      <c r="M495" s="831"/>
      <c r="N495" s="822"/>
      <c r="O495" s="822"/>
      <c r="P495" s="831">
        <v>1</v>
      </c>
      <c r="Q495" s="831">
        <v>220</v>
      </c>
      <c r="R495" s="827"/>
      <c r="S495" s="832">
        <v>220</v>
      </c>
    </row>
    <row r="496" spans="1:19" ht="14.45" customHeight="1" x14ac:dyDescent="0.2">
      <c r="A496" s="821" t="s">
        <v>3979</v>
      </c>
      <c r="B496" s="822" t="s">
        <v>3980</v>
      </c>
      <c r="C496" s="822" t="s">
        <v>622</v>
      </c>
      <c r="D496" s="822" t="s">
        <v>1412</v>
      </c>
      <c r="E496" s="822" t="s">
        <v>3966</v>
      </c>
      <c r="F496" s="822" t="s">
        <v>3990</v>
      </c>
      <c r="G496" s="822" t="s">
        <v>3991</v>
      </c>
      <c r="H496" s="831">
        <v>10</v>
      </c>
      <c r="I496" s="831">
        <v>840</v>
      </c>
      <c r="J496" s="822"/>
      <c r="K496" s="822">
        <v>84</v>
      </c>
      <c r="L496" s="831">
        <v>4</v>
      </c>
      <c r="M496" s="831">
        <v>340</v>
      </c>
      <c r="N496" s="822"/>
      <c r="O496" s="822">
        <v>85</v>
      </c>
      <c r="P496" s="831">
        <v>3</v>
      </c>
      <c r="Q496" s="831">
        <v>267</v>
      </c>
      <c r="R496" s="827"/>
      <c r="S496" s="832">
        <v>89</v>
      </c>
    </row>
    <row r="497" spans="1:19" ht="14.45" customHeight="1" x14ac:dyDescent="0.2">
      <c r="A497" s="821" t="s">
        <v>3979</v>
      </c>
      <c r="B497" s="822" t="s">
        <v>3980</v>
      </c>
      <c r="C497" s="822" t="s">
        <v>622</v>
      </c>
      <c r="D497" s="822" t="s">
        <v>1412</v>
      </c>
      <c r="E497" s="822" t="s">
        <v>3966</v>
      </c>
      <c r="F497" s="822" t="s">
        <v>3992</v>
      </c>
      <c r="G497" s="822" t="s">
        <v>3993</v>
      </c>
      <c r="H497" s="831">
        <v>10</v>
      </c>
      <c r="I497" s="831">
        <v>1070</v>
      </c>
      <c r="J497" s="822"/>
      <c r="K497" s="822">
        <v>107</v>
      </c>
      <c r="L497" s="831">
        <v>8</v>
      </c>
      <c r="M497" s="831">
        <v>864</v>
      </c>
      <c r="N497" s="822"/>
      <c r="O497" s="822">
        <v>108</v>
      </c>
      <c r="P497" s="831">
        <v>3</v>
      </c>
      <c r="Q497" s="831">
        <v>336</v>
      </c>
      <c r="R497" s="827"/>
      <c r="S497" s="832">
        <v>112</v>
      </c>
    </row>
    <row r="498" spans="1:19" ht="14.45" customHeight="1" x14ac:dyDescent="0.2">
      <c r="A498" s="821" t="s">
        <v>3979</v>
      </c>
      <c r="B498" s="822" t="s">
        <v>3980</v>
      </c>
      <c r="C498" s="822" t="s">
        <v>622</v>
      </c>
      <c r="D498" s="822" t="s">
        <v>1412</v>
      </c>
      <c r="E498" s="822" t="s">
        <v>3966</v>
      </c>
      <c r="F498" s="822" t="s">
        <v>3994</v>
      </c>
      <c r="G498" s="822" t="s">
        <v>3995</v>
      </c>
      <c r="H498" s="831">
        <v>30</v>
      </c>
      <c r="I498" s="831">
        <v>1140</v>
      </c>
      <c r="J498" s="822"/>
      <c r="K498" s="822">
        <v>38</v>
      </c>
      <c r="L498" s="831">
        <v>36</v>
      </c>
      <c r="M498" s="831">
        <v>1368</v>
      </c>
      <c r="N498" s="822"/>
      <c r="O498" s="822">
        <v>38</v>
      </c>
      <c r="P498" s="831">
        <v>42</v>
      </c>
      <c r="Q498" s="831">
        <v>1680</v>
      </c>
      <c r="R498" s="827"/>
      <c r="S498" s="832">
        <v>40</v>
      </c>
    </row>
    <row r="499" spans="1:19" ht="14.45" customHeight="1" x14ac:dyDescent="0.2">
      <c r="A499" s="821" t="s">
        <v>3979</v>
      </c>
      <c r="B499" s="822" t="s">
        <v>3980</v>
      </c>
      <c r="C499" s="822" t="s">
        <v>622</v>
      </c>
      <c r="D499" s="822" t="s">
        <v>1412</v>
      </c>
      <c r="E499" s="822" t="s">
        <v>3966</v>
      </c>
      <c r="F499" s="822" t="s">
        <v>4010</v>
      </c>
      <c r="G499" s="822" t="s">
        <v>4011</v>
      </c>
      <c r="H499" s="831">
        <v>1</v>
      </c>
      <c r="I499" s="831">
        <v>81</v>
      </c>
      <c r="J499" s="822"/>
      <c r="K499" s="822">
        <v>81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3979</v>
      </c>
      <c r="B500" s="822" t="s">
        <v>3980</v>
      </c>
      <c r="C500" s="822" t="s">
        <v>622</v>
      </c>
      <c r="D500" s="822" t="s">
        <v>1412</v>
      </c>
      <c r="E500" s="822" t="s">
        <v>3966</v>
      </c>
      <c r="F500" s="822" t="s">
        <v>4014</v>
      </c>
      <c r="G500" s="822" t="s">
        <v>4015</v>
      </c>
      <c r="H500" s="831">
        <v>212</v>
      </c>
      <c r="I500" s="831">
        <v>53848</v>
      </c>
      <c r="J500" s="822"/>
      <c r="K500" s="822">
        <v>254</v>
      </c>
      <c r="L500" s="831">
        <v>141</v>
      </c>
      <c r="M500" s="831">
        <v>35955</v>
      </c>
      <c r="N500" s="822"/>
      <c r="O500" s="822">
        <v>255</v>
      </c>
      <c r="P500" s="831">
        <v>168</v>
      </c>
      <c r="Q500" s="831">
        <v>46200</v>
      </c>
      <c r="R500" s="827"/>
      <c r="S500" s="832">
        <v>275</v>
      </c>
    </row>
    <row r="501" spans="1:19" ht="14.45" customHeight="1" x14ac:dyDescent="0.2">
      <c r="A501" s="821" t="s">
        <v>3979</v>
      </c>
      <c r="B501" s="822" t="s">
        <v>3980</v>
      </c>
      <c r="C501" s="822" t="s">
        <v>622</v>
      </c>
      <c r="D501" s="822" t="s">
        <v>1412</v>
      </c>
      <c r="E501" s="822" t="s">
        <v>3966</v>
      </c>
      <c r="F501" s="822" t="s">
        <v>4016</v>
      </c>
      <c r="G501" s="822" t="s">
        <v>4017</v>
      </c>
      <c r="H501" s="831">
        <v>302</v>
      </c>
      <c r="I501" s="831">
        <v>38052</v>
      </c>
      <c r="J501" s="822"/>
      <c r="K501" s="822">
        <v>126</v>
      </c>
      <c r="L501" s="831">
        <v>231</v>
      </c>
      <c r="M501" s="831">
        <v>29337</v>
      </c>
      <c r="N501" s="822"/>
      <c r="O501" s="822">
        <v>127</v>
      </c>
      <c r="P501" s="831">
        <v>210</v>
      </c>
      <c r="Q501" s="831">
        <v>28770</v>
      </c>
      <c r="R501" s="827"/>
      <c r="S501" s="832">
        <v>137</v>
      </c>
    </row>
    <row r="502" spans="1:19" ht="14.45" customHeight="1" x14ac:dyDescent="0.2">
      <c r="A502" s="821" t="s">
        <v>3979</v>
      </c>
      <c r="B502" s="822" t="s">
        <v>3980</v>
      </c>
      <c r="C502" s="822" t="s">
        <v>622</v>
      </c>
      <c r="D502" s="822" t="s">
        <v>1412</v>
      </c>
      <c r="E502" s="822" t="s">
        <v>3966</v>
      </c>
      <c r="F502" s="822" t="s">
        <v>4022</v>
      </c>
      <c r="G502" s="822" t="s">
        <v>4023</v>
      </c>
      <c r="H502" s="831">
        <v>145</v>
      </c>
      <c r="I502" s="831">
        <v>23925</v>
      </c>
      <c r="J502" s="822"/>
      <c r="K502" s="822">
        <v>165</v>
      </c>
      <c r="L502" s="831">
        <v>94</v>
      </c>
      <c r="M502" s="831">
        <v>15604</v>
      </c>
      <c r="N502" s="822"/>
      <c r="O502" s="822">
        <v>166</v>
      </c>
      <c r="P502" s="831">
        <v>97</v>
      </c>
      <c r="Q502" s="831">
        <v>16975</v>
      </c>
      <c r="R502" s="827"/>
      <c r="S502" s="832">
        <v>175</v>
      </c>
    </row>
    <row r="503" spans="1:19" ht="14.45" customHeight="1" x14ac:dyDescent="0.2">
      <c r="A503" s="821" t="s">
        <v>3979</v>
      </c>
      <c r="B503" s="822" t="s">
        <v>3980</v>
      </c>
      <c r="C503" s="822" t="s">
        <v>622</v>
      </c>
      <c r="D503" s="822" t="s">
        <v>1412</v>
      </c>
      <c r="E503" s="822" t="s">
        <v>3966</v>
      </c>
      <c r="F503" s="822" t="s">
        <v>4024</v>
      </c>
      <c r="G503" s="822" t="s">
        <v>4025</v>
      </c>
      <c r="H503" s="831"/>
      <c r="I503" s="831"/>
      <c r="J503" s="822"/>
      <c r="K503" s="822"/>
      <c r="L503" s="831">
        <v>31</v>
      </c>
      <c r="M503" s="831">
        <v>0</v>
      </c>
      <c r="N503" s="822"/>
      <c r="O503" s="822">
        <v>0</v>
      </c>
      <c r="P503" s="831">
        <v>50</v>
      </c>
      <c r="Q503" s="831">
        <v>0</v>
      </c>
      <c r="R503" s="827"/>
      <c r="S503" s="832">
        <v>0</v>
      </c>
    </row>
    <row r="504" spans="1:19" ht="14.45" customHeight="1" x14ac:dyDescent="0.2">
      <c r="A504" s="821" t="s">
        <v>3979</v>
      </c>
      <c r="B504" s="822" t="s">
        <v>3980</v>
      </c>
      <c r="C504" s="822" t="s">
        <v>622</v>
      </c>
      <c r="D504" s="822" t="s">
        <v>1412</v>
      </c>
      <c r="E504" s="822" t="s">
        <v>3966</v>
      </c>
      <c r="F504" s="822" t="s">
        <v>4026</v>
      </c>
      <c r="G504" s="822" t="s">
        <v>4027</v>
      </c>
      <c r="H504" s="831">
        <v>502</v>
      </c>
      <c r="I504" s="831">
        <v>16733.330000000002</v>
      </c>
      <c r="J504" s="822"/>
      <c r="K504" s="822">
        <v>33.333326693227093</v>
      </c>
      <c r="L504" s="831">
        <v>369</v>
      </c>
      <c r="M504" s="831">
        <v>12300.01</v>
      </c>
      <c r="N504" s="822"/>
      <c r="O504" s="822">
        <v>33.333360433604334</v>
      </c>
      <c r="P504" s="831">
        <v>372</v>
      </c>
      <c r="Q504" s="831">
        <v>16946.66</v>
      </c>
      <c r="R504" s="827"/>
      <c r="S504" s="832">
        <v>45.555537634408601</v>
      </c>
    </row>
    <row r="505" spans="1:19" ht="14.45" customHeight="1" x14ac:dyDescent="0.2">
      <c r="A505" s="821" t="s">
        <v>3979</v>
      </c>
      <c r="B505" s="822" t="s">
        <v>3980</v>
      </c>
      <c r="C505" s="822" t="s">
        <v>622</v>
      </c>
      <c r="D505" s="822" t="s">
        <v>1412</v>
      </c>
      <c r="E505" s="822" t="s">
        <v>3966</v>
      </c>
      <c r="F505" s="822" t="s">
        <v>4030</v>
      </c>
      <c r="G505" s="822" t="s">
        <v>4031</v>
      </c>
      <c r="H505" s="831">
        <v>10</v>
      </c>
      <c r="I505" s="831">
        <v>380</v>
      </c>
      <c r="J505" s="822"/>
      <c r="K505" s="822">
        <v>38</v>
      </c>
      <c r="L505" s="831">
        <v>15</v>
      </c>
      <c r="M505" s="831">
        <v>570</v>
      </c>
      <c r="N505" s="822"/>
      <c r="O505" s="822">
        <v>38</v>
      </c>
      <c r="P505" s="831">
        <v>16</v>
      </c>
      <c r="Q505" s="831">
        <v>624</v>
      </c>
      <c r="R505" s="827"/>
      <c r="S505" s="832">
        <v>39</v>
      </c>
    </row>
    <row r="506" spans="1:19" ht="14.45" customHeight="1" x14ac:dyDescent="0.2">
      <c r="A506" s="821" t="s">
        <v>3979</v>
      </c>
      <c r="B506" s="822" t="s">
        <v>3980</v>
      </c>
      <c r="C506" s="822" t="s">
        <v>622</v>
      </c>
      <c r="D506" s="822" t="s">
        <v>1412</v>
      </c>
      <c r="E506" s="822" t="s">
        <v>3966</v>
      </c>
      <c r="F506" s="822" t="s">
        <v>3967</v>
      </c>
      <c r="G506" s="822" t="s">
        <v>3968</v>
      </c>
      <c r="H506" s="831">
        <v>155</v>
      </c>
      <c r="I506" s="831">
        <v>13485</v>
      </c>
      <c r="J506" s="822"/>
      <c r="K506" s="822">
        <v>87</v>
      </c>
      <c r="L506" s="831">
        <v>95</v>
      </c>
      <c r="M506" s="831">
        <v>8360</v>
      </c>
      <c r="N506" s="822"/>
      <c r="O506" s="822">
        <v>88</v>
      </c>
      <c r="P506" s="831">
        <v>101</v>
      </c>
      <c r="Q506" s="831">
        <v>9393</v>
      </c>
      <c r="R506" s="827"/>
      <c r="S506" s="832">
        <v>93</v>
      </c>
    </row>
    <row r="507" spans="1:19" ht="14.45" customHeight="1" x14ac:dyDescent="0.2">
      <c r="A507" s="821" t="s">
        <v>3979</v>
      </c>
      <c r="B507" s="822" t="s">
        <v>3980</v>
      </c>
      <c r="C507" s="822" t="s">
        <v>622</v>
      </c>
      <c r="D507" s="822" t="s">
        <v>1412</v>
      </c>
      <c r="E507" s="822" t="s">
        <v>3966</v>
      </c>
      <c r="F507" s="822" t="s">
        <v>4032</v>
      </c>
      <c r="G507" s="822" t="s">
        <v>4033</v>
      </c>
      <c r="H507" s="831">
        <v>1</v>
      </c>
      <c r="I507" s="831">
        <v>156</v>
      </c>
      <c r="J507" s="822"/>
      <c r="K507" s="822">
        <v>156</v>
      </c>
      <c r="L507" s="831">
        <v>2</v>
      </c>
      <c r="M507" s="831">
        <v>314</v>
      </c>
      <c r="N507" s="822"/>
      <c r="O507" s="822">
        <v>157</v>
      </c>
      <c r="P507" s="831">
        <v>6</v>
      </c>
      <c r="Q507" s="831">
        <v>990</v>
      </c>
      <c r="R507" s="827"/>
      <c r="S507" s="832">
        <v>165</v>
      </c>
    </row>
    <row r="508" spans="1:19" ht="14.45" customHeight="1" x14ac:dyDescent="0.2">
      <c r="A508" s="821" t="s">
        <v>3979</v>
      </c>
      <c r="B508" s="822" t="s">
        <v>3980</v>
      </c>
      <c r="C508" s="822" t="s">
        <v>622</v>
      </c>
      <c r="D508" s="822" t="s">
        <v>1412</v>
      </c>
      <c r="E508" s="822" t="s">
        <v>3966</v>
      </c>
      <c r="F508" s="822" t="s">
        <v>4040</v>
      </c>
      <c r="G508" s="822" t="s">
        <v>4041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81</v>
      </c>
      <c r="R508" s="827"/>
      <c r="S508" s="832">
        <v>81</v>
      </c>
    </row>
    <row r="509" spans="1:19" ht="14.45" customHeight="1" x14ac:dyDescent="0.2">
      <c r="A509" s="821" t="s">
        <v>3979</v>
      </c>
      <c r="B509" s="822" t="s">
        <v>3980</v>
      </c>
      <c r="C509" s="822" t="s">
        <v>622</v>
      </c>
      <c r="D509" s="822" t="s">
        <v>1412</v>
      </c>
      <c r="E509" s="822" t="s">
        <v>3966</v>
      </c>
      <c r="F509" s="822" t="s">
        <v>4042</v>
      </c>
      <c r="G509" s="822" t="s">
        <v>4043</v>
      </c>
      <c r="H509" s="831"/>
      <c r="I509" s="831"/>
      <c r="J509" s="822"/>
      <c r="K509" s="822"/>
      <c r="L509" s="831">
        <v>1</v>
      </c>
      <c r="M509" s="831">
        <v>501</v>
      </c>
      <c r="N509" s="822"/>
      <c r="O509" s="822">
        <v>501</v>
      </c>
      <c r="P509" s="831"/>
      <c r="Q509" s="831"/>
      <c r="R509" s="827"/>
      <c r="S509" s="832"/>
    </row>
    <row r="510" spans="1:19" ht="14.45" customHeight="1" x14ac:dyDescent="0.2">
      <c r="A510" s="821" t="s">
        <v>3979</v>
      </c>
      <c r="B510" s="822" t="s">
        <v>3980</v>
      </c>
      <c r="C510" s="822" t="s">
        <v>622</v>
      </c>
      <c r="D510" s="822" t="s">
        <v>1412</v>
      </c>
      <c r="E510" s="822" t="s">
        <v>3966</v>
      </c>
      <c r="F510" s="822" t="s">
        <v>4050</v>
      </c>
      <c r="G510" s="822" t="s">
        <v>4051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131</v>
      </c>
      <c r="R510" s="827"/>
      <c r="S510" s="832">
        <v>131</v>
      </c>
    </row>
    <row r="511" spans="1:19" ht="14.45" customHeight="1" x14ac:dyDescent="0.2">
      <c r="A511" s="821" t="s">
        <v>3979</v>
      </c>
      <c r="B511" s="822" t="s">
        <v>3980</v>
      </c>
      <c r="C511" s="822" t="s">
        <v>622</v>
      </c>
      <c r="D511" s="822" t="s">
        <v>1412</v>
      </c>
      <c r="E511" s="822" t="s">
        <v>3966</v>
      </c>
      <c r="F511" s="822" t="s">
        <v>4052</v>
      </c>
      <c r="G511" s="822" t="s">
        <v>4053</v>
      </c>
      <c r="H511" s="831">
        <v>5</v>
      </c>
      <c r="I511" s="831">
        <v>305</v>
      </c>
      <c r="J511" s="822"/>
      <c r="K511" s="822">
        <v>61</v>
      </c>
      <c r="L511" s="831">
        <v>9</v>
      </c>
      <c r="M511" s="831">
        <v>558</v>
      </c>
      <c r="N511" s="822"/>
      <c r="O511" s="822">
        <v>62</v>
      </c>
      <c r="P511" s="831">
        <v>8</v>
      </c>
      <c r="Q511" s="831">
        <v>528</v>
      </c>
      <c r="R511" s="827"/>
      <c r="S511" s="832">
        <v>66</v>
      </c>
    </row>
    <row r="512" spans="1:19" ht="14.45" customHeight="1" x14ac:dyDescent="0.2">
      <c r="A512" s="821" t="s">
        <v>3979</v>
      </c>
      <c r="B512" s="822" t="s">
        <v>3980</v>
      </c>
      <c r="C512" s="822" t="s">
        <v>622</v>
      </c>
      <c r="D512" s="822" t="s">
        <v>1412</v>
      </c>
      <c r="E512" s="822" t="s">
        <v>3966</v>
      </c>
      <c r="F512" s="822" t="s">
        <v>4070</v>
      </c>
      <c r="G512" s="822" t="s">
        <v>4071</v>
      </c>
      <c r="H512" s="831">
        <v>13</v>
      </c>
      <c r="I512" s="831">
        <v>1131</v>
      </c>
      <c r="J512" s="822"/>
      <c r="K512" s="822">
        <v>87</v>
      </c>
      <c r="L512" s="831">
        <v>4</v>
      </c>
      <c r="M512" s="831">
        <v>352</v>
      </c>
      <c r="N512" s="822"/>
      <c r="O512" s="822">
        <v>88</v>
      </c>
      <c r="P512" s="831">
        <v>6</v>
      </c>
      <c r="Q512" s="831">
        <v>558</v>
      </c>
      <c r="R512" s="827"/>
      <c r="S512" s="832">
        <v>93</v>
      </c>
    </row>
    <row r="513" spans="1:19" ht="14.45" customHeight="1" x14ac:dyDescent="0.2">
      <c r="A513" s="821" t="s">
        <v>3979</v>
      </c>
      <c r="B513" s="822" t="s">
        <v>3980</v>
      </c>
      <c r="C513" s="822" t="s">
        <v>622</v>
      </c>
      <c r="D513" s="822" t="s">
        <v>1412</v>
      </c>
      <c r="E513" s="822" t="s">
        <v>3966</v>
      </c>
      <c r="F513" s="822" t="s">
        <v>4074</v>
      </c>
      <c r="G513" s="822" t="s">
        <v>4075</v>
      </c>
      <c r="H513" s="831"/>
      <c r="I513" s="831"/>
      <c r="J513" s="822"/>
      <c r="K513" s="822"/>
      <c r="L513" s="831">
        <v>46</v>
      </c>
      <c r="M513" s="831">
        <v>0</v>
      </c>
      <c r="N513" s="822"/>
      <c r="O513" s="822">
        <v>0</v>
      </c>
      <c r="P513" s="831">
        <v>32</v>
      </c>
      <c r="Q513" s="831">
        <v>0</v>
      </c>
      <c r="R513" s="827"/>
      <c r="S513" s="832">
        <v>0</v>
      </c>
    </row>
    <row r="514" spans="1:19" ht="14.45" customHeight="1" x14ac:dyDescent="0.2">
      <c r="A514" s="821" t="s">
        <v>3979</v>
      </c>
      <c r="B514" s="822" t="s">
        <v>3980</v>
      </c>
      <c r="C514" s="822" t="s">
        <v>622</v>
      </c>
      <c r="D514" s="822" t="s">
        <v>1412</v>
      </c>
      <c r="E514" s="822" t="s">
        <v>3966</v>
      </c>
      <c r="F514" s="822" t="s">
        <v>4082</v>
      </c>
      <c r="G514" s="822" t="s">
        <v>4083</v>
      </c>
      <c r="H514" s="831"/>
      <c r="I514" s="831"/>
      <c r="J514" s="822"/>
      <c r="K514" s="822"/>
      <c r="L514" s="831">
        <v>17</v>
      </c>
      <c r="M514" s="831">
        <v>0</v>
      </c>
      <c r="N514" s="822"/>
      <c r="O514" s="822">
        <v>0</v>
      </c>
      <c r="P514" s="831">
        <v>19</v>
      </c>
      <c r="Q514" s="831">
        <v>0</v>
      </c>
      <c r="R514" s="827"/>
      <c r="S514" s="832">
        <v>0</v>
      </c>
    </row>
    <row r="515" spans="1:19" ht="14.45" customHeight="1" x14ac:dyDescent="0.2">
      <c r="A515" s="821" t="s">
        <v>3979</v>
      </c>
      <c r="B515" s="822" t="s">
        <v>3980</v>
      </c>
      <c r="C515" s="822" t="s">
        <v>622</v>
      </c>
      <c r="D515" s="822" t="s">
        <v>1414</v>
      </c>
      <c r="E515" s="822" t="s">
        <v>3964</v>
      </c>
      <c r="F515" s="822" t="s">
        <v>3965</v>
      </c>
      <c r="G515" s="822" t="s">
        <v>899</v>
      </c>
      <c r="H515" s="831">
        <v>0.5</v>
      </c>
      <c r="I515" s="831">
        <v>34.799999999999997</v>
      </c>
      <c r="J515" s="822"/>
      <c r="K515" s="822">
        <v>69.599999999999994</v>
      </c>
      <c r="L515" s="831"/>
      <c r="M515" s="831"/>
      <c r="N515" s="822"/>
      <c r="O515" s="822"/>
      <c r="P515" s="831">
        <v>2.2000000000000002</v>
      </c>
      <c r="Q515" s="831">
        <v>153.34</v>
      </c>
      <c r="R515" s="827"/>
      <c r="S515" s="832">
        <v>69.7</v>
      </c>
    </row>
    <row r="516" spans="1:19" ht="14.45" customHeight="1" x14ac:dyDescent="0.2">
      <c r="A516" s="821" t="s">
        <v>3979</v>
      </c>
      <c r="B516" s="822" t="s">
        <v>3980</v>
      </c>
      <c r="C516" s="822" t="s">
        <v>622</v>
      </c>
      <c r="D516" s="822" t="s">
        <v>1414</v>
      </c>
      <c r="E516" s="822" t="s">
        <v>3964</v>
      </c>
      <c r="F516" s="822" t="s">
        <v>3983</v>
      </c>
      <c r="G516" s="822" t="s">
        <v>867</v>
      </c>
      <c r="H516" s="831">
        <v>17</v>
      </c>
      <c r="I516" s="831">
        <v>285.60000000000002</v>
      </c>
      <c r="J516" s="822"/>
      <c r="K516" s="822">
        <v>16.8</v>
      </c>
      <c r="L516" s="831">
        <v>18</v>
      </c>
      <c r="M516" s="831">
        <v>302.39999999999998</v>
      </c>
      <c r="N516" s="822"/>
      <c r="O516" s="822">
        <v>16.799999999999997</v>
      </c>
      <c r="P516" s="831">
        <v>22</v>
      </c>
      <c r="Q516" s="831">
        <v>369.59999999999997</v>
      </c>
      <c r="R516" s="827"/>
      <c r="S516" s="832">
        <v>16.799999999999997</v>
      </c>
    </row>
    <row r="517" spans="1:19" ht="14.45" customHeight="1" x14ac:dyDescent="0.2">
      <c r="A517" s="821" t="s">
        <v>3979</v>
      </c>
      <c r="B517" s="822" t="s">
        <v>3980</v>
      </c>
      <c r="C517" s="822" t="s">
        <v>622</v>
      </c>
      <c r="D517" s="822" t="s">
        <v>1414</v>
      </c>
      <c r="E517" s="822" t="s">
        <v>3966</v>
      </c>
      <c r="F517" s="822" t="s">
        <v>3992</v>
      </c>
      <c r="G517" s="822" t="s">
        <v>3993</v>
      </c>
      <c r="H517" s="831">
        <v>74</v>
      </c>
      <c r="I517" s="831">
        <v>7918</v>
      </c>
      <c r="J517" s="822"/>
      <c r="K517" s="822">
        <v>107</v>
      </c>
      <c r="L517" s="831">
        <v>34</v>
      </c>
      <c r="M517" s="831">
        <v>3672</v>
      </c>
      <c r="N517" s="822"/>
      <c r="O517" s="822">
        <v>108</v>
      </c>
      <c r="P517" s="831">
        <v>25</v>
      </c>
      <c r="Q517" s="831">
        <v>2800</v>
      </c>
      <c r="R517" s="827"/>
      <c r="S517" s="832">
        <v>112</v>
      </c>
    </row>
    <row r="518" spans="1:19" ht="14.45" customHeight="1" x14ac:dyDescent="0.2">
      <c r="A518" s="821" t="s">
        <v>3979</v>
      </c>
      <c r="B518" s="822" t="s">
        <v>3980</v>
      </c>
      <c r="C518" s="822" t="s">
        <v>622</v>
      </c>
      <c r="D518" s="822" t="s">
        <v>1414</v>
      </c>
      <c r="E518" s="822" t="s">
        <v>3966</v>
      </c>
      <c r="F518" s="822" t="s">
        <v>3994</v>
      </c>
      <c r="G518" s="822" t="s">
        <v>3995</v>
      </c>
      <c r="H518" s="831">
        <v>1</v>
      </c>
      <c r="I518" s="831">
        <v>38</v>
      </c>
      <c r="J518" s="822"/>
      <c r="K518" s="822">
        <v>38</v>
      </c>
      <c r="L518" s="831">
        <v>1</v>
      </c>
      <c r="M518" s="831">
        <v>38</v>
      </c>
      <c r="N518" s="822"/>
      <c r="O518" s="822">
        <v>38</v>
      </c>
      <c r="P518" s="831">
        <v>10</v>
      </c>
      <c r="Q518" s="831">
        <v>400</v>
      </c>
      <c r="R518" s="827"/>
      <c r="S518" s="832">
        <v>40</v>
      </c>
    </row>
    <row r="519" spans="1:19" ht="14.45" customHeight="1" x14ac:dyDescent="0.2">
      <c r="A519" s="821" t="s">
        <v>3979</v>
      </c>
      <c r="B519" s="822" t="s">
        <v>3980</v>
      </c>
      <c r="C519" s="822" t="s">
        <v>622</v>
      </c>
      <c r="D519" s="822" t="s">
        <v>1414</v>
      </c>
      <c r="E519" s="822" t="s">
        <v>3966</v>
      </c>
      <c r="F519" s="822" t="s">
        <v>3998</v>
      </c>
      <c r="G519" s="822" t="s">
        <v>3999</v>
      </c>
      <c r="H519" s="831">
        <v>5</v>
      </c>
      <c r="I519" s="831">
        <v>25</v>
      </c>
      <c r="J519" s="822"/>
      <c r="K519" s="822">
        <v>5</v>
      </c>
      <c r="L519" s="831">
        <v>7</v>
      </c>
      <c r="M519" s="831">
        <v>35</v>
      </c>
      <c r="N519" s="822"/>
      <c r="O519" s="822">
        <v>5</v>
      </c>
      <c r="P519" s="831">
        <v>2</v>
      </c>
      <c r="Q519" s="831">
        <v>10</v>
      </c>
      <c r="R519" s="827"/>
      <c r="S519" s="832">
        <v>5</v>
      </c>
    </row>
    <row r="520" spans="1:19" ht="14.45" customHeight="1" x14ac:dyDescent="0.2">
      <c r="A520" s="821" t="s">
        <v>3979</v>
      </c>
      <c r="B520" s="822" t="s">
        <v>3980</v>
      </c>
      <c r="C520" s="822" t="s">
        <v>622</v>
      </c>
      <c r="D520" s="822" t="s">
        <v>1414</v>
      </c>
      <c r="E520" s="822" t="s">
        <v>3966</v>
      </c>
      <c r="F520" s="822" t="s">
        <v>4000</v>
      </c>
      <c r="G520" s="822" t="s">
        <v>4001</v>
      </c>
      <c r="H520" s="831"/>
      <c r="I520" s="831"/>
      <c r="J520" s="822"/>
      <c r="K520" s="822"/>
      <c r="L520" s="831">
        <v>1</v>
      </c>
      <c r="M520" s="831">
        <v>243</v>
      </c>
      <c r="N520" s="822"/>
      <c r="O520" s="822">
        <v>243</v>
      </c>
      <c r="P520" s="831"/>
      <c r="Q520" s="831"/>
      <c r="R520" s="827"/>
      <c r="S520" s="832"/>
    </row>
    <row r="521" spans="1:19" ht="14.45" customHeight="1" x14ac:dyDescent="0.2">
      <c r="A521" s="821" t="s">
        <v>3979</v>
      </c>
      <c r="B521" s="822" t="s">
        <v>3980</v>
      </c>
      <c r="C521" s="822" t="s">
        <v>622</v>
      </c>
      <c r="D521" s="822" t="s">
        <v>1414</v>
      </c>
      <c r="E521" s="822" t="s">
        <v>3966</v>
      </c>
      <c r="F521" s="822" t="s">
        <v>4002</v>
      </c>
      <c r="G521" s="822" t="s">
        <v>4003</v>
      </c>
      <c r="H521" s="831">
        <v>1</v>
      </c>
      <c r="I521" s="831">
        <v>384</v>
      </c>
      <c r="J521" s="822"/>
      <c r="K521" s="822">
        <v>384</v>
      </c>
      <c r="L521" s="831"/>
      <c r="M521" s="831"/>
      <c r="N521" s="822"/>
      <c r="O521" s="822"/>
      <c r="P521" s="831">
        <v>1</v>
      </c>
      <c r="Q521" s="831">
        <v>397</v>
      </c>
      <c r="R521" s="827"/>
      <c r="S521" s="832">
        <v>397</v>
      </c>
    </row>
    <row r="522" spans="1:19" ht="14.45" customHeight="1" x14ac:dyDescent="0.2">
      <c r="A522" s="821" t="s">
        <v>3979</v>
      </c>
      <c r="B522" s="822" t="s">
        <v>3980</v>
      </c>
      <c r="C522" s="822" t="s">
        <v>622</v>
      </c>
      <c r="D522" s="822" t="s">
        <v>1414</v>
      </c>
      <c r="E522" s="822" t="s">
        <v>3966</v>
      </c>
      <c r="F522" s="822" t="s">
        <v>4014</v>
      </c>
      <c r="G522" s="822" t="s">
        <v>4015</v>
      </c>
      <c r="H522" s="831">
        <v>134</v>
      </c>
      <c r="I522" s="831">
        <v>34036</v>
      </c>
      <c r="J522" s="822"/>
      <c r="K522" s="822">
        <v>254</v>
      </c>
      <c r="L522" s="831">
        <v>92</v>
      </c>
      <c r="M522" s="831">
        <v>23460</v>
      </c>
      <c r="N522" s="822"/>
      <c r="O522" s="822">
        <v>255</v>
      </c>
      <c r="P522" s="831">
        <v>146</v>
      </c>
      <c r="Q522" s="831">
        <v>40150</v>
      </c>
      <c r="R522" s="827"/>
      <c r="S522" s="832">
        <v>275</v>
      </c>
    </row>
    <row r="523" spans="1:19" ht="14.45" customHeight="1" x14ac:dyDescent="0.2">
      <c r="A523" s="821" t="s">
        <v>3979</v>
      </c>
      <c r="B523" s="822" t="s">
        <v>3980</v>
      </c>
      <c r="C523" s="822" t="s">
        <v>622</v>
      </c>
      <c r="D523" s="822" t="s">
        <v>1414</v>
      </c>
      <c r="E523" s="822" t="s">
        <v>3966</v>
      </c>
      <c r="F523" s="822" t="s">
        <v>4016</v>
      </c>
      <c r="G523" s="822" t="s">
        <v>4017</v>
      </c>
      <c r="H523" s="831">
        <v>365</v>
      </c>
      <c r="I523" s="831">
        <v>45990</v>
      </c>
      <c r="J523" s="822"/>
      <c r="K523" s="822">
        <v>126</v>
      </c>
      <c r="L523" s="831">
        <v>227</v>
      </c>
      <c r="M523" s="831">
        <v>28829</v>
      </c>
      <c r="N523" s="822"/>
      <c r="O523" s="822">
        <v>127</v>
      </c>
      <c r="P523" s="831">
        <v>240</v>
      </c>
      <c r="Q523" s="831">
        <v>32880</v>
      </c>
      <c r="R523" s="827"/>
      <c r="S523" s="832">
        <v>137</v>
      </c>
    </row>
    <row r="524" spans="1:19" ht="14.45" customHeight="1" x14ac:dyDescent="0.2">
      <c r="A524" s="821" t="s">
        <v>3979</v>
      </c>
      <c r="B524" s="822" t="s">
        <v>3980</v>
      </c>
      <c r="C524" s="822" t="s">
        <v>622</v>
      </c>
      <c r="D524" s="822" t="s">
        <v>1414</v>
      </c>
      <c r="E524" s="822" t="s">
        <v>3966</v>
      </c>
      <c r="F524" s="822" t="s">
        <v>4022</v>
      </c>
      <c r="G524" s="822" t="s">
        <v>4023</v>
      </c>
      <c r="H524" s="831">
        <v>20</v>
      </c>
      <c r="I524" s="831">
        <v>3300</v>
      </c>
      <c r="J524" s="822"/>
      <c r="K524" s="822">
        <v>165</v>
      </c>
      <c r="L524" s="831">
        <v>19</v>
      </c>
      <c r="M524" s="831">
        <v>3154</v>
      </c>
      <c r="N524" s="822"/>
      <c r="O524" s="822">
        <v>166</v>
      </c>
      <c r="P524" s="831">
        <v>16</v>
      </c>
      <c r="Q524" s="831">
        <v>2800</v>
      </c>
      <c r="R524" s="827"/>
      <c r="S524" s="832">
        <v>175</v>
      </c>
    </row>
    <row r="525" spans="1:19" ht="14.45" customHeight="1" x14ac:dyDescent="0.2">
      <c r="A525" s="821" t="s">
        <v>3979</v>
      </c>
      <c r="B525" s="822" t="s">
        <v>3980</v>
      </c>
      <c r="C525" s="822" t="s">
        <v>622</v>
      </c>
      <c r="D525" s="822" t="s">
        <v>1414</v>
      </c>
      <c r="E525" s="822" t="s">
        <v>3966</v>
      </c>
      <c r="F525" s="822" t="s">
        <v>4024</v>
      </c>
      <c r="G525" s="822" t="s">
        <v>4025</v>
      </c>
      <c r="H525" s="831"/>
      <c r="I525" s="831"/>
      <c r="J525" s="822"/>
      <c r="K525" s="822"/>
      <c r="L525" s="831">
        <v>16</v>
      </c>
      <c r="M525" s="831">
        <v>0</v>
      </c>
      <c r="N525" s="822"/>
      <c r="O525" s="822">
        <v>0</v>
      </c>
      <c r="P525" s="831">
        <v>16</v>
      </c>
      <c r="Q525" s="831">
        <v>0</v>
      </c>
      <c r="R525" s="827"/>
      <c r="S525" s="832">
        <v>0</v>
      </c>
    </row>
    <row r="526" spans="1:19" ht="14.45" customHeight="1" x14ac:dyDescent="0.2">
      <c r="A526" s="821" t="s">
        <v>3979</v>
      </c>
      <c r="B526" s="822" t="s">
        <v>3980</v>
      </c>
      <c r="C526" s="822" t="s">
        <v>622</v>
      </c>
      <c r="D526" s="822" t="s">
        <v>1414</v>
      </c>
      <c r="E526" s="822" t="s">
        <v>3966</v>
      </c>
      <c r="F526" s="822" t="s">
        <v>4026</v>
      </c>
      <c r="G526" s="822" t="s">
        <v>4027</v>
      </c>
      <c r="H526" s="831">
        <v>488</v>
      </c>
      <c r="I526" s="831">
        <v>16266.67</v>
      </c>
      <c r="J526" s="822"/>
      <c r="K526" s="822">
        <v>33.333340163934423</v>
      </c>
      <c r="L526" s="831">
        <v>310</v>
      </c>
      <c r="M526" s="831">
        <v>10333.33</v>
      </c>
      <c r="N526" s="822"/>
      <c r="O526" s="822">
        <v>33.333322580645159</v>
      </c>
      <c r="P526" s="831">
        <v>377</v>
      </c>
      <c r="Q526" s="831">
        <v>17174.45</v>
      </c>
      <c r="R526" s="827"/>
      <c r="S526" s="832">
        <v>45.555570291777187</v>
      </c>
    </row>
    <row r="527" spans="1:19" ht="14.45" customHeight="1" x14ac:dyDescent="0.2">
      <c r="A527" s="821" t="s">
        <v>3979</v>
      </c>
      <c r="B527" s="822" t="s">
        <v>3980</v>
      </c>
      <c r="C527" s="822" t="s">
        <v>622</v>
      </c>
      <c r="D527" s="822" t="s">
        <v>1414</v>
      </c>
      <c r="E527" s="822" t="s">
        <v>3966</v>
      </c>
      <c r="F527" s="822" t="s">
        <v>3967</v>
      </c>
      <c r="G527" s="822" t="s">
        <v>3968</v>
      </c>
      <c r="H527" s="831">
        <v>21</v>
      </c>
      <c r="I527" s="831">
        <v>1827</v>
      </c>
      <c r="J527" s="822"/>
      <c r="K527" s="822">
        <v>87</v>
      </c>
      <c r="L527" s="831">
        <v>28</v>
      </c>
      <c r="M527" s="831">
        <v>2464</v>
      </c>
      <c r="N527" s="822"/>
      <c r="O527" s="822">
        <v>88</v>
      </c>
      <c r="P527" s="831">
        <v>28</v>
      </c>
      <c r="Q527" s="831">
        <v>2604</v>
      </c>
      <c r="R527" s="827"/>
      <c r="S527" s="832">
        <v>93</v>
      </c>
    </row>
    <row r="528" spans="1:19" ht="14.45" customHeight="1" x14ac:dyDescent="0.2">
      <c r="A528" s="821" t="s">
        <v>3979</v>
      </c>
      <c r="B528" s="822" t="s">
        <v>3980</v>
      </c>
      <c r="C528" s="822" t="s">
        <v>622</v>
      </c>
      <c r="D528" s="822" t="s">
        <v>1414</v>
      </c>
      <c r="E528" s="822" t="s">
        <v>3966</v>
      </c>
      <c r="F528" s="822" t="s">
        <v>4040</v>
      </c>
      <c r="G528" s="822" t="s">
        <v>4041</v>
      </c>
      <c r="H528" s="831"/>
      <c r="I528" s="831"/>
      <c r="J528" s="822"/>
      <c r="K528" s="822"/>
      <c r="L528" s="831"/>
      <c r="M528" s="831"/>
      <c r="N528" s="822"/>
      <c r="O528" s="822"/>
      <c r="P528" s="831">
        <v>1</v>
      </c>
      <c r="Q528" s="831">
        <v>81</v>
      </c>
      <c r="R528" s="827"/>
      <c r="S528" s="832">
        <v>81</v>
      </c>
    </row>
    <row r="529" spans="1:19" ht="14.45" customHeight="1" x14ac:dyDescent="0.2">
      <c r="A529" s="821" t="s">
        <v>3979</v>
      </c>
      <c r="B529" s="822" t="s">
        <v>3980</v>
      </c>
      <c r="C529" s="822" t="s">
        <v>622</v>
      </c>
      <c r="D529" s="822" t="s">
        <v>1414</v>
      </c>
      <c r="E529" s="822" t="s">
        <v>3966</v>
      </c>
      <c r="F529" s="822" t="s">
        <v>4042</v>
      </c>
      <c r="G529" s="822" t="s">
        <v>4043</v>
      </c>
      <c r="H529" s="831">
        <v>1</v>
      </c>
      <c r="I529" s="831">
        <v>499</v>
      </c>
      <c r="J529" s="822"/>
      <c r="K529" s="822">
        <v>499</v>
      </c>
      <c r="L529" s="831">
        <v>1</v>
      </c>
      <c r="M529" s="831">
        <v>501</v>
      </c>
      <c r="N529" s="822"/>
      <c r="O529" s="822">
        <v>501</v>
      </c>
      <c r="P529" s="831"/>
      <c r="Q529" s="831"/>
      <c r="R529" s="827"/>
      <c r="S529" s="832"/>
    </row>
    <row r="530" spans="1:19" ht="14.45" customHeight="1" x14ac:dyDescent="0.2">
      <c r="A530" s="821" t="s">
        <v>3979</v>
      </c>
      <c r="B530" s="822" t="s">
        <v>3980</v>
      </c>
      <c r="C530" s="822" t="s">
        <v>622</v>
      </c>
      <c r="D530" s="822" t="s">
        <v>1414</v>
      </c>
      <c r="E530" s="822" t="s">
        <v>3966</v>
      </c>
      <c r="F530" s="822" t="s">
        <v>4070</v>
      </c>
      <c r="G530" s="822" t="s">
        <v>4071</v>
      </c>
      <c r="H530" s="831">
        <v>6</v>
      </c>
      <c r="I530" s="831">
        <v>522</v>
      </c>
      <c r="J530" s="822"/>
      <c r="K530" s="822">
        <v>87</v>
      </c>
      <c r="L530" s="831">
        <v>9</v>
      </c>
      <c r="M530" s="831">
        <v>792</v>
      </c>
      <c r="N530" s="822"/>
      <c r="O530" s="822">
        <v>88</v>
      </c>
      <c r="P530" s="831">
        <v>12</v>
      </c>
      <c r="Q530" s="831">
        <v>1116</v>
      </c>
      <c r="R530" s="827"/>
      <c r="S530" s="832">
        <v>93</v>
      </c>
    </row>
    <row r="531" spans="1:19" ht="14.45" customHeight="1" x14ac:dyDescent="0.2">
      <c r="A531" s="821" t="s">
        <v>3979</v>
      </c>
      <c r="B531" s="822" t="s">
        <v>3980</v>
      </c>
      <c r="C531" s="822" t="s">
        <v>622</v>
      </c>
      <c r="D531" s="822" t="s">
        <v>1414</v>
      </c>
      <c r="E531" s="822" t="s">
        <v>3966</v>
      </c>
      <c r="F531" s="822" t="s">
        <v>4074</v>
      </c>
      <c r="G531" s="822" t="s">
        <v>4075</v>
      </c>
      <c r="H531" s="831"/>
      <c r="I531" s="831"/>
      <c r="J531" s="822"/>
      <c r="K531" s="822"/>
      <c r="L531" s="831">
        <v>11</v>
      </c>
      <c r="M531" s="831">
        <v>0</v>
      </c>
      <c r="N531" s="822"/>
      <c r="O531" s="822">
        <v>0</v>
      </c>
      <c r="P531" s="831">
        <v>11</v>
      </c>
      <c r="Q531" s="831">
        <v>0</v>
      </c>
      <c r="R531" s="827"/>
      <c r="S531" s="832">
        <v>0</v>
      </c>
    </row>
    <row r="532" spans="1:19" ht="14.45" customHeight="1" x14ac:dyDescent="0.2">
      <c r="A532" s="821" t="s">
        <v>3979</v>
      </c>
      <c r="B532" s="822" t="s">
        <v>3980</v>
      </c>
      <c r="C532" s="822" t="s">
        <v>622</v>
      </c>
      <c r="D532" s="822" t="s">
        <v>1414</v>
      </c>
      <c r="E532" s="822" t="s">
        <v>3966</v>
      </c>
      <c r="F532" s="822" t="s">
        <v>4082</v>
      </c>
      <c r="G532" s="822" t="s">
        <v>4083</v>
      </c>
      <c r="H532" s="831"/>
      <c r="I532" s="831"/>
      <c r="J532" s="822"/>
      <c r="K532" s="822"/>
      <c r="L532" s="831">
        <v>1</v>
      </c>
      <c r="M532" s="831">
        <v>0</v>
      </c>
      <c r="N532" s="822"/>
      <c r="O532" s="822">
        <v>0</v>
      </c>
      <c r="P532" s="831">
        <v>1</v>
      </c>
      <c r="Q532" s="831">
        <v>0</v>
      </c>
      <c r="R532" s="827"/>
      <c r="S532" s="832">
        <v>0</v>
      </c>
    </row>
    <row r="533" spans="1:19" ht="14.45" customHeight="1" x14ac:dyDescent="0.2">
      <c r="A533" s="821" t="s">
        <v>3979</v>
      </c>
      <c r="B533" s="822" t="s">
        <v>3980</v>
      </c>
      <c r="C533" s="822" t="s">
        <v>622</v>
      </c>
      <c r="D533" s="822" t="s">
        <v>1415</v>
      </c>
      <c r="E533" s="822" t="s">
        <v>3964</v>
      </c>
      <c r="F533" s="822" t="s">
        <v>3965</v>
      </c>
      <c r="G533" s="822" t="s">
        <v>899</v>
      </c>
      <c r="H533" s="831"/>
      <c r="I533" s="831"/>
      <c r="J533" s="822"/>
      <c r="K533" s="822"/>
      <c r="L533" s="831"/>
      <c r="M533" s="831"/>
      <c r="N533" s="822"/>
      <c r="O533" s="822"/>
      <c r="P533" s="831">
        <v>0.30000000000000004</v>
      </c>
      <c r="Q533" s="831">
        <v>20.91</v>
      </c>
      <c r="R533" s="827"/>
      <c r="S533" s="832">
        <v>69.699999999999989</v>
      </c>
    </row>
    <row r="534" spans="1:19" ht="14.45" customHeight="1" x14ac:dyDescent="0.2">
      <c r="A534" s="821" t="s">
        <v>3979</v>
      </c>
      <c r="B534" s="822" t="s">
        <v>3980</v>
      </c>
      <c r="C534" s="822" t="s">
        <v>622</v>
      </c>
      <c r="D534" s="822" t="s">
        <v>1415</v>
      </c>
      <c r="E534" s="822" t="s">
        <v>3964</v>
      </c>
      <c r="F534" s="822" t="s">
        <v>3983</v>
      </c>
      <c r="G534" s="822" t="s">
        <v>867</v>
      </c>
      <c r="H534" s="831">
        <v>5</v>
      </c>
      <c r="I534" s="831">
        <v>84</v>
      </c>
      <c r="J534" s="822"/>
      <c r="K534" s="822">
        <v>16.8</v>
      </c>
      <c r="L534" s="831">
        <v>11</v>
      </c>
      <c r="M534" s="831">
        <v>184.8</v>
      </c>
      <c r="N534" s="822"/>
      <c r="O534" s="822">
        <v>16.8</v>
      </c>
      <c r="P534" s="831">
        <v>3</v>
      </c>
      <c r="Q534" s="831">
        <v>50.400000000000006</v>
      </c>
      <c r="R534" s="827"/>
      <c r="S534" s="832">
        <v>16.8</v>
      </c>
    </row>
    <row r="535" spans="1:19" ht="14.45" customHeight="1" x14ac:dyDescent="0.2">
      <c r="A535" s="821" t="s">
        <v>3979</v>
      </c>
      <c r="B535" s="822" t="s">
        <v>3980</v>
      </c>
      <c r="C535" s="822" t="s">
        <v>622</v>
      </c>
      <c r="D535" s="822" t="s">
        <v>1415</v>
      </c>
      <c r="E535" s="822" t="s">
        <v>3966</v>
      </c>
      <c r="F535" s="822" t="s">
        <v>3994</v>
      </c>
      <c r="G535" s="822" t="s">
        <v>3995</v>
      </c>
      <c r="H535" s="831">
        <v>2</v>
      </c>
      <c r="I535" s="831">
        <v>76</v>
      </c>
      <c r="J535" s="822"/>
      <c r="K535" s="822">
        <v>38</v>
      </c>
      <c r="L535" s="831">
        <v>13</v>
      </c>
      <c r="M535" s="831">
        <v>494</v>
      </c>
      <c r="N535" s="822"/>
      <c r="O535" s="822">
        <v>38</v>
      </c>
      <c r="P535" s="831">
        <v>1</v>
      </c>
      <c r="Q535" s="831">
        <v>40</v>
      </c>
      <c r="R535" s="827"/>
      <c r="S535" s="832">
        <v>40</v>
      </c>
    </row>
    <row r="536" spans="1:19" ht="14.45" customHeight="1" x14ac:dyDescent="0.2">
      <c r="A536" s="821" t="s">
        <v>3979</v>
      </c>
      <c r="B536" s="822" t="s">
        <v>3980</v>
      </c>
      <c r="C536" s="822" t="s">
        <v>622</v>
      </c>
      <c r="D536" s="822" t="s">
        <v>1415</v>
      </c>
      <c r="E536" s="822" t="s">
        <v>3966</v>
      </c>
      <c r="F536" s="822" t="s">
        <v>3998</v>
      </c>
      <c r="G536" s="822" t="s">
        <v>3999</v>
      </c>
      <c r="H536" s="831"/>
      <c r="I536" s="831"/>
      <c r="J536" s="822"/>
      <c r="K536" s="822"/>
      <c r="L536" s="831">
        <v>4</v>
      </c>
      <c r="M536" s="831">
        <v>20</v>
      </c>
      <c r="N536" s="822"/>
      <c r="O536" s="822">
        <v>5</v>
      </c>
      <c r="P536" s="831"/>
      <c r="Q536" s="831"/>
      <c r="R536" s="827"/>
      <c r="S536" s="832"/>
    </row>
    <row r="537" spans="1:19" ht="14.45" customHeight="1" x14ac:dyDescent="0.2">
      <c r="A537" s="821" t="s">
        <v>3979</v>
      </c>
      <c r="B537" s="822" t="s">
        <v>3980</v>
      </c>
      <c r="C537" s="822" t="s">
        <v>622</v>
      </c>
      <c r="D537" s="822" t="s">
        <v>1415</v>
      </c>
      <c r="E537" s="822" t="s">
        <v>3966</v>
      </c>
      <c r="F537" s="822" t="s">
        <v>4014</v>
      </c>
      <c r="G537" s="822" t="s">
        <v>4015</v>
      </c>
      <c r="H537" s="831">
        <v>139</v>
      </c>
      <c r="I537" s="831">
        <v>35306</v>
      </c>
      <c r="J537" s="822"/>
      <c r="K537" s="822">
        <v>254</v>
      </c>
      <c r="L537" s="831">
        <v>118</v>
      </c>
      <c r="M537" s="831">
        <v>30090</v>
      </c>
      <c r="N537" s="822"/>
      <c r="O537" s="822">
        <v>255</v>
      </c>
      <c r="P537" s="831">
        <v>154</v>
      </c>
      <c r="Q537" s="831">
        <v>42350</v>
      </c>
      <c r="R537" s="827"/>
      <c r="S537" s="832">
        <v>275</v>
      </c>
    </row>
    <row r="538" spans="1:19" ht="14.45" customHeight="1" x14ac:dyDescent="0.2">
      <c r="A538" s="821" t="s">
        <v>3979</v>
      </c>
      <c r="B538" s="822" t="s">
        <v>3980</v>
      </c>
      <c r="C538" s="822" t="s">
        <v>622</v>
      </c>
      <c r="D538" s="822" t="s">
        <v>1415</v>
      </c>
      <c r="E538" s="822" t="s">
        <v>3966</v>
      </c>
      <c r="F538" s="822" t="s">
        <v>4016</v>
      </c>
      <c r="G538" s="822" t="s">
        <v>4017</v>
      </c>
      <c r="H538" s="831">
        <v>137</v>
      </c>
      <c r="I538" s="831">
        <v>17262</v>
      </c>
      <c r="J538" s="822"/>
      <c r="K538" s="822">
        <v>126</v>
      </c>
      <c r="L538" s="831">
        <v>117</v>
      </c>
      <c r="M538" s="831">
        <v>14859</v>
      </c>
      <c r="N538" s="822"/>
      <c r="O538" s="822">
        <v>127</v>
      </c>
      <c r="P538" s="831">
        <v>116</v>
      </c>
      <c r="Q538" s="831">
        <v>15892</v>
      </c>
      <c r="R538" s="827"/>
      <c r="S538" s="832">
        <v>137</v>
      </c>
    </row>
    <row r="539" spans="1:19" ht="14.45" customHeight="1" x14ac:dyDescent="0.2">
      <c r="A539" s="821" t="s">
        <v>3979</v>
      </c>
      <c r="B539" s="822" t="s">
        <v>3980</v>
      </c>
      <c r="C539" s="822" t="s">
        <v>622</v>
      </c>
      <c r="D539" s="822" t="s">
        <v>1415</v>
      </c>
      <c r="E539" s="822" t="s">
        <v>3966</v>
      </c>
      <c r="F539" s="822" t="s">
        <v>4022</v>
      </c>
      <c r="G539" s="822" t="s">
        <v>4023</v>
      </c>
      <c r="H539" s="831">
        <v>38</v>
      </c>
      <c r="I539" s="831">
        <v>6270</v>
      </c>
      <c r="J539" s="822"/>
      <c r="K539" s="822">
        <v>165</v>
      </c>
      <c r="L539" s="831">
        <v>53</v>
      </c>
      <c r="M539" s="831">
        <v>8798</v>
      </c>
      <c r="N539" s="822"/>
      <c r="O539" s="822">
        <v>166</v>
      </c>
      <c r="P539" s="831">
        <v>58</v>
      </c>
      <c r="Q539" s="831">
        <v>10150</v>
      </c>
      <c r="R539" s="827"/>
      <c r="S539" s="832">
        <v>175</v>
      </c>
    </row>
    <row r="540" spans="1:19" ht="14.45" customHeight="1" x14ac:dyDescent="0.2">
      <c r="A540" s="821" t="s">
        <v>3979</v>
      </c>
      <c r="B540" s="822" t="s">
        <v>3980</v>
      </c>
      <c r="C540" s="822" t="s">
        <v>622</v>
      </c>
      <c r="D540" s="822" t="s">
        <v>1415</v>
      </c>
      <c r="E540" s="822" t="s">
        <v>3966</v>
      </c>
      <c r="F540" s="822" t="s">
        <v>4024</v>
      </c>
      <c r="G540" s="822" t="s">
        <v>4025</v>
      </c>
      <c r="H540" s="831"/>
      <c r="I540" s="831"/>
      <c r="J540" s="822"/>
      <c r="K540" s="822"/>
      <c r="L540" s="831">
        <v>22</v>
      </c>
      <c r="M540" s="831">
        <v>0</v>
      </c>
      <c r="N540" s="822"/>
      <c r="O540" s="822">
        <v>0</v>
      </c>
      <c r="P540" s="831">
        <v>23</v>
      </c>
      <c r="Q540" s="831">
        <v>0</v>
      </c>
      <c r="R540" s="827"/>
      <c r="S540" s="832">
        <v>0</v>
      </c>
    </row>
    <row r="541" spans="1:19" ht="14.45" customHeight="1" x14ac:dyDescent="0.2">
      <c r="A541" s="821" t="s">
        <v>3979</v>
      </c>
      <c r="B541" s="822" t="s">
        <v>3980</v>
      </c>
      <c r="C541" s="822" t="s">
        <v>622</v>
      </c>
      <c r="D541" s="822" t="s">
        <v>1415</v>
      </c>
      <c r="E541" s="822" t="s">
        <v>3966</v>
      </c>
      <c r="F541" s="822" t="s">
        <v>4026</v>
      </c>
      <c r="G541" s="822" t="s">
        <v>4027</v>
      </c>
      <c r="H541" s="831">
        <v>270</v>
      </c>
      <c r="I541" s="831">
        <v>9000.01</v>
      </c>
      <c r="J541" s="822"/>
      <c r="K541" s="822">
        <v>33.333370370370368</v>
      </c>
      <c r="L541" s="831">
        <v>234</v>
      </c>
      <c r="M541" s="831">
        <v>7800</v>
      </c>
      <c r="N541" s="822"/>
      <c r="O541" s="822">
        <v>33.333333333333336</v>
      </c>
      <c r="P541" s="831">
        <v>267</v>
      </c>
      <c r="Q541" s="831">
        <v>12163.330000000002</v>
      </c>
      <c r="R541" s="827"/>
      <c r="S541" s="832">
        <v>45.555543071161054</v>
      </c>
    </row>
    <row r="542" spans="1:19" ht="14.45" customHeight="1" x14ac:dyDescent="0.2">
      <c r="A542" s="821" t="s">
        <v>3979</v>
      </c>
      <c r="B542" s="822" t="s">
        <v>3980</v>
      </c>
      <c r="C542" s="822" t="s">
        <v>622</v>
      </c>
      <c r="D542" s="822" t="s">
        <v>1415</v>
      </c>
      <c r="E542" s="822" t="s">
        <v>3966</v>
      </c>
      <c r="F542" s="822" t="s">
        <v>4030</v>
      </c>
      <c r="G542" s="822" t="s">
        <v>4031</v>
      </c>
      <c r="H542" s="831"/>
      <c r="I542" s="831"/>
      <c r="J542" s="822"/>
      <c r="K542" s="822"/>
      <c r="L542" s="831">
        <v>2</v>
      </c>
      <c r="M542" s="831">
        <v>76</v>
      </c>
      <c r="N542" s="822"/>
      <c r="O542" s="822">
        <v>38</v>
      </c>
      <c r="P542" s="831"/>
      <c r="Q542" s="831"/>
      <c r="R542" s="827"/>
      <c r="S542" s="832"/>
    </row>
    <row r="543" spans="1:19" ht="14.45" customHeight="1" x14ac:dyDescent="0.2">
      <c r="A543" s="821" t="s">
        <v>3979</v>
      </c>
      <c r="B543" s="822" t="s">
        <v>3980</v>
      </c>
      <c r="C543" s="822" t="s">
        <v>622</v>
      </c>
      <c r="D543" s="822" t="s">
        <v>1415</v>
      </c>
      <c r="E543" s="822" t="s">
        <v>3966</v>
      </c>
      <c r="F543" s="822" t="s">
        <v>3967</v>
      </c>
      <c r="G543" s="822" t="s">
        <v>3968</v>
      </c>
      <c r="H543" s="831">
        <v>41</v>
      </c>
      <c r="I543" s="831">
        <v>3567</v>
      </c>
      <c r="J543" s="822"/>
      <c r="K543" s="822">
        <v>87</v>
      </c>
      <c r="L543" s="831">
        <v>54</v>
      </c>
      <c r="M543" s="831">
        <v>4752</v>
      </c>
      <c r="N543" s="822"/>
      <c r="O543" s="822">
        <v>88</v>
      </c>
      <c r="P543" s="831">
        <v>59</v>
      </c>
      <c r="Q543" s="831">
        <v>5487</v>
      </c>
      <c r="R543" s="827"/>
      <c r="S543" s="832">
        <v>93</v>
      </c>
    </row>
    <row r="544" spans="1:19" ht="14.45" customHeight="1" x14ac:dyDescent="0.2">
      <c r="A544" s="821" t="s">
        <v>3979</v>
      </c>
      <c r="B544" s="822" t="s">
        <v>3980</v>
      </c>
      <c r="C544" s="822" t="s">
        <v>622</v>
      </c>
      <c r="D544" s="822" t="s">
        <v>1415</v>
      </c>
      <c r="E544" s="822" t="s">
        <v>3966</v>
      </c>
      <c r="F544" s="822" t="s">
        <v>4032</v>
      </c>
      <c r="G544" s="822" t="s">
        <v>4033</v>
      </c>
      <c r="H544" s="831"/>
      <c r="I544" s="831"/>
      <c r="J544" s="822"/>
      <c r="K544" s="822"/>
      <c r="L544" s="831">
        <v>1</v>
      </c>
      <c r="M544" s="831">
        <v>157</v>
      </c>
      <c r="N544" s="822"/>
      <c r="O544" s="822">
        <v>157</v>
      </c>
      <c r="P544" s="831"/>
      <c r="Q544" s="831"/>
      <c r="R544" s="827"/>
      <c r="S544" s="832"/>
    </row>
    <row r="545" spans="1:19" ht="14.45" customHeight="1" x14ac:dyDescent="0.2">
      <c r="A545" s="821" t="s">
        <v>3979</v>
      </c>
      <c r="B545" s="822" t="s">
        <v>3980</v>
      </c>
      <c r="C545" s="822" t="s">
        <v>622</v>
      </c>
      <c r="D545" s="822" t="s">
        <v>1415</v>
      </c>
      <c r="E545" s="822" t="s">
        <v>3966</v>
      </c>
      <c r="F545" s="822" t="s">
        <v>4040</v>
      </c>
      <c r="G545" s="822" t="s">
        <v>4041</v>
      </c>
      <c r="H545" s="831"/>
      <c r="I545" s="831"/>
      <c r="J545" s="822"/>
      <c r="K545" s="822"/>
      <c r="L545" s="831">
        <v>5</v>
      </c>
      <c r="M545" s="831">
        <v>380</v>
      </c>
      <c r="N545" s="822"/>
      <c r="O545" s="822">
        <v>76</v>
      </c>
      <c r="P545" s="831">
        <v>1</v>
      </c>
      <c r="Q545" s="831">
        <v>81</v>
      </c>
      <c r="R545" s="827"/>
      <c r="S545" s="832">
        <v>81</v>
      </c>
    </row>
    <row r="546" spans="1:19" ht="14.45" customHeight="1" x14ac:dyDescent="0.2">
      <c r="A546" s="821" t="s">
        <v>3979</v>
      </c>
      <c r="B546" s="822" t="s">
        <v>3980</v>
      </c>
      <c r="C546" s="822" t="s">
        <v>622</v>
      </c>
      <c r="D546" s="822" t="s">
        <v>1415</v>
      </c>
      <c r="E546" s="822" t="s">
        <v>3966</v>
      </c>
      <c r="F546" s="822" t="s">
        <v>4070</v>
      </c>
      <c r="G546" s="822" t="s">
        <v>4071</v>
      </c>
      <c r="H546" s="831">
        <v>3</v>
      </c>
      <c r="I546" s="831">
        <v>261</v>
      </c>
      <c r="J546" s="822"/>
      <c r="K546" s="822">
        <v>87</v>
      </c>
      <c r="L546" s="831">
        <v>1</v>
      </c>
      <c r="M546" s="831">
        <v>88</v>
      </c>
      <c r="N546" s="822"/>
      <c r="O546" s="822">
        <v>88</v>
      </c>
      <c r="P546" s="831">
        <v>4</v>
      </c>
      <c r="Q546" s="831">
        <v>372</v>
      </c>
      <c r="R546" s="827"/>
      <c r="S546" s="832">
        <v>93</v>
      </c>
    </row>
    <row r="547" spans="1:19" ht="14.45" customHeight="1" x14ac:dyDescent="0.2">
      <c r="A547" s="821" t="s">
        <v>3979</v>
      </c>
      <c r="B547" s="822" t="s">
        <v>3980</v>
      </c>
      <c r="C547" s="822" t="s">
        <v>622</v>
      </c>
      <c r="D547" s="822" t="s">
        <v>1415</v>
      </c>
      <c r="E547" s="822" t="s">
        <v>3966</v>
      </c>
      <c r="F547" s="822" t="s">
        <v>4074</v>
      </c>
      <c r="G547" s="822" t="s">
        <v>4075</v>
      </c>
      <c r="H547" s="831"/>
      <c r="I547" s="831"/>
      <c r="J547" s="822"/>
      <c r="K547" s="822"/>
      <c r="L547" s="831">
        <v>28</v>
      </c>
      <c r="M547" s="831">
        <v>0</v>
      </c>
      <c r="N547" s="822"/>
      <c r="O547" s="822">
        <v>0</v>
      </c>
      <c r="P547" s="831">
        <v>29</v>
      </c>
      <c r="Q547" s="831">
        <v>0</v>
      </c>
      <c r="R547" s="827"/>
      <c r="S547" s="832">
        <v>0</v>
      </c>
    </row>
    <row r="548" spans="1:19" ht="14.45" customHeight="1" x14ac:dyDescent="0.2">
      <c r="A548" s="821" t="s">
        <v>3979</v>
      </c>
      <c r="B548" s="822" t="s">
        <v>3980</v>
      </c>
      <c r="C548" s="822" t="s">
        <v>622</v>
      </c>
      <c r="D548" s="822" t="s">
        <v>1415</v>
      </c>
      <c r="E548" s="822" t="s">
        <v>3966</v>
      </c>
      <c r="F548" s="822" t="s">
        <v>4082</v>
      </c>
      <c r="G548" s="822" t="s">
        <v>4083</v>
      </c>
      <c r="H548" s="831"/>
      <c r="I548" s="831"/>
      <c r="J548" s="822"/>
      <c r="K548" s="822"/>
      <c r="L548" s="831">
        <v>4</v>
      </c>
      <c r="M548" s="831">
        <v>0</v>
      </c>
      <c r="N548" s="822"/>
      <c r="O548" s="822">
        <v>0</v>
      </c>
      <c r="P548" s="831">
        <v>6</v>
      </c>
      <c r="Q548" s="831">
        <v>0</v>
      </c>
      <c r="R548" s="827"/>
      <c r="S548" s="832">
        <v>0</v>
      </c>
    </row>
    <row r="549" spans="1:19" ht="14.45" customHeight="1" x14ac:dyDescent="0.2">
      <c r="A549" s="821" t="s">
        <v>3979</v>
      </c>
      <c r="B549" s="822" t="s">
        <v>3980</v>
      </c>
      <c r="C549" s="822" t="s">
        <v>622</v>
      </c>
      <c r="D549" s="822" t="s">
        <v>1386</v>
      </c>
      <c r="E549" s="822" t="s">
        <v>3964</v>
      </c>
      <c r="F549" s="822" t="s">
        <v>3965</v>
      </c>
      <c r="G549" s="822" t="s">
        <v>899</v>
      </c>
      <c r="H549" s="831">
        <v>0.60000000000000009</v>
      </c>
      <c r="I549" s="831">
        <v>41.76</v>
      </c>
      <c r="J549" s="822"/>
      <c r="K549" s="822">
        <v>69.59999999999998</v>
      </c>
      <c r="L549" s="831">
        <v>0.1</v>
      </c>
      <c r="M549" s="831">
        <v>6.97</v>
      </c>
      <c r="N549" s="822"/>
      <c r="O549" s="822">
        <v>69.699999999999989</v>
      </c>
      <c r="P549" s="831">
        <v>0.79999999999999993</v>
      </c>
      <c r="Q549" s="831">
        <v>55.76</v>
      </c>
      <c r="R549" s="827"/>
      <c r="S549" s="832">
        <v>69.7</v>
      </c>
    </row>
    <row r="550" spans="1:19" ht="14.45" customHeight="1" x14ac:dyDescent="0.2">
      <c r="A550" s="821" t="s">
        <v>3979</v>
      </c>
      <c r="B550" s="822" t="s">
        <v>3980</v>
      </c>
      <c r="C550" s="822" t="s">
        <v>622</v>
      </c>
      <c r="D550" s="822" t="s">
        <v>1386</v>
      </c>
      <c r="E550" s="822" t="s">
        <v>3964</v>
      </c>
      <c r="F550" s="822" t="s">
        <v>3983</v>
      </c>
      <c r="G550" s="822" t="s">
        <v>867</v>
      </c>
      <c r="H550" s="831">
        <v>17</v>
      </c>
      <c r="I550" s="831">
        <v>285.60000000000002</v>
      </c>
      <c r="J550" s="822"/>
      <c r="K550" s="822">
        <v>16.8</v>
      </c>
      <c r="L550" s="831">
        <v>4</v>
      </c>
      <c r="M550" s="831">
        <v>67.2</v>
      </c>
      <c r="N550" s="822"/>
      <c r="O550" s="822">
        <v>16.8</v>
      </c>
      <c r="P550" s="831">
        <v>6</v>
      </c>
      <c r="Q550" s="831">
        <v>100.8</v>
      </c>
      <c r="R550" s="827"/>
      <c r="S550" s="832">
        <v>16.8</v>
      </c>
    </row>
    <row r="551" spans="1:19" ht="14.45" customHeight="1" x14ac:dyDescent="0.2">
      <c r="A551" s="821" t="s">
        <v>3979</v>
      </c>
      <c r="B551" s="822" t="s">
        <v>3980</v>
      </c>
      <c r="C551" s="822" t="s">
        <v>622</v>
      </c>
      <c r="D551" s="822" t="s">
        <v>1386</v>
      </c>
      <c r="E551" s="822" t="s">
        <v>3964</v>
      </c>
      <c r="F551" s="822" t="s">
        <v>3985</v>
      </c>
      <c r="G551" s="822" t="s">
        <v>2222</v>
      </c>
      <c r="H551" s="831"/>
      <c r="I551" s="831"/>
      <c r="J551" s="822"/>
      <c r="K551" s="822"/>
      <c r="L551" s="831"/>
      <c r="M551" s="831"/>
      <c r="N551" s="822"/>
      <c r="O551" s="822"/>
      <c r="P551" s="831">
        <v>1</v>
      </c>
      <c r="Q551" s="831">
        <v>785.14</v>
      </c>
      <c r="R551" s="827"/>
      <c r="S551" s="832">
        <v>785.14</v>
      </c>
    </row>
    <row r="552" spans="1:19" ht="14.45" customHeight="1" x14ac:dyDescent="0.2">
      <c r="A552" s="821" t="s">
        <v>3979</v>
      </c>
      <c r="B552" s="822" t="s">
        <v>3980</v>
      </c>
      <c r="C552" s="822" t="s">
        <v>622</v>
      </c>
      <c r="D552" s="822" t="s">
        <v>1386</v>
      </c>
      <c r="E552" s="822" t="s">
        <v>3966</v>
      </c>
      <c r="F552" s="822" t="s">
        <v>3990</v>
      </c>
      <c r="G552" s="822" t="s">
        <v>3991</v>
      </c>
      <c r="H552" s="831">
        <v>13</v>
      </c>
      <c r="I552" s="831">
        <v>1092</v>
      </c>
      <c r="J552" s="822"/>
      <c r="K552" s="822">
        <v>84</v>
      </c>
      <c r="L552" s="831">
        <v>10</v>
      </c>
      <c r="M552" s="831">
        <v>850</v>
      </c>
      <c r="N552" s="822"/>
      <c r="O552" s="822">
        <v>85</v>
      </c>
      <c r="P552" s="831">
        <v>5</v>
      </c>
      <c r="Q552" s="831">
        <v>445</v>
      </c>
      <c r="R552" s="827"/>
      <c r="S552" s="832">
        <v>89</v>
      </c>
    </row>
    <row r="553" spans="1:19" ht="14.45" customHeight="1" x14ac:dyDescent="0.2">
      <c r="A553" s="821" t="s">
        <v>3979</v>
      </c>
      <c r="B553" s="822" t="s">
        <v>3980</v>
      </c>
      <c r="C553" s="822" t="s">
        <v>622</v>
      </c>
      <c r="D553" s="822" t="s">
        <v>1386</v>
      </c>
      <c r="E553" s="822" t="s">
        <v>3966</v>
      </c>
      <c r="F553" s="822" t="s">
        <v>3992</v>
      </c>
      <c r="G553" s="822" t="s">
        <v>3993</v>
      </c>
      <c r="H553" s="831">
        <v>5</v>
      </c>
      <c r="I553" s="831">
        <v>535</v>
      </c>
      <c r="J553" s="822"/>
      <c r="K553" s="822">
        <v>107</v>
      </c>
      <c r="L553" s="831">
        <v>1</v>
      </c>
      <c r="M553" s="831">
        <v>108</v>
      </c>
      <c r="N553" s="822"/>
      <c r="O553" s="822">
        <v>108</v>
      </c>
      <c r="P553" s="831"/>
      <c r="Q553" s="831"/>
      <c r="R553" s="827"/>
      <c r="S553" s="832"/>
    </row>
    <row r="554" spans="1:19" ht="14.45" customHeight="1" x14ac:dyDescent="0.2">
      <c r="A554" s="821" t="s">
        <v>3979</v>
      </c>
      <c r="B554" s="822" t="s">
        <v>3980</v>
      </c>
      <c r="C554" s="822" t="s">
        <v>622</v>
      </c>
      <c r="D554" s="822" t="s">
        <v>1386</v>
      </c>
      <c r="E554" s="822" t="s">
        <v>3966</v>
      </c>
      <c r="F554" s="822" t="s">
        <v>3994</v>
      </c>
      <c r="G554" s="822" t="s">
        <v>3995</v>
      </c>
      <c r="H554" s="831">
        <v>21</v>
      </c>
      <c r="I554" s="831">
        <v>798</v>
      </c>
      <c r="J554" s="822"/>
      <c r="K554" s="822">
        <v>38</v>
      </c>
      <c r="L554" s="831">
        <v>27</v>
      </c>
      <c r="M554" s="831">
        <v>1026</v>
      </c>
      <c r="N554" s="822"/>
      <c r="O554" s="822">
        <v>38</v>
      </c>
      <c r="P554" s="831">
        <v>6</v>
      </c>
      <c r="Q554" s="831">
        <v>240</v>
      </c>
      <c r="R554" s="827"/>
      <c r="S554" s="832">
        <v>40</v>
      </c>
    </row>
    <row r="555" spans="1:19" ht="14.45" customHeight="1" x14ac:dyDescent="0.2">
      <c r="A555" s="821" t="s">
        <v>3979</v>
      </c>
      <c r="B555" s="822" t="s">
        <v>3980</v>
      </c>
      <c r="C555" s="822" t="s">
        <v>622</v>
      </c>
      <c r="D555" s="822" t="s">
        <v>1386</v>
      </c>
      <c r="E555" s="822" t="s">
        <v>3966</v>
      </c>
      <c r="F555" s="822" t="s">
        <v>3996</v>
      </c>
      <c r="G555" s="822" t="s">
        <v>3997</v>
      </c>
      <c r="H555" s="831">
        <v>1</v>
      </c>
      <c r="I555" s="831">
        <v>5</v>
      </c>
      <c r="J555" s="822"/>
      <c r="K555" s="822">
        <v>5</v>
      </c>
      <c r="L555" s="831">
        <v>1</v>
      </c>
      <c r="M555" s="831">
        <v>5</v>
      </c>
      <c r="N555" s="822"/>
      <c r="O555" s="822">
        <v>5</v>
      </c>
      <c r="P555" s="831"/>
      <c r="Q555" s="831"/>
      <c r="R555" s="827"/>
      <c r="S555" s="832"/>
    </row>
    <row r="556" spans="1:19" ht="14.45" customHeight="1" x14ac:dyDescent="0.2">
      <c r="A556" s="821" t="s">
        <v>3979</v>
      </c>
      <c r="B556" s="822" t="s">
        <v>3980</v>
      </c>
      <c r="C556" s="822" t="s">
        <v>622</v>
      </c>
      <c r="D556" s="822" t="s">
        <v>1386</v>
      </c>
      <c r="E556" s="822" t="s">
        <v>3966</v>
      </c>
      <c r="F556" s="822" t="s">
        <v>3998</v>
      </c>
      <c r="G556" s="822" t="s">
        <v>3999</v>
      </c>
      <c r="H556" s="831">
        <v>2</v>
      </c>
      <c r="I556" s="831">
        <v>10</v>
      </c>
      <c r="J556" s="822"/>
      <c r="K556" s="822">
        <v>5</v>
      </c>
      <c r="L556" s="831">
        <v>2</v>
      </c>
      <c r="M556" s="831">
        <v>10</v>
      </c>
      <c r="N556" s="822"/>
      <c r="O556" s="822">
        <v>5</v>
      </c>
      <c r="P556" s="831"/>
      <c r="Q556" s="831"/>
      <c r="R556" s="827"/>
      <c r="S556" s="832"/>
    </row>
    <row r="557" spans="1:19" ht="14.45" customHeight="1" x14ac:dyDescent="0.2">
      <c r="A557" s="821" t="s">
        <v>3979</v>
      </c>
      <c r="B557" s="822" t="s">
        <v>3980</v>
      </c>
      <c r="C557" s="822" t="s">
        <v>622</v>
      </c>
      <c r="D557" s="822" t="s">
        <v>1386</v>
      </c>
      <c r="E557" s="822" t="s">
        <v>3966</v>
      </c>
      <c r="F557" s="822" t="s">
        <v>4006</v>
      </c>
      <c r="G557" s="822" t="s">
        <v>4007</v>
      </c>
      <c r="H557" s="831">
        <v>1</v>
      </c>
      <c r="I557" s="831">
        <v>91</v>
      </c>
      <c r="J557" s="822"/>
      <c r="K557" s="822">
        <v>91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3979</v>
      </c>
      <c r="B558" s="822" t="s">
        <v>3980</v>
      </c>
      <c r="C558" s="822" t="s">
        <v>622</v>
      </c>
      <c r="D558" s="822" t="s">
        <v>1386</v>
      </c>
      <c r="E558" s="822" t="s">
        <v>3966</v>
      </c>
      <c r="F558" s="822" t="s">
        <v>4010</v>
      </c>
      <c r="G558" s="822" t="s">
        <v>4011</v>
      </c>
      <c r="H558" s="831"/>
      <c r="I558" s="831"/>
      <c r="J558" s="822"/>
      <c r="K558" s="822"/>
      <c r="L558" s="831">
        <v>2</v>
      </c>
      <c r="M558" s="831">
        <v>164</v>
      </c>
      <c r="N558" s="822"/>
      <c r="O558" s="822">
        <v>82</v>
      </c>
      <c r="P558" s="831">
        <v>1</v>
      </c>
      <c r="Q558" s="831">
        <v>87</v>
      </c>
      <c r="R558" s="827"/>
      <c r="S558" s="832">
        <v>87</v>
      </c>
    </row>
    <row r="559" spans="1:19" ht="14.45" customHeight="1" x14ac:dyDescent="0.2">
      <c r="A559" s="821" t="s">
        <v>3979</v>
      </c>
      <c r="B559" s="822" t="s">
        <v>3980</v>
      </c>
      <c r="C559" s="822" t="s">
        <v>622</v>
      </c>
      <c r="D559" s="822" t="s">
        <v>1386</v>
      </c>
      <c r="E559" s="822" t="s">
        <v>3966</v>
      </c>
      <c r="F559" s="822" t="s">
        <v>4014</v>
      </c>
      <c r="G559" s="822" t="s">
        <v>4015</v>
      </c>
      <c r="H559" s="831">
        <v>67</v>
      </c>
      <c r="I559" s="831">
        <v>17018</v>
      </c>
      <c r="J559" s="822"/>
      <c r="K559" s="822">
        <v>254</v>
      </c>
      <c r="L559" s="831">
        <v>38</v>
      </c>
      <c r="M559" s="831">
        <v>9690</v>
      </c>
      <c r="N559" s="822"/>
      <c r="O559" s="822">
        <v>255</v>
      </c>
      <c r="P559" s="831">
        <v>33</v>
      </c>
      <c r="Q559" s="831">
        <v>9075</v>
      </c>
      <c r="R559" s="827"/>
      <c r="S559" s="832">
        <v>275</v>
      </c>
    </row>
    <row r="560" spans="1:19" ht="14.45" customHeight="1" x14ac:dyDescent="0.2">
      <c r="A560" s="821" t="s">
        <v>3979</v>
      </c>
      <c r="B560" s="822" t="s">
        <v>3980</v>
      </c>
      <c r="C560" s="822" t="s">
        <v>622</v>
      </c>
      <c r="D560" s="822" t="s">
        <v>1386</v>
      </c>
      <c r="E560" s="822" t="s">
        <v>3966</v>
      </c>
      <c r="F560" s="822" t="s">
        <v>4016</v>
      </c>
      <c r="G560" s="822" t="s">
        <v>4017</v>
      </c>
      <c r="H560" s="831">
        <v>46</v>
      </c>
      <c r="I560" s="831">
        <v>5796</v>
      </c>
      <c r="J560" s="822"/>
      <c r="K560" s="822">
        <v>126</v>
      </c>
      <c r="L560" s="831">
        <v>50</v>
      </c>
      <c r="M560" s="831">
        <v>6350</v>
      </c>
      <c r="N560" s="822"/>
      <c r="O560" s="822">
        <v>127</v>
      </c>
      <c r="P560" s="831">
        <v>31</v>
      </c>
      <c r="Q560" s="831">
        <v>4247</v>
      </c>
      <c r="R560" s="827"/>
      <c r="S560" s="832">
        <v>137</v>
      </c>
    </row>
    <row r="561" spans="1:19" ht="14.45" customHeight="1" x14ac:dyDescent="0.2">
      <c r="A561" s="821" t="s">
        <v>3979</v>
      </c>
      <c r="B561" s="822" t="s">
        <v>3980</v>
      </c>
      <c r="C561" s="822" t="s">
        <v>622</v>
      </c>
      <c r="D561" s="822" t="s">
        <v>1386</v>
      </c>
      <c r="E561" s="822" t="s">
        <v>3966</v>
      </c>
      <c r="F561" s="822" t="s">
        <v>4022</v>
      </c>
      <c r="G561" s="822" t="s">
        <v>4023</v>
      </c>
      <c r="H561" s="831">
        <v>21</v>
      </c>
      <c r="I561" s="831">
        <v>3465</v>
      </c>
      <c r="J561" s="822"/>
      <c r="K561" s="822">
        <v>165</v>
      </c>
      <c r="L561" s="831">
        <v>14</v>
      </c>
      <c r="M561" s="831">
        <v>2324</v>
      </c>
      <c r="N561" s="822"/>
      <c r="O561" s="822">
        <v>166</v>
      </c>
      <c r="P561" s="831">
        <v>12</v>
      </c>
      <c r="Q561" s="831">
        <v>2100</v>
      </c>
      <c r="R561" s="827"/>
      <c r="S561" s="832">
        <v>175</v>
      </c>
    </row>
    <row r="562" spans="1:19" ht="14.45" customHeight="1" x14ac:dyDescent="0.2">
      <c r="A562" s="821" t="s">
        <v>3979</v>
      </c>
      <c r="B562" s="822" t="s">
        <v>3980</v>
      </c>
      <c r="C562" s="822" t="s">
        <v>622</v>
      </c>
      <c r="D562" s="822" t="s">
        <v>1386</v>
      </c>
      <c r="E562" s="822" t="s">
        <v>3966</v>
      </c>
      <c r="F562" s="822" t="s">
        <v>4024</v>
      </c>
      <c r="G562" s="822" t="s">
        <v>4025</v>
      </c>
      <c r="H562" s="831"/>
      <c r="I562" s="831"/>
      <c r="J562" s="822"/>
      <c r="K562" s="822"/>
      <c r="L562" s="831">
        <v>9</v>
      </c>
      <c r="M562" s="831">
        <v>0</v>
      </c>
      <c r="N562" s="822"/>
      <c r="O562" s="822">
        <v>0</v>
      </c>
      <c r="P562" s="831">
        <v>6</v>
      </c>
      <c r="Q562" s="831">
        <v>0</v>
      </c>
      <c r="R562" s="827"/>
      <c r="S562" s="832">
        <v>0</v>
      </c>
    </row>
    <row r="563" spans="1:19" ht="14.45" customHeight="1" x14ac:dyDescent="0.2">
      <c r="A563" s="821" t="s">
        <v>3979</v>
      </c>
      <c r="B563" s="822" t="s">
        <v>3980</v>
      </c>
      <c r="C563" s="822" t="s">
        <v>622</v>
      </c>
      <c r="D563" s="822" t="s">
        <v>1386</v>
      </c>
      <c r="E563" s="822" t="s">
        <v>3966</v>
      </c>
      <c r="F563" s="822" t="s">
        <v>4026</v>
      </c>
      <c r="G563" s="822" t="s">
        <v>4027</v>
      </c>
      <c r="H563" s="831">
        <v>111</v>
      </c>
      <c r="I563" s="831">
        <v>3700</v>
      </c>
      <c r="J563" s="822"/>
      <c r="K563" s="822">
        <v>33.333333333333336</v>
      </c>
      <c r="L563" s="831">
        <v>88</v>
      </c>
      <c r="M563" s="831">
        <v>2933.33</v>
      </c>
      <c r="N563" s="822"/>
      <c r="O563" s="822">
        <v>33.333295454545457</v>
      </c>
      <c r="P563" s="831">
        <v>63</v>
      </c>
      <c r="Q563" s="831">
        <v>2870.01</v>
      </c>
      <c r="R563" s="827"/>
      <c r="S563" s="832">
        <v>45.555714285714288</v>
      </c>
    </row>
    <row r="564" spans="1:19" ht="14.45" customHeight="1" x14ac:dyDescent="0.2">
      <c r="A564" s="821" t="s">
        <v>3979</v>
      </c>
      <c r="B564" s="822" t="s">
        <v>3980</v>
      </c>
      <c r="C564" s="822" t="s">
        <v>622</v>
      </c>
      <c r="D564" s="822" t="s">
        <v>1386</v>
      </c>
      <c r="E564" s="822" t="s">
        <v>3966</v>
      </c>
      <c r="F564" s="822" t="s">
        <v>3967</v>
      </c>
      <c r="G564" s="822" t="s">
        <v>3968</v>
      </c>
      <c r="H564" s="831">
        <v>23</v>
      </c>
      <c r="I564" s="831">
        <v>2001</v>
      </c>
      <c r="J564" s="822"/>
      <c r="K564" s="822">
        <v>87</v>
      </c>
      <c r="L564" s="831">
        <v>14</v>
      </c>
      <c r="M564" s="831">
        <v>1232</v>
      </c>
      <c r="N564" s="822"/>
      <c r="O564" s="822">
        <v>88</v>
      </c>
      <c r="P564" s="831">
        <v>13</v>
      </c>
      <c r="Q564" s="831">
        <v>1209</v>
      </c>
      <c r="R564" s="827"/>
      <c r="S564" s="832">
        <v>93</v>
      </c>
    </row>
    <row r="565" spans="1:19" ht="14.45" customHeight="1" x14ac:dyDescent="0.2">
      <c r="A565" s="821" t="s">
        <v>3979</v>
      </c>
      <c r="B565" s="822" t="s">
        <v>3980</v>
      </c>
      <c r="C565" s="822" t="s">
        <v>622</v>
      </c>
      <c r="D565" s="822" t="s">
        <v>1386</v>
      </c>
      <c r="E565" s="822" t="s">
        <v>3966</v>
      </c>
      <c r="F565" s="822" t="s">
        <v>4040</v>
      </c>
      <c r="G565" s="822" t="s">
        <v>4041</v>
      </c>
      <c r="H565" s="831"/>
      <c r="I565" s="831"/>
      <c r="J565" s="822"/>
      <c r="K565" s="822"/>
      <c r="L565" s="831"/>
      <c r="M565" s="831"/>
      <c r="N565" s="822"/>
      <c r="O565" s="822"/>
      <c r="P565" s="831">
        <v>1</v>
      </c>
      <c r="Q565" s="831">
        <v>81</v>
      </c>
      <c r="R565" s="827"/>
      <c r="S565" s="832">
        <v>81</v>
      </c>
    </row>
    <row r="566" spans="1:19" ht="14.45" customHeight="1" x14ac:dyDescent="0.2">
      <c r="A566" s="821" t="s">
        <v>3979</v>
      </c>
      <c r="B566" s="822" t="s">
        <v>3980</v>
      </c>
      <c r="C566" s="822" t="s">
        <v>622</v>
      </c>
      <c r="D566" s="822" t="s">
        <v>1386</v>
      </c>
      <c r="E566" s="822" t="s">
        <v>3966</v>
      </c>
      <c r="F566" s="822" t="s">
        <v>4052</v>
      </c>
      <c r="G566" s="822" t="s">
        <v>4053</v>
      </c>
      <c r="H566" s="831">
        <v>1</v>
      </c>
      <c r="I566" s="831">
        <v>61</v>
      </c>
      <c r="J566" s="822"/>
      <c r="K566" s="822">
        <v>61</v>
      </c>
      <c r="L566" s="831"/>
      <c r="M566" s="831"/>
      <c r="N566" s="822"/>
      <c r="O566" s="822"/>
      <c r="P566" s="831">
        <v>6</v>
      </c>
      <c r="Q566" s="831">
        <v>396</v>
      </c>
      <c r="R566" s="827"/>
      <c r="S566" s="832">
        <v>66</v>
      </c>
    </row>
    <row r="567" spans="1:19" ht="14.45" customHeight="1" x14ac:dyDescent="0.2">
      <c r="A567" s="821" t="s">
        <v>3979</v>
      </c>
      <c r="B567" s="822" t="s">
        <v>3980</v>
      </c>
      <c r="C567" s="822" t="s">
        <v>622</v>
      </c>
      <c r="D567" s="822" t="s">
        <v>1386</v>
      </c>
      <c r="E567" s="822" t="s">
        <v>3966</v>
      </c>
      <c r="F567" s="822" t="s">
        <v>4058</v>
      </c>
      <c r="G567" s="822" t="s">
        <v>4059</v>
      </c>
      <c r="H567" s="831">
        <v>1</v>
      </c>
      <c r="I567" s="831">
        <v>376</v>
      </c>
      <c r="J567" s="822"/>
      <c r="K567" s="822">
        <v>376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3979</v>
      </c>
      <c r="B568" s="822" t="s">
        <v>3980</v>
      </c>
      <c r="C568" s="822" t="s">
        <v>622</v>
      </c>
      <c r="D568" s="822" t="s">
        <v>1386</v>
      </c>
      <c r="E568" s="822" t="s">
        <v>3966</v>
      </c>
      <c r="F568" s="822" t="s">
        <v>4070</v>
      </c>
      <c r="G568" s="822" t="s">
        <v>4071</v>
      </c>
      <c r="H568" s="831">
        <v>1</v>
      </c>
      <c r="I568" s="831">
        <v>87</v>
      </c>
      <c r="J568" s="822"/>
      <c r="K568" s="822">
        <v>87</v>
      </c>
      <c r="L568" s="831"/>
      <c r="M568" s="831"/>
      <c r="N568" s="822"/>
      <c r="O568" s="822"/>
      <c r="P568" s="831">
        <v>1</v>
      </c>
      <c r="Q568" s="831">
        <v>93</v>
      </c>
      <c r="R568" s="827"/>
      <c r="S568" s="832">
        <v>93</v>
      </c>
    </row>
    <row r="569" spans="1:19" ht="14.45" customHeight="1" x14ac:dyDescent="0.2">
      <c r="A569" s="821" t="s">
        <v>3979</v>
      </c>
      <c r="B569" s="822" t="s">
        <v>3980</v>
      </c>
      <c r="C569" s="822" t="s">
        <v>622</v>
      </c>
      <c r="D569" s="822" t="s">
        <v>1386</v>
      </c>
      <c r="E569" s="822" t="s">
        <v>3966</v>
      </c>
      <c r="F569" s="822" t="s">
        <v>4074</v>
      </c>
      <c r="G569" s="822" t="s">
        <v>4075</v>
      </c>
      <c r="H569" s="831"/>
      <c r="I569" s="831"/>
      <c r="J569" s="822"/>
      <c r="K569" s="822"/>
      <c r="L569" s="831">
        <v>5</v>
      </c>
      <c r="M569" s="831">
        <v>0</v>
      </c>
      <c r="N569" s="822"/>
      <c r="O569" s="822">
        <v>0</v>
      </c>
      <c r="P569" s="831">
        <v>6</v>
      </c>
      <c r="Q569" s="831">
        <v>0</v>
      </c>
      <c r="R569" s="827"/>
      <c r="S569" s="832">
        <v>0</v>
      </c>
    </row>
    <row r="570" spans="1:19" ht="14.45" customHeight="1" x14ac:dyDescent="0.2">
      <c r="A570" s="821" t="s">
        <v>3979</v>
      </c>
      <c r="B570" s="822" t="s">
        <v>3980</v>
      </c>
      <c r="C570" s="822" t="s">
        <v>622</v>
      </c>
      <c r="D570" s="822" t="s">
        <v>3961</v>
      </c>
      <c r="E570" s="822" t="s">
        <v>3964</v>
      </c>
      <c r="F570" s="822" t="s">
        <v>3965</v>
      </c>
      <c r="G570" s="822" t="s">
        <v>899</v>
      </c>
      <c r="H570" s="831">
        <v>0.95000000000000007</v>
      </c>
      <c r="I570" s="831">
        <v>66.11999999999999</v>
      </c>
      <c r="J570" s="822"/>
      <c r="K570" s="822">
        <v>69.59999999999998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3979</v>
      </c>
      <c r="B571" s="822" t="s">
        <v>3980</v>
      </c>
      <c r="C571" s="822" t="s">
        <v>622</v>
      </c>
      <c r="D571" s="822" t="s">
        <v>3961</v>
      </c>
      <c r="E571" s="822" t="s">
        <v>3964</v>
      </c>
      <c r="F571" s="822" t="s">
        <v>3983</v>
      </c>
      <c r="G571" s="822" t="s">
        <v>867</v>
      </c>
      <c r="H571" s="831">
        <v>24</v>
      </c>
      <c r="I571" s="831">
        <v>403.19999999999993</v>
      </c>
      <c r="J571" s="822"/>
      <c r="K571" s="822">
        <v>16.799999999999997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3979</v>
      </c>
      <c r="B572" s="822" t="s">
        <v>3980</v>
      </c>
      <c r="C572" s="822" t="s">
        <v>622</v>
      </c>
      <c r="D572" s="822" t="s">
        <v>3961</v>
      </c>
      <c r="E572" s="822" t="s">
        <v>3966</v>
      </c>
      <c r="F572" s="822" t="s">
        <v>3990</v>
      </c>
      <c r="G572" s="822" t="s">
        <v>3991</v>
      </c>
      <c r="H572" s="831">
        <v>9</v>
      </c>
      <c r="I572" s="831">
        <v>756</v>
      </c>
      <c r="J572" s="822"/>
      <c r="K572" s="822">
        <v>84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3979</v>
      </c>
      <c r="B573" s="822" t="s">
        <v>3980</v>
      </c>
      <c r="C573" s="822" t="s">
        <v>622</v>
      </c>
      <c r="D573" s="822" t="s">
        <v>3961</v>
      </c>
      <c r="E573" s="822" t="s">
        <v>3966</v>
      </c>
      <c r="F573" s="822" t="s">
        <v>3992</v>
      </c>
      <c r="G573" s="822" t="s">
        <v>3993</v>
      </c>
      <c r="H573" s="831">
        <v>1</v>
      </c>
      <c r="I573" s="831">
        <v>107</v>
      </c>
      <c r="J573" s="822"/>
      <c r="K573" s="822">
        <v>107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3979</v>
      </c>
      <c r="B574" s="822" t="s">
        <v>3980</v>
      </c>
      <c r="C574" s="822" t="s">
        <v>622</v>
      </c>
      <c r="D574" s="822" t="s">
        <v>3961</v>
      </c>
      <c r="E574" s="822" t="s">
        <v>3966</v>
      </c>
      <c r="F574" s="822" t="s">
        <v>3994</v>
      </c>
      <c r="G574" s="822" t="s">
        <v>3995</v>
      </c>
      <c r="H574" s="831">
        <v>15</v>
      </c>
      <c r="I574" s="831">
        <v>570</v>
      </c>
      <c r="J574" s="822"/>
      <c r="K574" s="822">
        <v>38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3979</v>
      </c>
      <c r="B575" s="822" t="s">
        <v>3980</v>
      </c>
      <c r="C575" s="822" t="s">
        <v>622</v>
      </c>
      <c r="D575" s="822" t="s">
        <v>3961</v>
      </c>
      <c r="E575" s="822" t="s">
        <v>3966</v>
      </c>
      <c r="F575" s="822" t="s">
        <v>3998</v>
      </c>
      <c r="G575" s="822" t="s">
        <v>3999</v>
      </c>
      <c r="H575" s="831">
        <v>3</v>
      </c>
      <c r="I575" s="831">
        <v>15</v>
      </c>
      <c r="J575" s="822"/>
      <c r="K575" s="822">
        <v>5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3979</v>
      </c>
      <c r="B576" s="822" t="s">
        <v>3980</v>
      </c>
      <c r="C576" s="822" t="s">
        <v>622</v>
      </c>
      <c r="D576" s="822" t="s">
        <v>3961</v>
      </c>
      <c r="E576" s="822" t="s">
        <v>3966</v>
      </c>
      <c r="F576" s="822" t="s">
        <v>4014</v>
      </c>
      <c r="G576" s="822" t="s">
        <v>4015</v>
      </c>
      <c r="H576" s="831">
        <v>179</v>
      </c>
      <c r="I576" s="831">
        <v>45466</v>
      </c>
      <c r="J576" s="822"/>
      <c r="K576" s="822">
        <v>254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3979</v>
      </c>
      <c r="B577" s="822" t="s">
        <v>3980</v>
      </c>
      <c r="C577" s="822" t="s">
        <v>622</v>
      </c>
      <c r="D577" s="822" t="s">
        <v>3961</v>
      </c>
      <c r="E577" s="822" t="s">
        <v>3966</v>
      </c>
      <c r="F577" s="822" t="s">
        <v>4016</v>
      </c>
      <c r="G577" s="822" t="s">
        <v>4017</v>
      </c>
      <c r="H577" s="831">
        <v>112</v>
      </c>
      <c r="I577" s="831">
        <v>14112</v>
      </c>
      <c r="J577" s="822"/>
      <c r="K577" s="822">
        <v>126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3979</v>
      </c>
      <c r="B578" s="822" t="s">
        <v>3980</v>
      </c>
      <c r="C578" s="822" t="s">
        <v>622</v>
      </c>
      <c r="D578" s="822" t="s">
        <v>3961</v>
      </c>
      <c r="E578" s="822" t="s">
        <v>3966</v>
      </c>
      <c r="F578" s="822" t="s">
        <v>4022</v>
      </c>
      <c r="G578" s="822" t="s">
        <v>4023</v>
      </c>
      <c r="H578" s="831">
        <v>63</v>
      </c>
      <c r="I578" s="831">
        <v>10395</v>
      </c>
      <c r="J578" s="822"/>
      <c r="K578" s="822">
        <v>165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3979</v>
      </c>
      <c r="B579" s="822" t="s">
        <v>3980</v>
      </c>
      <c r="C579" s="822" t="s">
        <v>622</v>
      </c>
      <c r="D579" s="822" t="s">
        <v>3961</v>
      </c>
      <c r="E579" s="822" t="s">
        <v>3966</v>
      </c>
      <c r="F579" s="822" t="s">
        <v>4026</v>
      </c>
      <c r="G579" s="822" t="s">
        <v>4027</v>
      </c>
      <c r="H579" s="831">
        <v>290</v>
      </c>
      <c r="I579" s="831">
        <v>9666.67</v>
      </c>
      <c r="J579" s="822"/>
      <c r="K579" s="822">
        <v>33.33334482758621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3979</v>
      </c>
      <c r="B580" s="822" t="s">
        <v>3980</v>
      </c>
      <c r="C580" s="822" t="s">
        <v>622</v>
      </c>
      <c r="D580" s="822" t="s">
        <v>3961</v>
      </c>
      <c r="E580" s="822" t="s">
        <v>3966</v>
      </c>
      <c r="F580" s="822" t="s">
        <v>3967</v>
      </c>
      <c r="G580" s="822" t="s">
        <v>3968</v>
      </c>
      <c r="H580" s="831">
        <v>38</v>
      </c>
      <c r="I580" s="831">
        <v>3306</v>
      </c>
      <c r="J580" s="822"/>
      <c r="K580" s="822">
        <v>87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3979</v>
      </c>
      <c r="B581" s="822" t="s">
        <v>3980</v>
      </c>
      <c r="C581" s="822" t="s">
        <v>622</v>
      </c>
      <c r="D581" s="822" t="s">
        <v>3961</v>
      </c>
      <c r="E581" s="822" t="s">
        <v>3966</v>
      </c>
      <c r="F581" s="822" t="s">
        <v>4050</v>
      </c>
      <c r="G581" s="822" t="s">
        <v>4051</v>
      </c>
      <c r="H581" s="831">
        <v>1</v>
      </c>
      <c r="I581" s="831">
        <v>125</v>
      </c>
      <c r="J581" s="822"/>
      <c r="K581" s="822">
        <v>125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3979</v>
      </c>
      <c r="B582" s="822" t="s">
        <v>3980</v>
      </c>
      <c r="C582" s="822" t="s">
        <v>622</v>
      </c>
      <c r="D582" s="822" t="s">
        <v>3961</v>
      </c>
      <c r="E582" s="822" t="s">
        <v>3966</v>
      </c>
      <c r="F582" s="822" t="s">
        <v>4070</v>
      </c>
      <c r="G582" s="822" t="s">
        <v>4071</v>
      </c>
      <c r="H582" s="831">
        <v>39</v>
      </c>
      <c r="I582" s="831">
        <v>3393</v>
      </c>
      <c r="J582" s="822"/>
      <c r="K582" s="822">
        <v>87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3979</v>
      </c>
      <c r="B583" s="822" t="s">
        <v>3980</v>
      </c>
      <c r="C583" s="822" t="s">
        <v>622</v>
      </c>
      <c r="D583" s="822" t="s">
        <v>1408</v>
      </c>
      <c r="E583" s="822" t="s">
        <v>3964</v>
      </c>
      <c r="F583" s="822" t="s">
        <v>3965</v>
      </c>
      <c r="G583" s="822" t="s">
        <v>899</v>
      </c>
      <c r="H583" s="831"/>
      <c r="I583" s="831"/>
      <c r="J583" s="822"/>
      <c r="K583" s="822"/>
      <c r="L583" s="831"/>
      <c r="M583" s="831"/>
      <c r="N583" s="822"/>
      <c r="O583" s="822"/>
      <c r="P583" s="831">
        <v>1.8</v>
      </c>
      <c r="Q583" s="831">
        <v>125.46</v>
      </c>
      <c r="R583" s="827"/>
      <c r="S583" s="832">
        <v>69.699999999999989</v>
      </c>
    </row>
    <row r="584" spans="1:19" ht="14.45" customHeight="1" x14ac:dyDescent="0.2">
      <c r="A584" s="821" t="s">
        <v>3979</v>
      </c>
      <c r="B584" s="822" t="s">
        <v>3980</v>
      </c>
      <c r="C584" s="822" t="s">
        <v>622</v>
      </c>
      <c r="D584" s="822" t="s">
        <v>1408</v>
      </c>
      <c r="E584" s="822" t="s">
        <v>3964</v>
      </c>
      <c r="F584" s="822" t="s">
        <v>3983</v>
      </c>
      <c r="G584" s="822" t="s">
        <v>867</v>
      </c>
      <c r="H584" s="831"/>
      <c r="I584" s="831"/>
      <c r="J584" s="822"/>
      <c r="K584" s="822"/>
      <c r="L584" s="831">
        <v>8</v>
      </c>
      <c r="M584" s="831">
        <v>134.4</v>
      </c>
      <c r="N584" s="822"/>
      <c r="O584" s="822">
        <v>16.8</v>
      </c>
      <c r="P584" s="831">
        <v>18</v>
      </c>
      <c r="Q584" s="831">
        <v>302.39999999999998</v>
      </c>
      <c r="R584" s="827"/>
      <c r="S584" s="832">
        <v>16.799999999999997</v>
      </c>
    </row>
    <row r="585" spans="1:19" ht="14.45" customHeight="1" x14ac:dyDescent="0.2">
      <c r="A585" s="821" t="s">
        <v>3979</v>
      </c>
      <c r="B585" s="822" t="s">
        <v>3980</v>
      </c>
      <c r="C585" s="822" t="s">
        <v>622</v>
      </c>
      <c r="D585" s="822" t="s">
        <v>1408</v>
      </c>
      <c r="E585" s="822" t="s">
        <v>3966</v>
      </c>
      <c r="F585" s="822" t="s">
        <v>3990</v>
      </c>
      <c r="G585" s="822" t="s">
        <v>3991</v>
      </c>
      <c r="H585" s="831"/>
      <c r="I585" s="831"/>
      <c r="J585" s="822"/>
      <c r="K585" s="822"/>
      <c r="L585" s="831">
        <v>26</v>
      </c>
      <c r="M585" s="831">
        <v>2210</v>
      </c>
      <c r="N585" s="822"/>
      <c r="O585" s="822">
        <v>85</v>
      </c>
      <c r="P585" s="831">
        <v>6</v>
      </c>
      <c r="Q585" s="831">
        <v>534</v>
      </c>
      <c r="R585" s="827"/>
      <c r="S585" s="832">
        <v>89</v>
      </c>
    </row>
    <row r="586" spans="1:19" ht="14.45" customHeight="1" x14ac:dyDescent="0.2">
      <c r="A586" s="821" t="s">
        <v>3979</v>
      </c>
      <c r="B586" s="822" t="s">
        <v>3980</v>
      </c>
      <c r="C586" s="822" t="s">
        <v>622</v>
      </c>
      <c r="D586" s="822" t="s">
        <v>1408</v>
      </c>
      <c r="E586" s="822" t="s">
        <v>3966</v>
      </c>
      <c r="F586" s="822" t="s">
        <v>3992</v>
      </c>
      <c r="G586" s="822" t="s">
        <v>3993</v>
      </c>
      <c r="H586" s="831"/>
      <c r="I586" s="831"/>
      <c r="J586" s="822"/>
      <c r="K586" s="822"/>
      <c r="L586" s="831">
        <v>2</v>
      </c>
      <c r="M586" s="831">
        <v>216</v>
      </c>
      <c r="N586" s="822"/>
      <c r="O586" s="822">
        <v>108</v>
      </c>
      <c r="P586" s="831">
        <v>2</v>
      </c>
      <c r="Q586" s="831">
        <v>224</v>
      </c>
      <c r="R586" s="827"/>
      <c r="S586" s="832">
        <v>112</v>
      </c>
    </row>
    <row r="587" spans="1:19" ht="14.45" customHeight="1" x14ac:dyDescent="0.2">
      <c r="A587" s="821" t="s">
        <v>3979</v>
      </c>
      <c r="B587" s="822" t="s">
        <v>3980</v>
      </c>
      <c r="C587" s="822" t="s">
        <v>622</v>
      </c>
      <c r="D587" s="822" t="s">
        <v>1408</v>
      </c>
      <c r="E587" s="822" t="s">
        <v>3966</v>
      </c>
      <c r="F587" s="822" t="s">
        <v>3994</v>
      </c>
      <c r="G587" s="822" t="s">
        <v>3995</v>
      </c>
      <c r="H587" s="831"/>
      <c r="I587" s="831"/>
      <c r="J587" s="822"/>
      <c r="K587" s="822"/>
      <c r="L587" s="831">
        <v>22</v>
      </c>
      <c r="M587" s="831">
        <v>836</v>
      </c>
      <c r="N587" s="822"/>
      <c r="O587" s="822">
        <v>38</v>
      </c>
      <c r="P587" s="831">
        <v>4</v>
      </c>
      <c r="Q587" s="831">
        <v>160</v>
      </c>
      <c r="R587" s="827"/>
      <c r="S587" s="832">
        <v>40</v>
      </c>
    </row>
    <row r="588" spans="1:19" ht="14.45" customHeight="1" x14ac:dyDescent="0.2">
      <c r="A588" s="821" t="s">
        <v>3979</v>
      </c>
      <c r="B588" s="822" t="s">
        <v>3980</v>
      </c>
      <c r="C588" s="822" t="s">
        <v>622</v>
      </c>
      <c r="D588" s="822" t="s">
        <v>1408</v>
      </c>
      <c r="E588" s="822" t="s">
        <v>3966</v>
      </c>
      <c r="F588" s="822" t="s">
        <v>3998</v>
      </c>
      <c r="G588" s="822" t="s">
        <v>3999</v>
      </c>
      <c r="H588" s="831"/>
      <c r="I588" s="831"/>
      <c r="J588" s="822"/>
      <c r="K588" s="822"/>
      <c r="L588" s="831">
        <v>9</v>
      </c>
      <c r="M588" s="831">
        <v>45</v>
      </c>
      <c r="N588" s="822"/>
      <c r="O588" s="822">
        <v>5</v>
      </c>
      <c r="P588" s="831">
        <v>3</v>
      </c>
      <c r="Q588" s="831">
        <v>15</v>
      </c>
      <c r="R588" s="827"/>
      <c r="S588" s="832">
        <v>5</v>
      </c>
    </row>
    <row r="589" spans="1:19" ht="14.45" customHeight="1" x14ac:dyDescent="0.2">
      <c r="A589" s="821" t="s">
        <v>3979</v>
      </c>
      <c r="B589" s="822" t="s">
        <v>3980</v>
      </c>
      <c r="C589" s="822" t="s">
        <v>622</v>
      </c>
      <c r="D589" s="822" t="s">
        <v>1408</v>
      </c>
      <c r="E589" s="822" t="s">
        <v>3966</v>
      </c>
      <c r="F589" s="822" t="s">
        <v>4006</v>
      </c>
      <c r="G589" s="822" t="s">
        <v>4007</v>
      </c>
      <c r="H589" s="831"/>
      <c r="I589" s="831"/>
      <c r="J589" s="822"/>
      <c r="K589" s="822"/>
      <c r="L589" s="831"/>
      <c r="M589" s="831"/>
      <c r="N589" s="822"/>
      <c r="O589" s="822"/>
      <c r="P589" s="831">
        <v>1</v>
      </c>
      <c r="Q589" s="831">
        <v>97</v>
      </c>
      <c r="R589" s="827"/>
      <c r="S589" s="832">
        <v>97</v>
      </c>
    </row>
    <row r="590" spans="1:19" ht="14.45" customHeight="1" x14ac:dyDescent="0.2">
      <c r="A590" s="821" t="s">
        <v>3979</v>
      </c>
      <c r="B590" s="822" t="s">
        <v>3980</v>
      </c>
      <c r="C590" s="822" t="s">
        <v>622</v>
      </c>
      <c r="D590" s="822" t="s">
        <v>1408</v>
      </c>
      <c r="E590" s="822" t="s">
        <v>3966</v>
      </c>
      <c r="F590" s="822" t="s">
        <v>4010</v>
      </c>
      <c r="G590" s="822" t="s">
        <v>4011</v>
      </c>
      <c r="H590" s="831"/>
      <c r="I590" s="831"/>
      <c r="J590" s="822"/>
      <c r="K590" s="822"/>
      <c r="L590" s="831">
        <v>1</v>
      </c>
      <c r="M590" s="831">
        <v>82</v>
      </c>
      <c r="N590" s="822"/>
      <c r="O590" s="822">
        <v>82</v>
      </c>
      <c r="P590" s="831">
        <v>5</v>
      </c>
      <c r="Q590" s="831">
        <v>435</v>
      </c>
      <c r="R590" s="827"/>
      <c r="S590" s="832">
        <v>87</v>
      </c>
    </row>
    <row r="591" spans="1:19" ht="14.45" customHeight="1" x14ac:dyDescent="0.2">
      <c r="A591" s="821" t="s">
        <v>3979</v>
      </c>
      <c r="B591" s="822" t="s">
        <v>3980</v>
      </c>
      <c r="C591" s="822" t="s">
        <v>622</v>
      </c>
      <c r="D591" s="822" t="s">
        <v>1408</v>
      </c>
      <c r="E591" s="822" t="s">
        <v>3966</v>
      </c>
      <c r="F591" s="822" t="s">
        <v>4014</v>
      </c>
      <c r="G591" s="822" t="s">
        <v>4015</v>
      </c>
      <c r="H591" s="831"/>
      <c r="I591" s="831"/>
      <c r="J591" s="822"/>
      <c r="K591" s="822"/>
      <c r="L591" s="831">
        <v>36</v>
      </c>
      <c r="M591" s="831">
        <v>9180</v>
      </c>
      <c r="N591" s="822"/>
      <c r="O591" s="822">
        <v>255</v>
      </c>
      <c r="P591" s="831">
        <v>41</v>
      </c>
      <c r="Q591" s="831">
        <v>11275</v>
      </c>
      <c r="R591" s="827"/>
      <c r="S591" s="832">
        <v>275</v>
      </c>
    </row>
    <row r="592" spans="1:19" ht="14.45" customHeight="1" x14ac:dyDescent="0.2">
      <c r="A592" s="821" t="s">
        <v>3979</v>
      </c>
      <c r="B592" s="822" t="s">
        <v>3980</v>
      </c>
      <c r="C592" s="822" t="s">
        <v>622</v>
      </c>
      <c r="D592" s="822" t="s">
        <v>1408</v>
      </c>
      <c r="E592" s="822" t="s">
        <v>3966</v>
      </c>
      <c r="F592" s="822" t="s">
        <v>4016</v>
      </c>
      <c r="G592" s="822" t="s">
        <v>4017</v>
      </c>
      <c r="H592" s="831"/>
      <c r="I592" s="831"/>
      <c r="J592" s="822"/>
      <c r="K592" s="822"/>
      <c r="L592" s="831">
        <v>39</v>
      </c>
      <c r="M592" s="831">
        <v>4953</v>
      </c>
      <c r="N592" s="822"/>
      <c r="O592" s="822">
        <v>127</v>
      </c>
      <c r="P592" s="831">
        <v>30</v>
      </c>
      <c r="Q592" s="831">
        <v>4110</v>
      </c>
      <c r="R592" s="827"/>
      <c r="S592" s="832">
        <v>137</v>
      </c>
    </row>
    <row r="593" spans="1:19" ht="14.45" customHeight="1" x14ac:dyDescent="0.2">
      <c r="A593" s="821" t="s">
        <v>3979</v>
      </c>
      <c r="B593" s="822" t="s">
        <v>3980</v>
      </c>
      <c r="C593" s="822" t="s">
        <v>622</v>
      </c>
      <c r="D593" s="822" t="s">
        <v>1408</v>
      </c>
      <c r="E593" s="822" t="s">
        <v>3966</v>
      </c>
      <c r="F593" s="822" t="s">
        <v>4022</v>
      </c>
      <c r="G593" s="822" t="s">
        <v>4023</v>
      </c>
      <c r="H593" s="831"/>
      <c r="I593" s="831"/>
      <c r="J593" s="822"/>
      <c r="K593" s="822"/>
      <c r="L593" s="831">
        <v>17</v>
      </c>
      <c r="M593" s="831">
        <v>2822</v>
      </c>
      <c r="N593" s="822"/>
      <c r="O593" s="822">
        <v>166</v>
      </c>
      <c r="P593" s="831">
        <v>16</v>
      </c>
      <c r="Q593" s="831">
        <v>2800</v>
      </c>
      <c r="R593" s="827"/>
      <c r="S593" s="832">
        <v>175</v>
      </c>
    </row>
    <row r="594" spans="1:19" ht="14.45" customHeight="1" x14ac:dyDescent="0.2">
      <c r="A594" s="821" t="s">
        <v>3979</v>
      </c>
      <c r="B594" s="822" t="s">
        <v>3980</v>
      </c>
      <c r="C594" s="822" t="s">
        <v>622</v>
      </c>
      <c r="D594" s="822" t="s">
        <v>1408</v>
      </c>
      <c r="E594" s="822" t="s">
        <v>3966</v>
      </c>
      <c r="F594" s="822" t="s">
        <v>4024</v>
      </c>
      <c r="G594" s="822" t="s">
        <v>4025</v>
      </c>
      <c r="H594" s="831"/>
      <c r="I594" s="831"/>
      <c r="J594" s="822"/>
      <c r="K594" s="822"/>
      <c r="L594" s="831">
        <v>10</v>
      </c>
      <c r="M594" s="831">
        <v>0</v>
      </c>
      <c r="N594" s="822"/>
      <c r="O594" s="822">
        <v>0</v>
      </c>
      <c r="P594" s="831">
        <v>6</v>
      </c>
      <c r="Q594" s="831">
        <v>0</v>
      </c>
      <c r="R594" s="827"/>
      <c r="S594" s="832">
        <v>0</v>
      </c>
    </row>
    <row r="595" spans="1:19" ht="14.45" customHeight="1" x14ac:dyDescent="0.2">
      <c r="A595" s="821" t="s">
        <v>3979</v>
      </c>
      <c r="B595" s="822" t="s">
        <v>3980</v>
      </c>
      <c r="C595" s="822" t="s">
        <v>622</v>
      </c>
      <c r="D595" s="822" t="s">
        <v>1408</v>
      </c>
      <c r="E595" s="822" t="s">
        <v>3966</v>
      </c>
      <c r="F595" s="822" t="s">
        <v>4026</v>
      </c>
      <c r="G595" s="822" t="s">
        <v>4027</v>
      </c>
      <c r="H595" s="831"/>
      <c r="I595" s="831"/>
      <c r="J595" s="822"/>
      <c r="K595" s="822"/>
      <c r="L595" s="831">
        <v>75</v>
      </c>
      <c r="M595" s="831">
        <v>2499.9899999999998</v>
      </c>
      <c r="N595" s="822"/>
      <c r="O595" s="822">
        <v>33.333199999999998</v>
      </c>
      <c r="P595" s="831">
        <v>71</v>
      </c>
      <c r="Q595" s="831">
        <v>3234.4500000000003</v>
      </c>
      <c r="R595" s="827"/>
      <c r="S595" s="832">
        <v>45.555633802816907</v>
      </c>
    </row>
    <row r="596" spans="1:19" ht="14.45" customHeight="1" x14ac:dyDescent="0.2">
      <c r="A596" s="821" t="s">
        <v>3979</v>
      </c>
      <c r="B596" s="822" t="s">
        <v>3980</v>
      </c>
      <c r="C596" s="822" t="s">
        <v>622</v>
      </c>
      <c r="D596" s="822" t="s">
        <v>1408</v>
      </c>
      <c r="E596" s="822" t="s">
        <v>3966</v>
      </c>
      <c r="F596" s="822" t="s">
        <v>4030</v>
      </c>
      <c r="G596" s="822" t="s">
        <v>4031</v>
      </c>
      <c r="H596" s="831"/>
      <c r="I596" s="831"/>
      <c r="J596" s="822"/>
      <c r="K596" s="822"/>
      <c r="L596" s="831">
        <v>2</v>
      </c>
      <c r="M596" s="831">
        <v>76</v>
      </c>
      <c r="N596" s="822"/>
      <c r="O596" s="822">
        <v>38</v>
      </c>
      <c r="P596" s="831">
        <v>1</v>
      </c>
      <c r="Q596" s="831">
        <v>39</v>
      </c>
      <c r="R596" s="827"/>
      <c r="S596" s="832">
        <v>39</v>
      </c>
    </row>
    <row r="597" spans="1:19" ht="14.45" customHeight="1" x14ac:dyDescent="0.2">
      <c r="A597" s="821" t="s">
        <v>3979</v>
      </c>
      <c r="B597" s="822" t="s">
        <v>3980</v>
      </c>
      <c r="C597" s="822" t="s">
        <v>622</v>
      </c>
      <c r="D597" s="822" t="s">
        <v>1408</v>
      </c>
      <c r="E597" s="822" t="s">
        <v>3966</v>
      </c>
      <c r="F597" s="822" t="s">
        <v>3967</v>
      </c>
      <c r="G597" s="822" t="s">
        <v>3968</v>
      </c>
      <c r="H597" s="831"/>
      <c r="I597" s="831"/>
      <c r="J597" s="822"/>
      <c r="K597" s="822"/>
      <c r="L597" s="831">
        <v>18</v>
      </c>
      <c r="M597" s="831">
        <v>1584</v>
      </c>
      <c r="N597" s="822"/>
      <c r="O597" s="822">
        <v>88</v>
      </c>
      <c r="P597" s="831">
        <v>21</v>
      </c>
      <c r="Q597" s="831">
        <v>1953</v>
      </c>
      <c r="R597" s="827"/>
      <c r="S597" s="832">
        <v>93</v>
      </c>
    </row>
    <row r="598" spans="1:19" ht="14.45" customHeight="1" x14ac:dyDescent="0.2">
      <c r="A598" s="821" t="s">
        <v>3979</v>
      </c>
      <c r="B598" s="822" t="s">
        <v>3980</v>
      </c>
      <c r="C598" s="822" t="s">
        <v>622</v>
      </c>
      <c r="D598" s="822" t="s">
        <v>1408</v>
      </c>
      <c r="E598" s="822" t="s">
        <v>3966</v>
      </c>
      <c r="F598" s="822" t="s">
        <v>4032</v>
      </c>
      <c r="G598" s="822" t="s">
        <v>4033</v>
      </c>
      <c r="H598" s="831"/>
      <c r="I598" s="831"/>
      <c r="J598" s="822"/>
      <c r="K598" s="822"/>
      <c r="L598" s="831">
        <v>1</v>
      </c>
      <c r="M598" s="831">
        <v>157</v>
      </c>
      <c r="N598" s="822"/>
      <c r="O598" s="822">
        <v>157</v>
      </c>
      <c r="P598" s="831"/>
      <c r="Q598" s="831"/>
      <c r="R598" s="827"/>
      <c r="S598" s="832"/>
    </row>
    <row r="599" spans="1:19" ht="14.45" customHeight="1" x14ac:dyDescent="0.2">
      <c r="A599" s="821" t="s">
        <v>3979</v>
      </c>
      <c r="B599" s="822" t="s">
        <v>3980</v>
      </c>
      <c r="C599" s="822" t="s">
        <v>622</v>
      </c>
      <c r="D599" s="822" t="s">
        <v>1408</v>
      </c>
      <c r="E599" s="822" t="s">
        <v>3966</v>
      </c>
      <c r="F599" s="822" t="s">
        <v>4040</v>
      </c>
      <c r="G599" s="822" t="s">
        <v>4041</v>
      </c>
      <c r="H599" s="831"/>
      <c r="I599" s="831"/>
      <c r="J599" s="822"/>
      <c r="K599" s="822"/>
      <c r="L599" s="831"/>
      <c r="M599" s="831"/>
      <c r="N599" s="822"/>
      <c r="O599" s="822"/>
      <c r="P599" s="831">
        <v>3</v>
      </c>
      <c r="Q599" s="831">
        <v>243</v>
      </c>
      <c r="R599" s="827"/>
      <c r="S599" s="832">
        <v>81</v>
      </c>
    </row>
    <row r="600" spans="1:19" ht="14.45" customHeight="1" x14ac:dyDescent="0.2">
      <c r="A600" s="821" t="s">
        <v>3979</v>
      </c>
      <c r="B600" s="822" t="s">
        <v>3980</v>
      </c>
      <c r="C600" s="822" t="s">
        <v>622</v>
      </c>
      <c r="D600" s="822" t="s">
        <v>1408</v>
      </c>
      <c r="E600" s="822" t="s">
        <v>3966</v>
      </c>
      <c r="F600" s="822" t="s">
        <v>4044</v>
      </c>
      <c r="G600" s="822" t="s">
        <v>4045</v>
      </c>
      <c r="H600" s="831"/>
      <c r="I600" s="831"/>
      <c r="J600" s="822"/>
      <c r="K600" s="822"/>
      <c r="L600" s="831">
        <v>1</v>
      </c>
      <c r="M600" s="831">
        <v>159</v>
      </c>
      <c r="N600" s="822"/>
      <c r="O600" s="822">
        <v>159</v>
      </c>
      <c r="P600" s="831"/>
      <c r="Q600" s="831"/>
      <c r="R600" s="827"/>
      <c r="S600" s="832"/>
    </row>
    <row r="601" spans="1:19" ht="14.45" customHeight="1" x14ac:dyDescent="0.2">
      <c r="A601" s="821" t="s">
        <v>3979</v>
      </c>
      <c r="B601" s="822" t="s">
        <v>3980</v>
      </c>
      <c r="C601" s="822" t="s">
        <v>622</v>
      </c>
      <c r="D601" s="822" t="s">
        <v>1408</v>
      </c>
      <c r="E601" s="822" t="s">
        <v>3966</v>
      </c>
      <c r="F601" s="822" t="s">
        <v>4052</v>
      </c>
      <c r="G601" s="822" t="s">
        <v>4053</v>
      </c>
      <c r="H601" s="831"/>
      <c r="I601" s="831"/>
      <c r="J601" s="822"/>
      <c r="K601" s="822"/>
      <c r="L601" s="831">
        <v>2</v>
      </c>
      <c r="M601" s="831">
        <v>124</v>
      </c>
      <c r="N601" s="822"/>
      <c r="O601" s="822">
        <v>62</v>
      </c>
      <c r="P601" s="831">
        <v>2</v>
      </c>
      <c r="Q601" s="831">
        <v>132</v>
      </c>
      <c r="R601" s="827"/>
      <c r="S601" s="832">
        <v>66</v>
      </c>
    </row>
    <row r="602" spans="1:19" ht="14.45" customHeight="1" x14ac:dyDescent="0.2">
      <c r="A602" s="821" t="s">
        <v>3979</v>
      </c>
      <c r="B602" s="822" t="s">
        <v>3980</v>
      </c>
      <c r="C602" s="822" t="s">
        <v>622</v>
      </c>
      <c r="D602" s="822" t="s">
        <v>1408</v>
      </c>
      <c r="E602" s="822" t="s">
        <v>3966</v>
      </c>
      <c r="F602" s="822" t="s">
        <v>4062</v>
      </c>
      <c r="G602" s="822" t="s">
        <v>4063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368</v>
      </c>
      <c r="R602" s="827"/>
      <c r="S602" s="832">
        <v>368</v>
      </c>
    </row>
    <row r="603" spans="1:19" ht="14.45" customHeight="1" x14ac:dyDescent="0.2">
      <c r="A603" s="821" t="s">
        <v>3979</v>
      </c>
      <c r="B603" s="822" t="s">
        <v>3980</v>
      </c>
      <c r="C603" s="822" t="s">
        <v>622</v>
      </c>
      <c r="D603" s="822" t="s">
        <v>1408</v>
      </c>
      <c r="E603" s="822" t="s">
        <v>3966</v>
      </c>
      <c r="F603" s="822" t="s">
        <v>4070</v>
      </c>
      <c r="G603" s="822" t="s">
        <v>4071</v>
      </c>
      <c r="H603" s="831"/>
      <c r="I603" s="831"/>
      <c r="J603" s="822"/>
      <c r="K603" s="822"/>
      <c r="L603" s="831">
        <v>2</v>
      </c>
      <c r="M603" s="831">
        <v>176</v>
      </c>
      <c r="N603" s="822"/>
      <c r="O603" s="822">
        <v>88</v>
      </c>
      <c r="P603" s="831">
        <v>5</v>
      </c>
      <c r="Q603" s="831">
        <v>465</v>
      </c>
      <c r="R603" s="827"/>
      <c r="S603" s="832">
        <v>93</v>
      </c>
    </row>
    <row r="604" spans="1:19" ht="14.45" customHeight="1" x14ac:dyDescent="0.2">
      <c r="A604" s="821" t="s">
        <v>3979</v>
      </c>
      <c r="B604" s="822" t="s">
        <v>3980</v>
      </c>
      <c r="C604" s="822" t="s">
        <v>622</v>
      </c>
      <c r="D604" s="822" t="s">
        <v>1408</v>
      </c>
      <c r="E604" s="822" t="s">
        <v>3966</v>
      </c>
      <c r="F604" s="822" t="s">
        <v>4074</v>
      </c>
      <c r="G604" s="822" t="s">
        <v>4075</v>
      </c>
      <c r="H604" s="831"/>
      <c r="I604" s="831"/>
      <c r="J604" s="822"/>
      <c r="K604" s="822"/>
      <c r="L604" s="831">
        <v>8</v>
      </c>
      <c r="M604" s="831">
        <v>0</v>
      </c>
      <c r="N604" s="822"/>
      <c r="O604" s="822">
        <v>0</v>
      </c>
      <c r="P604" s="831">
        <v>15</v>
      </c>
      <c r="Q604" s="831">
        <v>0</v>
      </c>
      <c r="R604" s="827"/>
      <c r="S604" s="832">
        <v>0</v>
      </c>
    </row>
    <row r="605" spans="1:19" ht="14.45" customHeight="1" x14ac:dyDescent="0.2">
      <c r="A605" s="821" t="s">
        <v>3979</v>
      </c>
      <c r="B605" s="822" t="s">
        <v>3980</v>
      </c>
      <c r="C605" s="822" t="s">
        <v>622</v>
      </c>
      <c r="D605" s="822" t="s">
        <v>1402</v>
      </c>
      <c r="E605" s="822" t="s">
        <v>3964</v>
      </c>
      <c r="F605" s="822" t="s">
        <v>3965</v>
      </c>
      <c r="G605" s="822" t="s">
        <v>899</v>
      </c>
      <c r="H605" s="831"/>
      <c r="I605" s="831"/>
      <c r="J605" s="822"/>
      <c r="K605" s="822"/>
      <c r="L605" s="831"/>
      <c r="M605" s="831"/>
      <c r="N605" s="822"/>
      <c r="O605" s="822"/>
      <c r="P605" s="831">
        <v>1.4</v>
      </c>
      <c r="Q605" s="831">
        <v>97.58</v>
      </c>
      <c r="R605" s="827"/>
      <c r="S605" s="832">
        <v>69.7</v>
      </c>
    </row>
    <row r="606" spans="1:19" ht="14.45" customHeight="1" x14ac:dyDescent="0.2">
      <c r="A606" s="821" t="s">
        <v>3979</v>
      </c>
      <c r="B606" s="822" t="s">
        <v>3980</v>
      </c>
      <c r="C606" s="822" t="s">
        <v>622</v>
      </c>
      <c r="D606" s="822" t="s">
        <v>1402</v>
      </c>
      <c r="E606" s="822" t="s">
        <v>3964</v>
      </c>
      <c r="F606" s="822" t="s">
        <v>3983</v>
      </c>
      <c r="G606" s="822" t="s">
        <v>867</v>
      </c>
      <c r="H606" s="831"/>
      <c r="I606" s="831"/>
      <c r="J606" s="822"/>
      <c r="K606" s="822"/>
      <c r="L606" s="831">
        <v>11</v>
      </c>
      <c r="M606" s="831">
        <v>184.8</v>
      </c>
      <c r="N606" s="822"/>
      <c r="O606" s="822">
        <v>16.8</v>
      </c>
      <c r="P606" s="831">
        <v>13</v>
      </c>
      <c r="Q606" s="831">
        <v>218.4</v>
      </c>
      <c r="R606" s="827"/>
      <c r="S606" s="832">
        <v>16.8</v>
      </c>
    </row>
    <row r="607" spans="1:19" ht="14.45" customHeight="1" x14ac:dyDescent="0.2">
      <c r="A607" s="821" t="s">
        <v>3979</v>
      </c>
      <c r="B607" s="822" t="s">
        <v>3980</v>
      </c>
      <c r="C607" s="822" t="s">
        <v>622</v>
      </c>
      <c r="D607" s="822" t="s">
        <v>1402</v>
      </c>
      <c r="E607" s="822" t="s">
        <v>3966</v>
      </c>
      <c r="F607" s="822" t="s">
        <v>3990</v>
      </c>
      <c r="G607" s="822" t="s">
        <v>3991</v>
      </c>
      <c r="H607" s="831"/>
      <c r="I607" s="831"/>
      <c r="J607" s="822"/>
      <c r="K607" s="822"/>
      <c r="L607" s="831">
        <v>2</v>
      </c>
      <c r="M607" s="831">
        <v>170</v>
      </c>
      <c r="N607" s="822"/>
      <c r="O607" s="822">
        <v>85</v>
      </c>
      <c r="P607" s="831"/>
      <c r="Q607" s="831"/>
      <c r="R607" s="827"/>
      <c r="S607" s="832"/>
    </row>
    <row r="608" spans="1:19" ht="14.45" customHeight="1" x14ac:dyDescent="0.2">
      <c r="A608" s="821" t="s">
        <v>3979</v>
      </c>
      <c r="B608" s="822" t="s">
        <v>3980</v>
      </c>
      <c r="C608" s="822" t="s">
        <v>622</v>
      </c>
      <c r="D608" s="822" t="s">
        <v>1402</v>
      </c>
      <c r="E608" s="822" t="s">
        <v>3966</v>
      </c>
      <c r="F608" s="822" t="s">
        <v>3992</v>
      </c>
      <c r="G608" s="822" t="s">
        <v>3993</v>
      </c>
      <c r="H608" s="831"/>
      <c r="I608" s="831"/>
      <c r="J608" s="822"/>
      <c r="K608" s="822"/>
      <c r="L608" s="831">
        <v>44</v>
      </c>
      <c r="M608" s="831">
        <v>4752</v>
      </c>
      <c r="N608" s="822"/>
      <c r="O608" s="822">
        <v>108</v>
      </c>
      <c r="P608" s="831">
        <v>52</v>
      </c>
      <c r="Q608" s="831">
        <v>5824</v>
      </c>
      <c r="R608" s="827"/>
      <c r="S608" s="832">
        <v>112</v>
      </c>
    </row>
    <row r="609" spans="1:19" ht="14.45" customHeight="1" x14ac:dyDescent="0.2">
      <c r="A609" s="821" t="s">
        <v>3979</v>
      </c>
      <c r="B609" s="822" t="s">
        <v>3980</v>
      </c>
      <c r="C609" s="822" t="s">
        <v>622</v>
      </c>
      <c r="D609" s="822" t="s">
        <v>1402</v>
      </c>
      <c r="E609" s="822" t="s">
        <v>3966</v>
      </c>
      <c r="F609" s="822" t="s">
        <v>3994</v>
      </c>
      <c r="G609" s="822" t="s">
        <v>3995</v>
      </c>
      <c r="H609" s="831"/>
      <c r="I609" s="831"/>
      <c r="J609" s="822"/>
      <c r="K609" s="822"/>
      <c r="L609" s="831"/>
      <c r="M609" s="831"/>
      <c r="N609" s="822"/>
      <c r="O609" s="822"/>
      <c r="P609" s="831">
        <v>4</v>
      </c>
      <c r="Q609" s="831">
        <v>160</v>
      </c>
      <c r="R609" s="827"/>
      <c r="S609" s="832">
        <v>40</v>
      </c>
    </row>
    <row r="610" spans="1:19" ht="14.45" customHeight="1" x14ac:dyDescent="0.2">
      <c r="A610" s="821" t="s">
        <v>3979</v>
      </c>
      <c r="B610" s="822" t="s">
        <v>3980</v>
      </c>
      <c r="C610" s="822" t="s">
        <v>622</v>
      </c>
      <c r="D610" s="822" t="s">
        <v>1402</v>
      </c>
      <c r="E610" s="822" t="s">
        <v>3966</v>
      </c>
      <c r="F610" s="822" t="s">
        <v>3998</v>
      </c>
      <c r="G610" s="822" t="s">
        <v>3999</v>
      </c>
      <c r="H610" s="831"/>
      <c r="I610" s="831"/>
      <c r="J610" s="822"/>
      <c r="K610" s="822"/>
      <c r="L610" s="831"/>
      <c r="M610" s="831"/>
      <c r="N610" s="822"/>
      <c r="O610" s="822"/>
      <c r="P610" s="831">
        <v>1</v>
      </c>
      <c r="Q610" s="831">
        <v>5</v>
      </c>
      <c r="R610" s="827"/>
      <c r="S610" s="832">
        <v>5</v>
      </c>
    </row>
    <row r="611" spans="1:19" ht="14.45" customHeight="1" x14ac:dyDescent="0.2">
      <c r="A611" s="821" t="s">
        <v>3979</v>
      </c>
      <c r="B611" s="822" t="s">
        <v>3980</v>
      </c>
      <c r="C611" s="822" t="s">
        <v>622</v>
      </c>
      <c r="D611" s="822" t="s">
        <v>1402</v>
      </c>
      <c r="E611" s="822" t="s">
        <v>3966</v>
      </c>
      <c r="F611" s="822" t="s">
        <v>4012</v>
      </c>
      <c r="G611" s="822" t="s">
        <v>4013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1744</v>
      </c>
      <c r="R611" s="827"/>
      <c r="S611" s="832">
        <v>1744</v>
      </c>
    </row>
    <row r="612" spans="1:19" ht="14.45" customHeight="1" x14ac:dyDescent="0.2">
      <c r="A612" s="821" t="s">
        <v>3979</v>
      </c>
      <c r="B612" s="822" t="s">
        <v>3980</v>
      </c>
      <c r="C612" s="822" t="s">
        <v>622</v>
      </c>
      <c r="D612" s="822" t="s">
        <v>1402</v>
      </c>
      <c r="E612" s="822" t="s">
        <v>3966</v>
      </c>
      <c r="F612" s="822" t="s">
        <v>4014</v>
      </c>
      <c r="G612" s="822" t="s">
        <v>4015</v>
      </c>
      <c r="H612" s="831"/>
      <c r="I612" s="831"/>
      <c r="J612" s="822"/>
      <c r="K612" s="822"/>
      <c r="L612" s="831">
        <v>29</v>
      </c>
      <c r="M612" s="831">
        <v>7395</v>
      </c>
      <c r="N612" s="822"/>
      <c r="O612" s="822">
        <v>255</v>
      </c>
      <c r="P612" s="831">
        <v>37</v>
      </c>
      <c r="Q612" s="831">
        <v>10175</v>
      </c>
      <c r="R612" s="827"/>
      <c r="S612" s="832">
        <v>275</v>
      </c>
    </row>
    <row r="613" spans="1:19" ht="14.45" customHeight="1" x14ac:dyDescent="0.2">
      <c r="A613" s="821" t="s">
        <v>3979</v>
      </c>
      <c r="B613" s="822" t="s">
        <v>3980</v>
      </c>
      <c r="C613" s="822" t="s">
        <v>622</v>
      </c>
      <c r="D613" s="822" t="s">
        <v>1402</v>
      </c>
      <c r="E613" s="822" t="s">
        <v>3966</v>
      </c>
      <c r="F613" s="822" t="s">
        <v>4016</v>
      </c>
      <c r="G613" s="822" t="s">
        <v>4017</v>
      </c>
      <c r="H613" s="831"/>
      <c r="I613" s="831"/>
      <c r="J613" s="822"/>
      <c r="K613" s="822"/>
      <c r="L613" s="831">
        <v>196</v>
      </c>
      <c r="M613" s="831">
        <v>24892</v>
      </c>
      <c r="N613" s="822"/>
      <c r="O613" s="822">
        <v>127</v>
      </c>
      <c r="P613" s="831">
        <v>248</v>
      </c>
      <c r="Q613" s="831">
        <v>33976</v>
      </c>
      <c r="R613" s="827"/>
      <c r="S613" s="832">
        <v>137</v>
      </c>
    </row>
    <row r="614" spans="1:19" ht="14.45" customHeight="1" x14ac:dyDescent="0.2">
      <c r="A614" s="821" t="s">
        <v>3979</v>
      </c>
      <c r="B614" s="822" t="s">
        <v>3980</v>
      </c>
      <c r="C614" s="822" t="s">
        <v>622</v>
      </c>
      <c r="D614" s="822" t="s">
        <v>1402</v>
      </c>
      <c r="E614" s="822" t="s">
        <v>3966</v>
      </c>
      <c r="F614" s="822" t="s">
        <v>4022</v>
      </c>
      <c r="G614" s="822" t="s">
        <v>4023</v>
      </c>
      <c r="H614" s="831"/>
      <c r="I614" s="831"/>
      <c r="J614" s="822"/>
      <c r="K614" s="822"/>
      <c r="L614" s="831">
        <v>11</v>
      </c>
      <c r="M614" s="831">
        <v>1826</v>
      </c>
      <c r="N614" s="822"/>
      <c r="O614" s="822">
        <v>166</v>
      </c>
      <c r="P614" s="831">
        <v>15</v>
      </c>
      <c r="Q614" s="831">
        <v>2625</v>
      </c>
      <c r="R614" s="827"/>
      <c r="S614" s="832">
        <v>175</v>
      </c>
    </row>
    <row r="615" spans="1:19" ht="14.45" customHeight="1" x14ac:dyDescent="0.2">
      <c r="A615" s="821" t="s">
        <v>3979</v>
      </c>
      <c r="B615" s="822" t="s">
        <v>3980</v>
      </c>
      <c r="C615" s="822" t="s">
        <v>622</v>
      </c>
      <c r="D615" s="822" t="s">
        <v>1402</v>
      </c>
      <c r="E615" s="822" t="s">
        <v>3966</v>
      </c>
      <c r="F615" s="822" t="s">
        <v>4024</v>
      </c>
      <c r="G615" s="822" t="s">
        <v>4025</v>
      </c>
      <c r="H615" s="831"/>
      <c r="I615" s="831"/>
      <c r="J615" s="822"/>
      <c r="K615" s="822"/>
      <c r="L615" s="831">
        <v>21</v>
      </c>
      <c r="M615" s="831">
        <v>0</v>
      </c>
      <c r="N615" s="822"/>
      <c r="O615" s="822">
        <v>0</v>
      </c>
      <c r="P615" s="831">
        <v>16</v>
      </c>
      <c r="Q615" s="831">
        <v>0</v>
      </c>
      <c r="R615" s="827"/>
      <c r="S615" s="832">
        <v>0</v>
      </c>
    </row>
    <row r="616" spans="1:19" ht="14.45" customHeight="1" x14ac:dyDescent="0.2">
      <c r="A616" s="821" t="s">
        <v>3979</v>
      </c>
      <c r="B616" s="822" t="s">
        <v>3980</v>
      </c>
      <c r="C616" s="822" t="s">
        <v>622</v>
      </c>
      <c r="D616" s="822" t="s">
        <v>1402</v>
      </c>
      <c r="E616" s="822" t="s">
        <v>3966</v>
      </c>
      <c r="F616" s="822" t="s">
        <v>4026</v>
      </c>
      <c r="G616" s="822" t="s">
        <v>4027</v>
      </c>
      <c r="H616" s="831"/>
      <c r="I616" s="831"/>
      <c r="J616" s="822"/>
      <c r="K616" s="822"/>
      <c r="L616" s="831">
        <v>222</v>
      </c>
      <c r="M616" s="831">
        <v>7400.01</v>
      </c>
      <c r="N616" s="822"/>
      <c r="O616" s="822">
        <v>33.333378378378377</v>
      </c>
      <c r="P616" s="831">
        <v>275</v>
      </c>
      <c r="Q616" s="831">
        <v>12527.77</v>
      </c>
      <c r="R616" s="827"/>
      <c r="S616" s="832">
        <v>45.555527272727275</v>
      </c>
    </row>
    <row r="617" spans="1:19" ht="14.45" customHeight="1" x14ac:dyDescent="0.2">
      <c r="A617" s="821" t="s">
        <v>3979</v>
      </c>
      <c r="B617" s="822" t="s">
        <v>3980</v>
      </c>
      <c r="C617" s="822" t="s">
        <v>622</v>
      </c>
      <c r="D617" s="822" t="s">
        <v>1402</v>
      </c>
      <c r="E617" s="822" t="s">
        <v>3966</v>
      </c>
      <c r="F617" s="822" t="s">
        <v>3967</v>
      </c>
      <c r="G617" s="822" t="s">
        <v>3968</v>
      </c>
      <c r="H617" s="831"/>
      <c r="I617" s="831"/>
      <c r="J617" s="822"/>
      <c r="K617" s="822"/>
      <c r="L617" s="831">
        <v>12</v>
      </c>
      <c r="M617" s="831">
        <v>1056</v>
      </c>
      <c r="N617" s="822"/>
      <c r="O617" s="822">
        <v>88</v>
      </c>
      <c r="P617" s="831">
        <v>16</v>
      </c>
      <c r="Q617" s="831">
        <v>1488</v>
      </c>
      <c r="R617" s="827"/>
      <c r="S617" s="832">
        <v>93</v>
      </c>
    </row>
    <row r="618" spans="1:19" ht="14.45" customHeight="1" x14ac:dyDescent="0.2">
      <c r="A618" s="821" t="s">
        <v>3979</v>
      </c>
      <c r="B618" s="822" t="s">
        <v>3980</v>
      </c>
      <c r="C618" s="822" t="s">
        <v>622</v>
      </c>
      <c r="D618" s="822" t="s">
        <v>1402</v>
      </c>
      <c r="E618" s="822" t="s">
        <v>3966</v>
      </c>
      <c r="F618" s="822" t="s">
        <v>4040</v>
      </c>
      <c r="G618" s="822" t="s">
        <v>4041</v>
      </c>
      <c r="H618" s="831"/>
      <c r="I618" s="831"/>
      <c r="J618" s="822"/>
      <c r="K618" s="822"/>
      <c r="L618" s="831"/>
      <c r="M618" s="831"/>
      <c r="N618" s="822"/>
      <c r="O618" s="822"/>
      <c r="P618" s="831">
        <v>2</v>
      </c>
      <c r="Q618" s="831">
        <v>162</v>
      </c>
      <c r="R618" s="827"/>
      <c r="S618" s="832">
        <v>81</v>
      </c>
    </row>
    <row r="619" spans="1:19" ht="14.45" customHeight="1" x14ac:dyDescent="0.2">
      <c r="A619" s="821" t="s">
        <v>3979</v>
      </c>
      <c r="B619" s="822" t="s">
        <v>3980</v>
      </c>
      <c r="C619" s="822" t="s">
        <v>622</v>
      </c>
      <c r="D619" s="822" t="s">
        <v>1402</v>
      </c>
      <c r="E619" s="822" t="s">
        <v>3966</v>
      </c>
      <c r="F619" s="822" t="s">
        <v>4074</v>
      </c>
      <c r="G619" s="822" t="s">
        <v>4075</v>
      </c>
      <c r="H619" s="831"/>
      <c r="I619" s="831"/>
      <c r="J619" s="822"/>
      <c r="K619" s="822"/>
      <c r="L619" s="831">
        <v>18</v>
      </c>
      <c r="M619" s="831">
        <v>0</v>
      </c>
      <c r="N619" s="822"/>
      <c r="O619" s="822">
        <v>0</v>
      </c>
      <c r="P619" s="831">
        <v>28</v>
      </c>
      <c r="Q619" s="831">
        <v>0</v>
      </c>
      <c r="R619" s="827"/>
      <c r="S619" s="832">
        <v>0</v>
      </c>
    </row>
    <row r="620" spans="1:19" ht="14.45" customHeight="1" x14ac:dyDescent="0.2">
      <c r="A620" s="821" t="s">
        <v>3979</v>
      </c>
      <c r="B620" s="822" t="s">
        <v>3980</v>
      </c>
      <c r="C620" s="822" t="s">
        <v>622</v>
      </c>
      <c r="D620" s="822" t="s">
        <v>1402</v>
      </c>
      <c r="E620" s="822" t="s">
        <v>3966</v>
      </c>
      <c r="F620" s="822" t="s">
        <v>4082</v>
      </c>
      <c r="G620" s="822" t="s">
        <v>4083</v>
      </c>
      <c r="H620" s="831"/>
      <c r="I620" s="831"/>
      <c r="J620" s="822"/>
      <c r="K620" s="822"/>
      <c r="L620" s="831">
        <v>2</v>
      </c>
      <c r="M620" s="831">
        <v>0</v>
      </c>
      <c r="N620" s="822"/>
      <c r="O620" s="822">
        <v>0</v>
      </c>
      <c r="P620" s="831"/>
      <c r="Q620" s="831"/>
      <c r="R620" s="827"/>
      <c r="S620" s="832"/>
    </row>
    <row r="621" spans="1:19" ht="14.45" customHeight="1" x14ac:dyDescent="0.2">
      <c r="A621" s="821" t="s">
        <v>3979</v>
      </c>
      <c r="B621" s="822" t="s">
        <v>3980</v>
      </c>
      <c r="C621" s="822" t="s">
        <v>622</v>
      </c>
      <c r="D621" s="822" t="s">
        <v>1416</v>
      </c>
      <c r="E621" s="822" t="s">
        <v>3964</v>
      </c>
      <c r="F621" s="822" t="s">
        <v>3965</v>
      </c>
      <c r="G621" s="822" t="s">
        <v>899</v>
      </c>
      <c r="H621" s="831"/>
      <c r="I621" s="831"/>
      <c r="J621" s="822"/>
      <c r="K621" s="822"/>
      <c r="L621" s="831"/>
      <c r="M621" s="831"/>
      <c r="N621" s="822"/>
      <c r="O621" s="822"/>
      <c r="P621" s="831">
        <v>2.7</v>
      </c>
      <c r="Q621" s="831">
        <v>188.22</v>
      </c>
      <c r="R621" s="827"/>
      <c r="S621" s="832">
        <v>69.711111111111109</v>
      </c>
    </row>
    <row r="622" spans="1:19" ht="14.45" customHeight="1" x14ac:dyDescent="0.2">
      <c r="A622" s="821" t="s">
        <v>3979</v>
      </c>
      <c r="B622" s="822" t="s">
        <v>3980</v>
      </c>
      <c r="C622" s="822" t="s">
        <v>622</v>
      </c>
      <c r="D622" s="822" t="s">
        <v>1416</v>
      </c>
      <c r="E622" s="822" t="s">
        <v>3964</v>
      </c>
      <c r="F622" s="822" t="s">
        <v>3983</v>
      </c>
      <c r="G622" s="822" t="s">
        <v>867</v>
      </c>
      <c r="H622" s="831"/>
      <c r="I622" s="831"/>
      <c r="J622" s="822"/>
      <c r="K622" s="822"/>
      <c r="L622" s="831">
        <v>48</v>
      </c>
      <c r="M622" s="831">
        <v>806.40000000000009</v>
      </c>
      <c r="N622" s="822"/>
      <c r="O622" s="822">
        <v>16.8</v>
      </c>
      <c r="P622" s="831">
        <v>17</v>
      </c>
      <c r="Q622" s="831">
        <v>285.60000000000002</v>
      </c>
      <c r="R622" s="827"/>
      <c r="S622" s="832">
        <v>16.8</v>
      </c>
    </row>
    <row r="623" spans="1:19" ht="14.45" customHeight="1" x14ac:dyDescent="0.2">
      <c r="A623" s="821" t="s">
        <v>3979</v>
      </c>
      <c r="B623" s="822" t="s">
        <v>3980</v>
      </c>
      <c r="C623" s="822" t="s">
        <v>622</v>
      </c>
      <c r="D623" s="822" t="s">
        <v>1416</v>
      </c>
      <c r="E623" s="822" t="s">
        <v>3964</v>
      </c>
      <c r="F623" s="822" t="s">
        <v>3984</v>
      </c>
      <c r="G623" s="822" t="s">
        <v>2341</v>
      </c>
      <c r="H623" s="831"/>
      <c r="I623" s="831"/>
      <c r="J623" s="822"/>
      <c r="K623" s="822"/>
      <c r="L623" s="831"/>
      <c r="M623" s="831"/>
      <c r="N623" s="822"/>
      <c r="O623" s="822"/>
      <c r="P623" s="831">
        <v>1</v>
      </c>
      <c r="Q623" s="831">
        <v>941.26</v>
      </c>
      <c r="R623" s="827"/>
      <c r="S623" s="832">
        <v>941.26</v>
      </c>
    </row>
    <row r="624" spans="1:19" ht="14.45" customHeight="1" x14ac:dyDescent="0.2">
      <c r="A624" s="821" t="s">
        <v>3979</v>
      </c>
      <c r="B624" s="822" t="s">
        <v>3980</v>
      </c>
      <c r="C624" s="822" t="s">
        <v>622</v>
      </c>
      <c r="D624" s="822" t="s">
        <v>1416</v>
      </c>
      <c r="E624" s="822" t="s">
        <v>3966</v>
      </c>
      <c r="F624" s="822" t="s">
        <v>3986</v>
      </c>
      <c r="G624" s="822" t="s">
        <v>3987</v>
      </c>
      <c r="H624" s="831"/>
      <c r="I624" s="831"/>
      <c r="J624" s="822"/>
      <c r="K624" s="822"/>
      <c r="L624" s="831">
        <v>84</v>
      </c>
      <c r="M624" s="831">
        <v>17556</v>
      </c>
      <c r="N624" s="822"/>
      <c r="O624" s="822">
        <v>209</v>
      </c>
      <c r="P624" s="831">
        <v>73</v>
      </c>
      <c r="Q624" s="831">
        <v>16060</v>
      </c>
      <c r="R624" s="827"/>
      <c r="S624" s="832">
        <v>220</v>
      </c>
    </row>
    <row r="625" spans="1:19" ht="14.45" customHeight="1" x14ac:dyDescent="0.2">
      <c r="A625" s="821" t="s">
        <v>3979</v>
      </c>
      <c r="B625" s="822" t="s">
        <v>3980</v>
      </c>
      <c r="C625" s="822" t="s">
        <v>622</v>
      </c>
      <c r="D625" s="822" t="s">
        <v>1416</v>
      </c>
      <c r="E625" s="822" t="s">
        <v>3966</v>
      </c>
      <c r="F625" s="822" t="s">
        <v>3990</v>
      </c>
      <c r="G625" s="822" t="s">
        <v>3991</v>
      </c>
      <c r="H625" s="831"/>
      <c r="I625" s="831"/>
      <c r="J625" s="822"/>
      <c r="K625" s="822"/>
      <c r="L625" s="831">
        <v>17</v>
      </c>
      <c r="M625" s="831">
        <v>1445</v>
      </c>
      <c r="N625" s="822"/>
      <c r="O625" s="822">
        <v>85</v>
      </c>
      <c r="P625" s="831">
        <v>25</v>
      </c>
      <c r="Q625" s="831">
        <v>2225</v>
      </c>
      <c r="R625" s="827"/>
      <c r="S625" s="832">
        <v>89</v>
      </c>
    </row>
    <row r="626" spans="1:19" ht="14.45" customHeight="1" x14ac:dyDescent="0.2">
      <c r="A626" s="821" t="s">
        <v>3979</v>
      </c>
      <c r="B626" s="822" t="s">
        <v>3980</v>
      </c>
      <c r="C626" s="822" t="s">
        <v>622</v>
      </c>
      <c r="D626" s="822" t="s">
        <v>1416</v>
      </c>
      <c r="E626" s="822" t="s">
        <v>3966</v>
      </c>
      <c r="F626" s="822" t="s">
        <v>3994</v>
      </c>
      <c r="G626" s="822" t="s">
        <v>3995</v>
      </c>
      <c r="H626" s="831"/>
      <c r="I626" s="831"/>
      <c r="J626" s="822"/>
      <c r="K626" s="822"/>
      <c r="L626" s="831">
        <v>8</v>
      </c>
      <c r="M626" s="831">
        <v>304</v>
      </c>
      <c r="N626" s="822"/>
      <c r="O626" s="822">
        <v>38</v>
      </c>
      <c r="P626" s="831">
        <v>23</v>
      </c>
      <c r="Q626" s="831">
        <v>920</v>
      </c>
      <c r="R626" s="827"/>
      <c r="S626" s="832">
        <v>40</v>
      </c>
    </row>
    <row r="627" spans="1:19" ht="14.45" customHeight="1" x14ac:dyDescent="0.2">
      <c r="A627" s="821" t="s">
        <v>3979</v>
      </c>
      <c r="B627" s="822" t="s">
        <v>3980</v>
      </c>
      <c r="C627" s="822" t="s">
        <v>622</v>
      </c>
      <c r="D627" s="822" t="s">
        <v>1416</v>
      </c>
      <c r="E627" s="822" t="s">
        <v>3966</v>
      </c>
      <c r="F627" s="822" t="s">
        <v>4002</v>
      </c>
      <c r="G627" s="822" t="s">
        <v>4003</v>
      </c>
      <c r="H627" s="831"/>
      <c r="I627" s="831"/>
      <c r="J627" s="822"/>
      <c r="K627" s="822"/>
      <c r="L627" s="831">
        <v>4</v>
      </c>
      <c r="M627" s="831">
        <v>1540</v>
      </c>
      <c r="N627" s="822"/>
      <c r="O627" s="822">
        <v>385</v>
      </c>
      <c r="P627" s="831">
        <v>1</v>
      </c>
      <c r="Q627" s="831">
        <v>397</v>
      </c>
      <c r="R627" s="827"/>
      <c r="S627" s="832">
        <v>397</v>
      </c>
    </row>
    <row r="628" spans="1:19" ht="14.45" customHeight="1" x14ac:dyDescent="0.2">
      <c r="A628" s="821" t="s">
        <v>3979</v>
      </c>
      <c r="B628" s="822" t="s">
        <v>3980</v>
      </c>
      <c r="C628" s="822" t="s">
        <v>622</v>
      </c>
      <c r="D628" s="822" t="s">
        <v>1416</v>
      </c>
      <c r="E628" s="822" t="s">
        <v>3966</v>
      </c>
      <c r="F628" s="822" t="s">
        <v>4006</v>
      </c>
      <c r="G628" s="822" t="s">
        <v>4007</v>
      </c>
      <c r="H628" s="831"/>
      <c r="I628" s="831"/>
      <c r="J628" s="822"/>
      <c r="K628" s="822"/>
      <c r="L628" s="831">
        <v>1</v>
      </c>
      <c r="M628" s="831">
        <v>92</v>
      </c>
      <c r="N628" s="822"/>
      <c r="O628" s="822">
        <v>92</v>
      </c>
      <c r="P628" s="831">
        <v>8</v>
      </c>
      <c r="Q628" s="831">
        <v>776</v>
      </c>
      <c r="R628" s="827"/>
      <c r="S628" s="832">
        <v>97</v>
      </c>
    </row>
    <row r="629" spans="1:19" ht="14.45" customHeight="1" x14ac:dyDescent="0.2">
      <c r="A629" s="821" t="s">
        <v>3979</v>
      </c>
      <c r="B629" s="822" t="s">
        <v>3980</v>
      </c>
      <c r="C629" s="822" t="s">
        <v>622</v>
      </c>
      <c r="D629" s="822" t="s">
        <v>1416</v>
      </c>
      <c r="E629" s="822" t="s">
        <v>3966</v>
      </c>
      <c r="F629" s="822" t="s">
        <v>4010</v>
      </c>
      <c r="G629" s="822" t="s">
        <v>4011</v>
      </c>
      <c r="H629" s="831"/>
      <c r="I629" s="831"/>
      <c r="J629" s="822"/>
      <c r="K629" s="822"/>
      <c r="L629" s="831">
        <v>4</v>
      </c>
      <c r="M629" s="831">
        <v>328</v>
      </c>
      <c r="N629" s="822"/>
      <c r="O629" s="822">
        <v>82</v>
      </c>
      <c r="P629" s="831">
        <v>2</v>
      </c>
      <c r="Q629" s="831">
        <v>174</v>
      </c>
      <c r="R629" s="827"/>
      <c r="S629" s="832">
        <v>87</v>
      </c>
    </row>
    <row r="630" spans="1:19" ht="14.45" customHeight="1" x14ac:dyDescent="0.2">
      <c r="A630" s="821" t="s">
        <v>3979</v>
      </c>
      <c r="B630" s="822" t="s">
        <v>3980</v>
      </c>
      <c r="C630" s="822" t="s">
        <v>622</v>
      </c>
      <c r="D630" s="822" t="s">
        <v>1416</v>
      </c>
      <c r="E630" s="822" t="s">
        <v>3966</v>
      </c>
      <c r="F630" s="822" t="s">
        <v>4014</v>
      </c>
      <c r="G630" s="822" t="s">
        <v>4015</v>
      </c>
      <c r="H630" s="831"/>
      <c r="I630" s="831"/>
      <c r="J630" s="822"/>
      <c r="K630" s="822"/>
      <c r="L630" s="831">
        <v>106</v>
      </c>
      <c r="M630" s="831">
        <v>27030</v>
      </c>
      <c r="N630" s="822"/>
      <c r="O630" s="822">
        <v>255</v>
      </c>
      <c r="P630" s="831">
        <v>179</v>
      </c>
      <c r="Q630" s="831">
        <v>49225</v>
      </c>
      <c r="R630" s="827"/>
      <c r="S630" s="832">
        <v>275</v>
      </c>
    </row>
    <row r="631" spans="1:19" ht="14.45" customHeight="1" x14ac:dyDescent="0.2">
      <c r="A631" s="821" t="s">
        <v>3979</v>
      </c>
      <c r="B631" s="822" t="s">
        <v>3980</v>
      </c>
      <c r="C631" s="822" t="s">
        <v>622</v>
      </c>
      <c r="D631" s="822" t="s">
        <v>1416</v>
      </c>
      <c r="E631" s="822" t="s">
        <v>3966</v>
      </c>
      <c r="F631" s="822" t="s">
        <v>4016</v>
      </c>
      <c r="G631" s="822" t="s">
        <v>4017</v>
      </c>
      <c r="H631" s="831"/>
      <c r="I631" s="831"/>
      <c r="J631" s="822"/>
      <c r="K631" s="822"/>
      <c r="L631" s="831">
        <v>169</v>
      </c>
      <c r="M631" s="831">
        <v>21463</v>
      </c>
      <c r="N631" s="822"/>
      <c r="O631" s="822">
        <v>127</v>
      </c>
      <c r="P631" s="831">
        <v>148</v>
      </c>
      <c r="Q631" s="831">
        <v>20276</v>
      </c>
      <c r="R631" s="827"/>
      <c r="S631" s="832">
        <v>137</v>
      </c>
    </row>
    <row r="632" spans="1:19" ht="14.45" customHeight="1" x14ac:dyDescent="0.2">
      <c r="A632" s="821" t="s">
        <v>3979</v>
      </c>
      <c r="B632" s="822" t="s">
        <v>3980</v>
      </c>
      <c r="C632" s="822" t="s">
        <v>622</v>
      </c>
      <c r="D632" s="822" t="s">
        <v>1416</v>
      </c>
      <c r="E632" s="822" t="s">
        <v>3966</v>
      </c>
      <c r="F632" s="822" t="s">
        <v>4018</v>
      </c>
      <c r="G632" s="822" t="s">
        <v>4019</v>
      </c>
      <c r="H632" s="831"/>
      <c r="I632" s="831"/>
      <c r="J632" s="822"/>
      <c r="K632" s="822"/>
      <c r="L632" s="831">
        <v>3</v>
      </c>
      <c r="M632" s="831">
        <v>1620</v>
      </c>
      <c r="N632" s="822"/>
      <c r="O632" s="822">
        <v>540</v>
      </c>
      <c r="P632" s="831">
        <v>8</v>
      </c>
      <c r="Q632" s="831">
        <v>4568</v>
      </c>
      <c r="R632" s="827"/>
      <c r="S632" s="832">
        <v>571</v>
      </c>
    </row>
    <row r="633" spans="1:19" ht="14.45" customHeight="1" x14ac:dyDescent="0.2">
      <c r="A633" s="821" t="s">
        <v>3979</v>
      </c>
      <c r="B633" s="822" t="s">
        <v>3980</v>
      </c>
      <c r="C633" s="822" t="s">
        <v>622</v>
      </c>
      <c r="D633" s="822" t="s">
        <v>1416</v>
      </c>
      <c r="E633" s="822" t="s">
        <v>3966</v>
      </c>
      <c r="F633" s="822" t="s">
        <v>4020</v>
      </c>
      <c r="G633" s="822" t="s">
        <v>4021</v>
      </c>
      <c r="H633" s="831"/>
      <c r="I633" s="831"/>
      <c r="J633" s="822"/>
      <c r="K633" s="822"/>
      <c r="L633" s="831"/>
      <c r="M633" s="831"/>
      <c r="N633" s="822"/>
      <c r="O633" s="822"/>
      <c r="P633" s="831">
        <v>1</v>
      </c>
      <c r="Q633" s="831">
        <v>1364</v>
      </c>
      <c r="R633" s="827"/>
      <c r="S633" s="832">
        <v>1364</v>
      </c>
    </row>
    <row r="634" spans="1:19" ht="14.45" customHeight="1" x14ac:dyDescent="0.2">
      <c r="A634" s="821" t="s">
        <v>3979</v>
      </c>
      <c r="B634" s="822" t="s">
        <v>3980</v>
      </c>
      <c r="C634" s="822" t="s">
        <v>622</v>
      </c>
      <c r="D634" s="822" t="s">
        <v>1416</v>
      </c>
      <c r="E634" s="822" t="s">
        <v>3966</v>
      </c>
      <c r="F634" s="822" t="s">
        <v>4022</v>
      </c>
      <c r="G634" s="822" t="s">
        <v>4023</v>
      </c>
      <c r="H634" s="831"/>
      <c r="I634" s="831"/>
      <c r="J634" s="822"/>
      <c r="K634" s="822"/>
      <c r="L634" s="831">
        <v>56</v>
      </c>
      <c r="M634" s="831">
        <v>9296</v>
      </c>
      <c r="N634" s="822"/>
      <c r="O634" s="822">
        <v>166</v>
      </c>
      <c r="P634" s="831">
        <v>25</v>
      </c>
      <c r="Q634" s="831">
        <v>4375</v>
      </c>
      <c r="R634" s="827"/>
      <c r="S634" s="832">
        <v>175</v>
      </c>
    </row>
    <row r="635" spans="1:19" ht="14.45" customHeight="1" x14ac:dyDescent="0.2">
      <c r="A635" s="821" t="s">
        <v>3979</v>
      </c>
      <c r="B635" s="822" t="s">
        <v>3980</v>
      </c>
      <c r="C635" s="822" t="s">
        <v>622</v>
      </c>
      <c r="D635" s="822" t="s">
        <v>1416</v>
      </c>
      <c r="E635" s="822" t="s">
        <v>3966</v>
      </c>
      <c r="F635" s="822" t="s">
        <v>4024</v>
      </c>
      <c r="G635" s="822" t="s">
        <v>4025</v>
      </c>
      <c r="H635" s="831"/>
      <c r="I635" s="831"/>
      <c r="J635" s="822"/>
      <c r="K635" s="822"/>
      <c r="L635" s="831">
        <v>39</v>
      </c>
      <c r="M635" s="831">
        <v>0</v>
      </c>
      <c r="N635" s="822"/>
      <c r="O635" s="822">
        <v>0</v>
      </c>
      <c r="P635" s="831">
        <v>15</v>
      </c>
      <c r="Q635" s="831">
        <v>0</v>
      </c>
      <c r="R635" s="827"/>
      <c r="S635" s="832">
        <v>0</v>
      </c>
    </row>
    <row r="636" spans="1:19" ht="14.45" customHeight="1" x14ac:dyDescent="0.2">
      <c r="A636" s="821" t="s">
        <v>3979</v>
      </c>
      <c r="B636" s="822" t="s">
        <v>3980</v>
      </c>
      <c r="C636" s="822" t="s">
        <v>622</v>
      </c>
      <c r="D636" s="822" t="s">
        <v>1416</v>
      </c>
      <c r="E636" s="822" t="s">
        <v>3966</v>
      </c>
      <c r="F636" s="822" t="s">
        <v>4026</v>
      </c>
      <c r="G636" s="822" t="s">
        <v>4027</v>
      </c>
      <c r="H636" s="831"/>
      <c r="I636" s="831"/>
      <c r="J636" s="822"/>
      <c r="K636" s="822"/>
      <c r="L636" s="831">
        <v>136</v>
      </c>
      <c r="M636" s="831">
        <v>4533.34</v>
      </c>
      <c r="N636" s="822"/>
      <c r="O636" s="822">
        <v>33.333382352941179</v>
      </c>
      <c r="P636" s="831">
        <v>87</v>
      </c>
      <c r="Q636" s="831">
        <v>3963.33</v>
      </c>
      <c r="R636" s="827"/>
      <c r="S636" s="832">
        <v>45.555517241379313</v>
      </c>
    </row>
    <row r="637" spans="1:19" ht="14.45" customHeight="1" x14ac:dyDescent="0.2">
      <c r="A637" s="821" t="s">
        <v>3979</v>
      </c>
      <c r="B637" s="822" t="s">
        <v>3980</v>
      </c>
      <c r="C637" s="822" t="s">
        <v>622</v>
      </c>
      <c r="D637" s="822" t="s">
        <v>1416</v>
      </c>
      <c r="E637" s="822" t="s">
        <v>3966</v>
      </c>
      <c r="F637" s="822" t="s">
        <v>4028</v>
      </c>
      <c r="G637" s="822" t="s">
        <v>4029</v>
      </c>
      <c r="H637" s="831"/>
      <c r="I637" s="831"/>
      <c r="J637" s="822"/>
      <c r="K637" s="822"/>
      <c r="L637" s="831">
        <v>14</v>
      </c>
      <c r="M637" s="831">
        <v>1638</v>
      </c>
      <c r="N637" s="822"/>
      <c r="O637" s="822">
        <v>117</v>
      </c>
      <c r="P637" s="831">
        <v>136</v>
      </c>
      <c r="Q637" s="831">
        <v>17272</v>
      </c>
      <c r="R637" s="827"/>
      <c r="S637" s="832">
        <v>127</v>
      </c>
    </row>
    <row r="638" spans="1:19" ht="14.45" customHeight="1" x14ac:dyDescent="0.2">
      <c r="A638" s="821" t="s">
        <v>3979</v>
      </c>
      <c r="B638" s="822" t="s">
        <v>3980</v>
      </c>
      <c r="C638" s="822" t="s">
        <v>622</v>
      </c>
      <c r="D638" s="822" t="s">
        <v>1416</v>
      </c>
      <c r="E638" s="822" t="s">
        <v>3966</v>
      </c>
      <c r="F638" s="822" t="s">
        <v>3967</v>
      </c>
      <c r="G638" s="822" t="s">
        <v>3968</v>
      </c>
      <c r="H638" s="831"/>
      <c r="I638" s="831"/>
      <c r="J638" s="822"/>
      <c r="K638" s="822"/>
      <c r="L638" s="831">
        <v>60</v>
      </c>
      <c r="M638" s="831">
        <v>5280</v>
      </c>
      <c r="N638" s="822"/>
      <c r="O638" s="822">
        <v>88</v>
      </c>
      <c r="P638" s="831">
        <v>30</v>
      </c>
      <c r="Q638" s="831">
        <v>2790</v>
      </c>
      <c r="R638" s="827"/>
      <c r="S638" s="832">
        <v>93</v>
      </c>
    </row>
    <row r="639" spans="1:19" ht="14.45" customHeight="1" x14ac:dyDescent="0.2">
      <c r="A639" s="821" t="s">
        <v>3979</v>
      </c>
      <c r="B639" s="822" t="s">
        <v>3980</v>
      </c>
      <c r="C639" s="822" t="s">
        <v>622</v>
      </c>
      <c r="D639" s="822" t="s">
        <v>1416</v>
      </c>
      <c r="E639" s="822" t="s">
        <v>3966</v>
      </c>
      <c r="F639" s="822" t="s">
        <v>4032</v>
      </c>
      <c r="G639" s="822" t="s">
        <v>4033</v>
      </c>
      <c r="H639" s="831"/>
      <c r="I639" s="831"/>
      <c r="J639" s="822"/>
      <c r="K639" s="822"/>
      <c r="L639" s="831">
        <v>1</v>
      </c>
      <c r="M639" s="831">
        <v>157</v>
      </c>
      <c r="N639" s="822"/>
      <c r="O639" s="822">
        <v>157</v>
      </c>
      <c r="P639" s="831"/>
      <c r="Q639" s="831"/>
      <c r="R639" s="827"/>
      <c r="S639" s="832"/>
    </row>
    <row r="640" spans="1:19" ht="14.45" customHeight="1" x14ac:dyDescent="0.2">
      <c r="A640" s="821" t="s">
        <v>3979</v>
      </c>
      <c r="B640" s="822" t="s">
        <v>3980</v>
      </c>
      <c r="C640" s="822" t="s">
        <v>622</v>
      </c>
      <c r="D640" s="822" t="s">
        <v>1416</v>
      </c>
      <c r="E640" s="822" t="s">
        <v>3966</v>
      </c>
      <c r="F640" s="822" t="s">
        <v>4034</v>
      </c>
      <c r="G640" s="822" t="s">
        <v>4035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34</v>
      </c>
      <c r="R640" s="827"/>
      <c r="S640" s="832">
        <v>34</v>
      </c>
    </row>
    <row r="641" spans="1:19" ht="14.45" customHeight="1" x14ac:dyDescent="0.2">
      <c r="A641" s="821" t="s">
        <v>3979</v>
      </c>
      <c r="B641" s="822" t="s">
        <v>3980</v>
      </c>
      <c r="C641" s="822" t="s">
        <v>622</v>
      </c>
      <c r="D641" s="822" t="s">
        <v>1416</v>
      </c>
      <c r="E641" s="822" t="s">
        <v>3966</v>
      </c>
      <c r="F641" s="822" t="s">
        <v>4046</v>
      </c>
      <c r="G641" s="822" t="s">
        <v>4047</v>
      </c>
      <c r="H641" s="831"/>
      <c r="I641" s="831"/>
      <c r="J641" s="822"/>
      <c r="K641" s="822"/>
      <c r="L641" s="831">
        <v>1</v>
      </c>
      <c r="M641" s="831">
        <v>379</v>
      </c>
      <c r="N641" s="822"/>
      <c r="O641" s="822">
        <v>379</v>
      </c>
      <c r="P641" s="831">
        <v>11</v>
      </c>
      <c r="Q641" s="831">
        <v>4488</v>
      </c>
      <c r="R641" s="827"/>
      <c r="S641" s="832">
        <v>408</v>
      </c>
    </row>
    <row r="642" spans="1:19" ht="14.45" customHeight="1" x14ac:dyDescent="0.2">
      <c r="A642" s="821" t="s">
        <v>3979</v>
      </c>
      <c r="B642" s="822" t="s">
        <v>3980</v>
      </c>
      <c r="C642" s="822" t="s">
        <v>622</v>
      </c>
      <c r="D642" s="822" t="s">
        <v>1416</v>
      </c>
      <c r="E642" s="822" t="s">
        <v>3966</v>
      </c>
      <c r="F642" s="822" t="s">
        <v>4052</v>
      </c>
      <c r="G642" s="822" t="s">
        <v>4053</v>
      </c>
      <c r="H642" s="831"/>
      <c r="I642" s="831"/>
      <c r="J642" s="822"/>
      <c r="K642" s="822"/>
      <c r="L642" s="831"/>
      <c r="M642" s="831"/>
      <c r="N642" s="822"/>
      <c r="O642" s="822"/>
      <c r="P642" s="831">
        <v>19</v>
      </c>
      <c r="Q642" s="831">
        <v>1254</v>
      </c>
      <c r="R642" s="827"/>
      <c r="S642" s="832">
        <v>66</v>
      </c>
    </row>
    <row r="643" spans="1:19" ht="14.45" customHeight="1" x14ac:dyDescent="0.2">
      <c r="A643" s="821" t="s">
        <v>3979</v>
      </c>
      <c r="B643" s="822" t="s">
        <v>3980</v>
      </c>
      <c r="C643" s="822" t="s">
        <v>622</v>
      </c>
      <c r="D643" s="822" t="s">
        <v>1416</v>
      </c>
      <c r="E643" s="822" t="s">
        <v>3966</v>
      </c>
      <c r="F643" s="822" t="s">
        <v>4054</v>
      </c>
      <c r="G643" s="822" t="s">
        <v>4055</v>
      </c>
      <c r="H643" s="831"/>
      <c r="I643" s="831"/>
      <c r="J643" s="822"/>
      <c r="K643" s="822"/>
      <c r="L643" s="831">
        <v>363</v>
      </c>
      <c r="M643" s="831">
        <v>75141</v>
      </c>
      <c r="N643" s="822"/>
      <c r="O643" s="822">
        <v>207</v>
      </c>
      <c r="P643" s="831">
        <v>225</v>
      </c>
      <c r="Q643" s="831">
        <v>48600</v>
      </c>
      <c r="R643" s="827"/>
      <c r="S643" s="832">
        <v>216</v>
      </c>
    </row>
    <row r="644" spans="1:19" ht="14.45" customHeight="1" x14ac:dyDescent="0.2">
      <c r="A644" s="821" t="s">
        <v>3979</v>
      </c>
      <c r="B644" s="822" t="s">
        <v>3980</v>
      </c>
      <c r="C644" s="822" t="s">
        <v>622</v>
      </c>
      <c r="D644" s="822" t="s">
        <v>1416</v>
      </c>
      <c r="E644" s="822" t="s">
        <v>3966</v>
      </c>
      <c r="F644" s="822" t="s">
        <v>4060</v>
      </c>
      <c r="G644" s="822" t="s">
        <v>4061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1024</v>
      </c>
      <c r="R644" s="827"/>
      <c r="S644" s="832">
        <v>1024</v>
      </c>
    </row>
    <row r="645" spans="1:19" ht="14.45" customHeight="1" x14ac:dyDescent="0.2">
      <c r="A645" s="821" t="s">
        <v>3979</v>
      </c>
      <c r="B645" s="822" t="s">
        <v>3980</v>
      </c>
      <c r="C645" s="822" t="s">
        <v>622</v>
      </c>
      <c r="D645" s="822" t="s">
        <v>1416</v>
      </c>
      <c r="E645" s="822" t="s">
        <v>3966</v>
      </c>
      <c r="F645" s="822" t="s">
        <v>4066</v>
      </c>
      <c r="G645" s="822" t="s">
        <v>4067</v>
      </c>
      <c r="H645" s="831"/>
      <c r="I645" s="831"/>
      <c r="J645" s="822"/>
      <c r="K645" s="822"/>
      <c r="L645" s="831"/>
      <c r="M645" s="831"/>
      <c r="N645" s="822"/>
      <c r="O645" s="822"/>
      <c r="P645" s="831">
        <v>1</v>
      </c>
      <c r="Q645" s="831">
        <v>151</v>
      </c>
      <c r="R645" s="827"/>
      <c r="S645" s="832">
        <v>151</v>
      </c>
    </row>
    <row r="646" spans="1:19" ht="14.45" customHeight="1" x14ac:dyDescent="0.2">
      <c r="A646" s="821" t="s">
        <v>3979</v>
      </c>
      <c r="B646" s="822" t="s">
        <v>3980</v>
      </c>
      <c r="C646" s="822" t="s">
        <v>622</v>
      </c>
      <c r="D646" s="822" t="s">
        <v>1416</v>
      </c>
      <c r="E646" s="822" t="s">
        <v>3966</v>
      </c>
      <c r="F646" s="822" t="s">
        <v>4070</v>
      </c>
      <c r="G646" s="822" t="s">
        <v>4071</v>
      </c>
      <c r="H646" s="831"/>
      <c r="I646" s="831"/>
      <c r="J646" s="822"/>
      <c r="K646" s="822"/>
      <c r="L646" s="831">
        <v>8</v>
      </c>
      <c r="M646" s="831">
        <v>704</v>
      </c>
      <c r="N646" s="822"/>
      <c r="O646" s="822">
        <v>88</v>
      </c>
      <c r="P646" s="831">
        <v>4</v>
      </c>
      <c r="Q646" s="831">
        <v>372</v>
      </c>
      <c r="R646" s="827"/>
      <c r="S646" s="832">
        <v>93</v>
      </c>
    </row>
    <row r="647" spans="1:19" ht="14.45" customHeight="1" x14ac:dyDescent="0.2">
      <c r="A647" s="821" t="s">
        <v>3979</v>
      </c>
      <c r="B647" s="822" t="s">
        <v>3980</v>
      </c>
      <c r="C647" s="822" t="s">
        <v>622</v>
      </c>
      <c r="D647" s="822" t="s">
        <v>1416</v>
      </c>
      <c r="E647" s="822" t="s">
        <v>3966</v>
      </c>
      <c r="F647" s="822" t="s">
        <v>4074</v>
      </c>
      <c r="G647" s="822" t="s">
        <v>4075</v>
      </c>
      <c r="H647" s="831"/>
      <c r="I647" s="831"/>
      <c r="J647" s="822"/>
      <c r="K647" s="822"/>
      <c r="L647" s="831">
        <v>19</v>
      </c>
      <c r="M647" s="831">
        <v>0</v>
      </c>
      <c r="N647" s="822"/>
      <c r="O647" s="822">
        <v>0</v>
      </c>
      <c r="P647" s="831">
        <v>13</v>
      </c>
      <c r="Q647" s="831">
        <v>0</v>
      </c>
      <c r="R647" s="827"/>
      <c r="S647" s="832">
        <v>0</v>
      </c>
    </row>
    <row r="648" spans="1:19" ht="14.45" customHeight="1" x14ac:dyDescent="0.2">
      <c r="A648" s="821" t="s">
        <v>3979</v>
      </c>
      <c r="B648" s="822" t="s">
        <v>3980</v>
      </c>
      <c r="C648" s="822" t="s">
        <v>622</v>
      </c>
      <c r="D648" s="822" t="s">
        <v>1416</v>
      </c>
      <c r="E648" s="822" t="s">
        <v>3966</v>
      </c>
      <c r="F648" s="822" t="s">
        <v>4076</v>
      </c>
      <c r="G648" s="822" t="s">
        <v>4077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897</v>
      </c>
      <c r="R648" s="827"/>
      <c r="S648" s="832">
        <v>897</v>
      </c>
    </row>
    <row r="649" spans="1:19" ht="14.45" customHeight="1" x14ac:dyDescent="0.2">
      <c r="A649" s="821" t="s">
        <v>3979</v>
      </c>
      <c r="B649" s="822" t="s">
        <v>3980</v>
      </c>
      <c r="C649" s="822" t="s">
        <v>622</v>
      </c>
      <c r="D649" s="822" t="s">
        <v>1416</v>
      </c>
      <c r="E649" s="822" t="s">
        <v>3966</v>
      </c>
      <c r="F649" s="822" t="s">
        <v>4078</v>
      </c>
      <c r="G649" s="822" t="s">
        <v>4079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100</v>
      </c>
      <c r="R649" s="827"/>
      <c r="S649" s="832">
        <v>100</v>
      </c>
    </row>
    <row r="650" spans="1:19" ht="14.45" customHeight="1" x14ac:dyDescent="0.2">
      <c r="A650" s="821" t="s">
        <v>3979</v>
      </c>
      <c r="B650" s="822" t="s">
        <v>3980</v>
      </c>
      <c r="C650" s="822" t="s">
        <v>622</v>
      </c>
      <c r="D650" s="822" t="s">
        <v>1416</v>
      </c>
      <c r="E650" s="822" t="s">
        <v>3966</v>
      </c>
      <c r="F650" s="822" t="s">
        <v>4080</v>
      </c>
      <c r="G650" s="822" t="s">
        <v>4081</v>
      </c>
      <c r="H650" s="831"/>
      <c r="I650" s="831"/>
      <c r="J650" s="822"/>
      <c r="K650" s="822"/>
      <c r="L650" s="831"/>
      <c r="M650" s="831"/>
      <c r="N650" s="822"/>
      <c r="O650" s="822"/>
      <c r="P650" s="831">
        <v>3</v>
      </c>
      <c r="Q650" s="831">
        <v>279</v>
      </c>
      <c r="R650" s="827"/>
      <c r="S650" s="832">
        <v>93</v>
      </c>
    </row>
    <row r="651" spans="1:19" ht="14.45" customHeight="1" x14ac:dyDescent="0.2">
      <c r="A651" s="821" t="s">
        <v>3979</v>
      </c>
      <c r="B651" s="822" t="s">
        <v>3980</v>
      </c>
      <c r="C651" s="822" t="s">
        <v>622</v>
      </c>
      <c r="D651" s="822" t="s">
        <v>1416</v>
      </c>
      <c r="E651" s="822" t="s">
        <v>3966</v>
      </c>
      <c r="F651" s="822" t="s">
        <v>4082</v>
      </c>
      <c r="G651" s="822" t="s">
        <v>4083</v>
      </c>
      <c r="H651" s="831"/>
      <c r="I651" s="831"/>
      <c r="J651" s="822"/>
      <c r="K651" s="822"/>
      <c r="L651" s="831">
        <v>2</v>
      </c>
      <c r="M651" s="831">
        <v>0</v>
      </c>
      <c r="N651" s="822"/>
      <c r="O651" s="822">
        <v>0</v>
      </c>
      <c r="P651" s="831">
        <v>1</v>
      </c>
      <c r="Q651" s="831">
        <v>0</v>
      </c>
      <c r="R651" s="827"/>
      <c r="S651" s="832">
        <v>0</v>
      </c>
    </row>
    <row r="652" spans="1:19" ht="14.45" customHeight="1" x14ac:dyDescent="0.2">
      <c r="A652" s="821" t="s">
        <v>3979</v>
      </c>
      <c r="B652" s="822" t="s">
        <v>3980</v>
      </c>
      <c r="C652" s="822" t="s">
        <v>622</v>
      </c>
      <c r="D652" s="822" t="s">
        <v>1416</v>
      </c>
      <c r="E652" s="822" t="s">
        <v>3966</v>
      </c>
      <c r="F652" s="822" t="s">
        <v>4088</v>
      </c>
      <c r="G652" s="822" t="s">
        <v>4089</v>
      </c>
      <c r="H652" s="831"/>
      <c r="I652" s="831"/>
      <c r="J652" s="822"/>
      <c r="K652" s="822"/>
      <c r="L652" s="831"/>
      <c r="M652" s="831"/>
      <c r="N652" s="822"/>
      <c r="O652" s="822"/>
      <c r="P652" s="831">
        <v>1</v>
      </c>
      <c r="Q652" s="831">
        <v>156</v>
      </c>
      <c r="R652" s="827"/>
      <c r="S652" s="832">
        <v>156</v>
      </c>
    </row>
    <row r="653" spans="1:19" ht="14.45" customHeight="1" x14ac:dyDescent="0.2">
      <c r="A653" s="821" t="s">
        <v>3979</v>
      </c>
      <c r="B653" s="822" t="s">
        <v>3980</v>
      </c>
      <c r="C653" s="822" t="s">
        <v>622</v>
      </c>
      <c r="D653" s="822" t="s">
        <v>1407</v>
      </c>
      <c r="E653" s="822" t="s">
        <v>3964</v>
      </c>
      <c r="F653" s="822" t="s">
        <v>3965</v>
      </c>
      <c r="G653" s="822" t="s">
        <v>899</v>
      </c>
      <c r="H653" s="831"/>
      <c r="I653" s="831"/>
      <c r="J653" s="822"/>
      <c r="K653" s="822"/>
      <c r="L653" s="831">
        <v>0.4</v>
      </c>
      <c r="M653" s="831">
        <v>27.88</v>
      </c>
      <c r="N653" s="822"/>
      <c r="O653" s="822">
        <v>69.699999999999989</v>
      </c>
      <c r="P653" s="831">
        <v>0.6</v>
      </c>
      <c r="Q653" s="831">
        <v>41.82</v>
      </c>
      <c r="R653" s="827"/>
      <c r="S653" s="832">
        <v>69.7</v>
      </c>
    </row>
    <row r="654" spans="1:19" ht="14.45" customHeight="1" x14ac:dyDescent="0.2">
      <c r="A654" s="821" t="s">
        <v>3979</v>
      </c>
      <c r="B654" s="822" t="s">
        <v>3980</v>
      </c>
      <c r="C654" s="822" t="s">
        <v>622</v>
      </c>
      <c r="D654" s="822" t="s">
        <v>1407</v>
      </c>
      <c r="E654" s="822" t="s">
        <v>3964</v>
      </c>
      <c r="F654" s="822" t="s">
        <v>3983</v>
      </c>
      <c r="G654" s="822" t="s">
        <v>867</v>
      </c>
      <c r="H654" s="831"/>
      <c r="I654" s="831"/>
      <c r="J654" s="822"/>
      <c r="K654" s="822"/>
      <c r="L654" s="831">
        <v>8</v>
      </c>
      <c r="M654" s="831">
        <v>134.4</v>
      </c>
      <c r="N654" s="822"/>
      <c r="O654" s="822">
        <v>16.8</v>
      </c>
      <c r="P654" s="831">
        <v>4.5</v>
      </c>
      <c r="Q654" s="831">
        <v>75.599999999999994</v>
      </c>
      <c r="R654" s="827"/>
      <c r="S654" s="832">
        <v>16.799999999999997</v>
      </c>
    </row>
    <row r="655" spans="1:19" ht="14.45" customHeight="1" x14ac:dyDescent="0.2">
      <c r="A655" s="821" t="s">
        <v>3979</v>
      </c>
      <c r="B655" s="822" t="s">
        <v>3980</v>
      </c>
      <c r="C655" s="822" t="s">
        <v>622</v>
      </c>
      <c r="D655" s="822" t="s">
        <v>1407</v>
      </c>
      <c r="E655" s="822" t="s">
        <v>3964</v>
      </c>
      <c r="F655" s="822" t="s">
        <v>3984</v>
      </c>
      <c r="G655" s="822" t="s">
        <v>2341</v>
      </c>
      <c r="H655" s="831"/>
      <c r="I655" s="831"/>
      <c r="J655" s="822"/>
      <c r="K655" s="822"/>
      <c r="L655" s="831">
        <v>0.1</v>
      </c>
      <c r="M655" s="831">
        <v>94.12</v>
      </c>
      <c r="N655" s="822"/>
      <c r="O655" s="822">
        <v>941.2</v>
      </c>
      <c r="P655" s="831">
        <v>0.30000000000000004</v>
      </c>
      <c r="Q655" s="831">
        <v>282.36</v>
      </c>
      <c r="R655" s="827"/>
      <c r="S655" s="832">
        <v>941.19999999999993</v>
      </c>
    </row>
    <row r="656" spans="1:19" ht="14.45" customHeight="1" x14ac:dyDescent="0.2">
      <c r="A656" s="821" t="s">
        <v>3979</v>
      </c>
      <c r="B656" s="822" t="s">
        <v>3980</v>
      </c>
      <c r="C656" s="822" t="s">
        <v>622</v>
      </c>
      <c r="D656" s="822" t="s">
        <v>1407</v>
      </c>
      <c r="E656" s="822" t="s">
        <v>3966</v>
      </c>
      <c r="F656" s="822" t="s">
        <v>3986</v>
      </c>
      <c r="G656" s="822" t="s">
        <v>3987</v>
      </c>
      <c r="H656" s="831"/>
      <c r="I656" s="831"/>
      <c r="J656" s="822"/>
      <c r="K656" s="822"/>
      <c r="L656" s="831">
        <v>54</v>
      </c>
      <c r="M656" s="831">
        <v>11286</v>
      </c>
      <c r="N656" s="822"/>
      <c r="O656" s="822">
        <v>209</v>
      </c>
      <c r="P656" s="831">
        <v>64</v>
      </c>
      <c r="Q656" s="831">
        <v>14080</v>
      </c>
      <c r="R656" s="827"/>
      <c r="S656" s="832">
        <v>220</v>
      </c>
    </row>
    <row r="657" spans="1:19" ht="14.45" customHeight="1" x14ac:dyDescent="0.2">
      <c r="A657" s="821" t="s">
        <v>3979</v>
      </c>
      <c r="B657" s="822" t="s">
        <v>3980</v>
      </c>
      <c r="C657" s="822" t="s">
        <v>622</v>
      </c>
      <c r="D657" s="822" t="s">
        <v>1407</v>
      </c>
      <c r="E657" s="822" t="s">
        <v>3966</v>
      </c>
      <c r="F657" s="822" t="s">
        <v>3992</v>
      </c>
      <c r="G657" s="822" t="s">
        <v>3993</v>
      </c>
      <c r="H657" s="831"/>
      <c r="I657" s="831"/>
      <c r="J657" s="822"/>
      <c r="K657" s="822"/>
      <c r="L657" s="831">
        <v>11</v>
      </c>
      <c r="M657" s="831">
        <v>1188</v>
      </c>
      <c r="N657" s="822"/>
      <c r="O657" s="822">
        <v>108</v>
      </c>
      <c r="P657" s="831">
        <v>7</v>
      </c>
      <c r="Q657" s="831">
        <v>784</v>
      </c>
      <c r="R657" s="827"/>
      <c r="S657" s="832">
        <v>112</v>
      </c>
    </row>
    <row r="658" spans="1:19" ht="14.45" customHeight="1" x14ac:dyDescent="0.2">
      <c r="A658" s="821" t="s">
        <v>3979</v>
      </c>
      <c r="B658" s="822" t="s">
        <v>3980</v>
      </c>
      <c r="C658" s="822" t="s">
        <v>622</v>
      </c>
      <c r="D658" s="822" t="s">
        <v>1407</v>
      </c>
      <c r="E658" s="822" t="s">
        <v>3966</v>
      </c>
      <c r="F658" s="822" t="s">
        <v>3994</v>
      </c>
      <c r="G658" s="822" t="s">
        <v>3995</v>
      </c>
      <c r="H658" s="831"/>
      <c r="I658" s="831"/>
      <c r="J658" s="822"/>
      <c r="K658" s="822"/>
      <c r="L658" s="831">
        <v>10</v>
      </c>
      <c r="M658" s="831">
        <v>380</v>
      </c>
      <c r="N658" s="822"/>
      <c r="O658" s="822">
        <v>38</v>
      </c>
      <c r="P658" s="831">
        <v>13</v>
      </c>
      <c r="Q658" s="831">
        <v>520</v>
      </c>
      <c r="R658" s="827"/>
      <c r="S658" s="832">
        <v>40</v>
      </c>
    </row>
    <row r="659" spans="1:19" ht="14.45" customHeight="1" x14ac:dyDescent="0.2">
      <c r="A659" s="821" t="s">
        <v>3979</v>
      </c>
      <c r="B659" s="822" t="s">
        <v>3980</v>
      </c>
      <c r="C659" s="822" t="s">
        <v>622</v>
      </c>
      <c r="D659" s="822" t="s">
        <v>1407</v>
      </c>
      <c r="E659" s="822" t="s">
        <v>3966</v>
      </c>
      <c r="F659" s="822" t="s">
        <v>3996</v>
      </c>
      <c r="G659" s="822" t="s">
        <v>3997</v>
      </c>
      <c r="H659" s="831"/>
      <c r="I659" s="831"/>
      <c r="J659" s="822"/>
      <c r="K659" s="822"/>
      <c r="L659" s="831">
        <v>1</v>
      </c>
      <c r="M659" s="831">
        <v>5</v>
      </c>
      <c r="N659" s="822"/>
      <c r="O659" s="822">
        <v>5</v>
      </c>
      <c r="P659" s="831"/>
      <c r="Q659" s="831"/>
      <c r="R659" s="827"/>
      <c r="S659" s="832"/>
    </row>
    <row r="660" spans="1:19" ht="14.45" customHeight="1" x14ac:dyDescent="0.2">
      <c r="A660" s="821" t="s">
        <v>3979</v>
      </c>
      <c r="B660" s="822" t="s">
        <v>3980</v>
      </c>
      <c r="C660" s="822" t="s">
        <v>622</v>
      </c>
      <c r="D660" s="822" t="s">
        <v>1407</v>
      </c>
      <c r="E660" s="822" t="s">
        <v>3966</v>
      </c>
      <c r="F660" s="822" t="s">
        <v>3998</v>
      </c>
      <c r="G660" s="822" t="s">
        <v>3999</v>
      </c>
      <c r="H660" s="831"/>
      <c r="I660" s="831"/>
      <c r="J660" s="822"/>
      <c r="K660" s="822"/>
      <c r="L660" s="831">
        <v>8</v>
      </c>
      <c r="M660" s="831">
        <v>40</v>
      </c>
      <c r="N660" s="822"/>
      <c r="O660" s="822">
        <v>5</v>
      </c>
      <c r="P660" s="831"/>
      <c r="Q660" s="831"/>
      <c r="R660" s="827"/>
      <c r="S660" s="832"/>
    </row>
    <row r="661" spans="1:19" ht="14.45" customHeight="1" x14ac:dyDescent="0.2">
      <c r="A661" s="821" t="s">
        <v>3979</v>
      </c>
      <c r="B661" s="822" t="s">
        <v>3980</v>
      </c>
      <c r="C661" s="822" t="s">
        <v>622</v>
      </c>
      <c r="D661" s="822" t="s">
        <v>1407</v>
      </c>
      <c r="E661" s="822" t="s">
        <v>3966</v>
      </c>
      <c r="F661" s="822" t="s">
        <v>4002</v>
      </c>
      <c r="G661" s="822" t="s">
        <v>4003</v>
      </c>
      <c r="H661" s="831"/>
      <c r="I661" s="831"/>
      <c r="J661" s="822"/>
      <c r="K661" s="822"/>
      <c r="L661" s="831">
        <v>1</v>
      </c>
      <c r="M661" s="831">
        <v>385</v>
      </c>
      <c r="N661" s="822"/>
      <c r="O661" s="822">
        <v>385</v>
      </c>
      <c r="P661" s="831"/>
      <c r="Q661" s="831"/>
      <c r="R661" s="827"/>
      <c r="S661" s="832"/>
    </row>
    <row r="662" spans="1:19" ht="14.45" customHeight="1" x14ac:dyDescent="0.2">
      <c r="A662" s="821" t="s">
        <v>3979</v>
      </c>
      <c r="B662" s="822" t="s">
        <v>3980</v>
      </c>
      <c r="C662" s="822" t="s">
        <v>622</v>
      </c>
      <c r="D662" s="822" t="s">
        <v>1407</v>
      </c>
      <c r="E662" s="822" t="s">
        <v>3966</v>
      </c>
      <c r="F662" s="822" t="s">
        <v>4006</v>
      </c>
      <c r="G662" s="822" t="s">
        <v>4007</v>
      </c>
      <c r="H662" s="831"/>
      <c r="I662" s="831"/>
      <c r="J662" s="822"/>
      <c r="K662" s="822"/>
      <c r="L662" s="831">
        <v>23</v>
      </c>
      <c r="M662" s="831">
        <v>2116</v>
      </c>
      <c r="N662" s="822"/>
      <c r="O662" s="822">
        <v>92</v>
      </c>
      <c r="P662" s="831">
        <v>11</v>
      </c>
      <c r="Q662" s="831">
        <v>1067</v>
      </c>
      <c r="R662" s="827"/>
      <c r="S662" s="832">
        <v>97</v>
      </c>
    </row>
    <row r="663" spans="1:19" ht="14.45" customHeight="1" x14ac:dyDescent="0.2">
      <c r="A663" s="821" t="s">
        <v>3979</v>
      </c>
      <c r="B663" s="822" t="s">
        <v>3980</v>
      </c>
      <c r="C663" s="822" t="s">
        <v>622</v>
      </c>
      <c r="D663" s="822" t="s">
        <v>1407</v>
      </c>
      <c r="E663" s="822" t="s">
        <v>3966</v>
      </c>
      <c r="F663" s="822" t="s">
        <v>4010</v>
      </c>
      <c r="G663" s="822" t="s">
        <v>4011</v>
      </c>
      <c r="H663" s="831"/>
      <c r="I663" s="831"/>
      <c r="J663" s="822"/>
      <c r="K663" s="822"/>
      <c r="L663" s="831">
        <v>9</v>
      </c>
      <c r="M663" s="831">
        <v>738</v>
      </c>
      <c r="N663" s="822"/>
      <c r="O663" s="822">
        <v>82</v>
      </c>
      <c r="P663" s="831">
        <v>8</v>
      </c>
      <c r="Q663" s="831">
        <v>696</v>
      </c>
      <c r="R663" s="827"/>
      <c r="S663" s="832">
        <v>87</v>
      </c>
    </row>
    <row r="664" spans="1:19" ht="14.45" customHeight="1" x14ac:dyDescent="0.2">
      <c r="A664" s="821" t="s">
        <v>3979</v>
      </c>
      <c r="B664" s="822" t="s">
        <v>3980</v>
      </c>
      <c r="C664" s="822" t="s">
        <v>622</v>
      </c>
      <c r="D664" s="822" t="s">
        <v>1407</v>
      </c>
      <c r="E664" s="822" t="s">
        <v>3966</v>
      </c>
      <c r="F664" s="822" t="s">
        <v>4014</v>
      </c>
      <c r="G664" s="822" t="s">
        <v>4015</v>
      </c>
      <c r="H664" s="831"/>
      <c r="I664" s="831"/>
      <c r="J664" s="822"/>
      <c r="K664" s="822"/>
      <c r="L664" s="831">
        <v>147</v>
      </c>
      <c r="M664" s="831">
        <v>37485</v>
      </c>
      <c r="N664" s="822"/>
      <c r="O664" s="822">
        <v>255</v>
      </c>
      <c r="P664" s="831">
        <v>238</v>
      </c>
      <c r="Q664" s="831">
        <v>65450</v>
      </c>
      <c r="R664" s="827"/>
      <c r="S664" s="832">
        <v>275</v>
      </c>
    </row>
    <row r="665" spans="1:19" ht="14.45" customHeight="1" x14ac:dyDescent="0.2">
      <c r="A665" s="821" t="s">
        <v>3979</v>
      </c>
      <c r="B665" s="822" t="s">
        <v>3980</v>
      </c>
      <c r="C665" s="822" t="s">
        <v>622</v>
      </c>
      <c r="D665" s="822" t="s">
        <v>1407</v>
      </c>
      <c r="E665" s="822" t="s">
        <v>3966</v>
      </c>
      <c r="F665" s="822" t="s">
        <v>4016</v>
      </c>
      <c r="G665" s="822" t="s">
        <v>4017</v>
      </c>
      <c r="H665" s="831"/>
      <c r="I665" s="831"/>
      <c r="J665" s="822"/>
      <c r="K665" s="822"/>
      <c r="L665" s="831">
        <v>160</v>
      </c>
      <c r="M665" s="831">
        <v>20320</v>
      </c>
      <c r="N665" s="822"/>
      <c r="O665" s="822">
        <v>127</v>
      </c>
      <c r="P665" s="831">
        <v>83</v>
      </c>
      <c r="Q665" s="831">
        <v>11371</v>
      </c>
      <c r="R665" s="827"/>
      <c r="S665" s="832">
        <v>137</v>
      </c>
    </row>
    <row r="666" spans="1:19" ht="14.45" customHeight="1" x14ac:dyDescent="0.2">
      <c r="A666" s="821" t="s">
        <v>3979</v>
      </c>
      <c r="B666" s="822" t="s">
        <v>3980</v>
      </c>
      <c r="C666" s="822" t="s">
        <v>622</v>
      </c>
      <c r="D666" s="822" t="s">
        <v>1407</v>
      </c>
      <c r="E666" s="822" t="s">
        <v>3966</v>
      </c>
      <c r="F666" s="822" t="s">
        <v>4018</v>
      </c>
      <c r="G666" s="822" t="s">
        <v>4019</v>
      </c>
      <c r="H666" s="831"/>
      <c r="I666" s="831"/>
      <c r="J666" s="822"/>
      <c r="K666" s="822"/>
      <c r="L666" s="831">
        <v>19</v>
      </c>
      <c r="M666" s="831">
        <v>10260</v>
      </c>
      <c r="N666" s="822"/>
      <c r="O666" s="822">
        <v>540</v>
      </c>
      <c r="P666" s="831">
        <v>8</v>
      </c>
      <c r="Q666" s="831">
        <v>4568</v>
      </c>
      <c r="R666" s="827"/>
      <c r="S666" s="832">
        <v>571</v>
      </c>
    </row>
    <row r="667" spans="1:19" ht="14.45" customHeight="1" x14ac:dyDescent="0.2">
      <c r="A667" s="821" t="s">
        <v>3979</v>
      </c>
      <c r="B667" s="822" t="s">
        <v>3980</v>
      </c>
      <c r="C667" s="822" t="s">
        <v>622</v>
      </c>
      <c r="D667" s="822" t="s">
        <v>1407</v>
      </c>
      <c r="E667" s="822" t="s">
        <v>3966</v>
      </c>
      <c r="F667" s="822" t="s">
        <v>4022</v>
      </c>
      <c r="G667" s="822" t="s">
        <v>4023</v>
      </c>
      <c r="H667" s="831"/>
      <c r="I667" s="831"/>
      <c r="J667" s="822"/>
      <c r="K667" s="822"/>
      <c r="L667" s="831">
        <v>16</v>
      </c>
      <c r="M667" s="831">
        <v>2656</v>
      </c>
      <c r="N667" s="822"/>
      <c r="O667" s="822">
        <v>166</v>
      </c>
      <c r="P667" s="831">
        <v>11</v>
      </c>
      <c r="Q667" s="831">
        <v>1925</v>
      </c>
      <c r="R667" s="827"/>
      <c r="S667" s="832">
        <v>175</v>
      </c>
    </row>
    <row r="668" spans="1:19" ht="14.45" customHeight="1" x14ac:dyDescent="0.2">
      <c r="A668" s="821" t="s">
        <v>3979</v>
      </c>
      <c r="B668" s="822" t="s">
        <v>3980</v>
      </c>
      <c r="C668" s="822" t="s">
        <v>622</v>
      </c>
      <c r="D668" s="822" t="s">
        <v>1407</v>
      </c>
      <c r="E668" s="822" t="s">
        <v>3966</v>
      </c>
      <c r="F668" s="822" t="s">
        <v>4024</v>
      </c>
      <c r="G668" s="822" t="s">
        <v>4025</v>
      </c>
      <c r="H668" s="831"/>
      <c r="I668" s="831"/>
      <c r="J668" s="822"/>
      <c r="K668" s="822"/>
      <c r="L668" s="831">
        <v>3</v>
      </c>
      <c r="M668" s="831">
        <v>0</v>
      </c>
      <c r="N668" s="822"/>
      <c r="O668" s="822">
        <v>0</v>
      </c>
      <c r="P668" s="831">
        <v>7</v>
      </c>
      <c r="Q668" s="831">
        <v>0</v>
      </c>
      <c r="R668" s="827"/>
      <c r="S668" s="832">
        <v>0</v>
      </c>
    </row>
    <row r="669" spans="1:19" ht="14.45" customHeight="1" x14ac:dyDescent="0.2">
      <c r="A669" s="821" t="s">
        <v>3979</v>
      </c>
      <c r="B669" s="822" t="s">
        <v>3980</v>
      </c>
      <c r="C669" s="822" t="s">
        <v>622</v>
      </c>
      <c r="D669" s="822" t="s">
        <v>1407</v>
      </c>
      <c r="E669" s="822" t="s">
        <v>3966</v>
      </c>
      <c r="F669" s="822" t="s">
        <v>4026</v>
      </c>
      <c r="G669" s="822" t="s">
        <v>4027</v>
      </c>
      <c r="H669" s="831"/>
      <c r="I669" s="831"/>
      <c r="J669" s="822"/>
      <c r="K669" s="822"/>
      <c r="L669" s="831">
        <v>81</v>
      </c>
      <c r="M669" s="831">
        <v>2700</v>
      </c>
      <c r="N669" s="822"/>
      <c r="O669" s="822">
        <v>33.333333333333336</v>
      </c>
      <c r="P669" s="831">
        <v>42</v>
      </c>
      <c r="Q669" s="831">
        <v>1913.3400000000001</v>
      </c>
      <c r="R669" s="827"/>
      <c r="S669" s="832">
        <v>45.555714285714288</v>
      </c>
    </row>
    <row r="670" spans="1:19" ht="14.45" customHeight="1" x14ac:dyDescent="0.2">
      <c r="A670" s="821" t="s">
        <v>3979</v>
      </c>
      <c r="B670" s="822" t="s">
        <v>3980</v>
      </c>
      <c r="C670" s="822" t="s">
        <v>622</v>
      </c>
      <c r="D670" s="822" t="s">
        <v>1407</v>
      </c>
      <c r="E670" s="822" t="s">
        <v>3966</v>
      </c>
      <c r="F670" s="822" t="s">
        <v>4028</v>
      </c>
      <c r="G670" s="822" t="s">
        <v>4029</v>
      </c>
      <c r="H670" s="831"/>
      <c r="I670" s="831"/>
      <c r="J670" s="822"/>
      <c r="K670" s="822"/>
      <c r="L670" s="831">
        <v>105</v>
      </c>
      <c r="M670" s="831">
        <v>12285</v>
      </c>
      <c r="N670" s="822"/>
      <c r="O670" s="822">
        <v>117</v>
      </c>
      <c r="P670" s="831">
        <v>145</v>
      </c>
      <c r="Q670" s="831">
        <v>18415</v>
      </c>
      <c r="R670" s="827"/>
      <c r="S670" s="832">
        <v>127</v>
      </c>
    </row>
    <row r="671" spans="1:19" ht="14.45" customHeight="1" x14ac:dyDescent="0.2">
      <c r="A671" s="821" t="s">
        <v>3979</v>
      </c>
      <c r="B671" s="822" t="s">
        <v>3980</v>
      </c>
      <c r="C671" s="822" t="s">
        <v>622</v>
      </c>
      <c r="D671" s="822" t="s">
        <v>1407</v>
      </c>
      <c r="E671" s="822" t="s">
        <v>3966</v>
      </c>
      <c r="F671" s="822" t="s">
        <v>4030</v>
      </c>
      <c r="G671" s="822" t="s">
        <v>4031</v>
      </c>
      <c r="H671" s="831"/>
      <c r="I671" s="831"/>
      <c r="J671" s="822"/>
      <c r="K671" s="822"/>
      <c r="L671" s="831">
        <v>1</v>
      </c>
      <c r="M671" s="831">
        <v>38</v>
      </c>
      <c r="N671" s="822"/>
      <c r="O671" s="822">
        <v>38</v>
      </c>
      <c r="P671" s="831">
        <v>2</v>
      </c>
      <c r="Q671" s="831">
        <v>78</v>
      </c>
      <c r="R671" s="827"/>
      <c r="S671" s="832">
        <v>39</v>
      </c>
    </row>
    <row r="672" spans="1:19" ht="14.45" customHeight="1" x14ac:dyDescent="0.2">
      <c r="A672" s="821" t="s">
        <v>3979</v>
      </c>
      <c r="B672" s="822" t="s">
        <v>3980</v>
      </c>
      <c r="C672" s="822" t="s">
        <v>622</v>
      </c>
      <c r="D672" s="822" t="s">
        <v>1407</v>
      </c>
      <c r="E672" s="822" t="s">
        <v>3966</v>
      </c>
      <c r="F672" s="822" t="s">
        <v>3967</v>
      </c>
      <c r="G672" s="822" t="s">
        <v>3968</v>
      </c>
      <c r="H672" s="831"/>
      <c r="I672" s="831"/>
      <c r="J672" s="822"/>
      <c r="K672" s="822"/>
      <c r="L672" s="831">
        <v>6</v>
      </c>
      <c r="M672" s="831">
        <v>528</v>
      </c>
      <c r="N672" s="822"/>
      <c r="O672" s="822">
        <v>88</v>
      </c>
      <c r="P672" s="831">
        <v>3</v>
      </c>
      <c r="Q672" s="831">
        <v>279</v>
      </c>
      <c r="R672" s="827"/>
      <c r="S672" s="832">
        <v>93</v>
      </c>
    </row>
    <row r="673" spans="1:19" ht="14.45" customHeight="1" x14ac:dyDescent="0.2">
      <c r="A673" s="821" t="s">
        <v>3979</v>
      </c>
      <c r="B673" s="822" t="s">
        <v>3980</v>
      </c>
      <c r="C673" s="822" t="s">
        <v>622</v>
      </c>
      <c r="D673" s="822" t="s">
        <v>1407</v>
      </c>
      <c r="E673" s="822" t="s">
        <v>3966</v>
      </c>
      <c r="F673" s="822" t="s">
        <v>4032</v>
      </c>
      <c r="G673" s="822" t="s">
        <v>4033</v>
      </c>
      <c r="H673" s="831"/>
      <c r="I673" s="831"/>
      <c r="J673" s="822"/>
      <c r="K673" s="822"/>
      <c r="L673" s="831">
        <v>3</v>
      </c>
      <c r="M673" s="831">
        <v>471</v>
      </c>
      <c r="N673" s="822"/>
      <c r="O673" s="822">
        <v>157</v>
      </c>
      <c r="P673" s="831"/>
      <c r="Q673" s="831"/>
      <c r="R673" s="827"/>
      <c r="S673" s="832"/>
    </row>
    <row r="674" spans="1:19" ht="14.45" customHeight="1" x14ac:dyDescent="0.2">
      <c r="A674" s="821" t="s">
        <v>3979</v>
      </c>
      <c r="B674" s="822" t="s">
        <v>3980</v>
      </c>
      <c r="C674" s="822" t="s">
        <v>622</v>
      </c>
      <c r="D674" s="822" t="s">
        <v>1407</v>
      </c>
      <c r="E674" s="822" t="s">
        <v>3966</v>
      </c>
      <c r="F674" s="822" t="s">
        <v>4040</v>
      </c>
      <c r="G674" s="822" t="s">
        <v>4041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81</v>
      </c>
      <c r="R674" s="827"/>
      <c r="S674" s="832">
        <v>81</v>
      </c>
    </row>
    <row r="675" spans="1:19" ht="14.45" customHeight="1" x14ac:dyDescent="0.2">
      <c r="A675" s="821" t="s">
        <v>3979</v>
      </c>
      <c r="B675" s="822" t="s">
        <v>3980</v>
      </c>
      <c r="C675" s="822" t="s">
        <v>622</v>
      </c>
      <c r="D675" s="822" t="s">
        <v>1407</v>
      </c>
      <c r="E675" s="822" t="s">
        <v>3966</v>
      </c>
      <c r="F675" s="822" t="s">
        <v>4042</v>
      </c>
      <c r="G675" s="822" t="s">
        <v>4043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514</v>
      </c>
      <c r="R675" s="827"/>
      <c r="S675" s="832">
        <v>514</v>
      </c>
    </row>
    <row r="676" spans="1:19" ht="14.45" customHeight="1" x14ac:dyDescent="0.2">
      <c r="A676" s="821" t="s">
        <v>3979</v>
      </c>
      <c r="B676" s="822" t="s">
        <v>3980</v>
      </c>
      <c r="C676" s="822" t="s">
        <v>622</v>
      </c>
      <c r="D676" s="822" t="s">
        <v>1407</v>
      </c>
      <c r="E676" s="822" t="s">
        <v>3966</v>
      </c>
      <c r="F676" s="822" t="s">
        <v>4044</v>
      </c>
      <c r="G676" s="822" t="s">
        <v>4045</v>
      </c>
      <c r="H676" s="831"/>
      <c r="I676" s="831"/>
      <c r="J676" s="822"/>
      <c r="K676" s="822"/>
      <c r="L676" s="831"/>
      <c r="M676" s="831"/>
      <c r="N676" s="822"/>
      <c r="O676" s="822"/>
      <c r="P676" s="831">
        <v>1</v>
      </c>
      <c r="Q676" s="831">
        <v>164</v>
      </c>
      <c r="R676" s="827"/>
      <c r="S676" s="832">
        <v>164</v>
      </c>
    </row>
    <row r="677" spans="1:19" ht="14.45" customHeight="1" x14ac:dyDescent="0.2">
      <c r="A677" s="821" t="s">
        <v>3979</v>
      </c>
      <c r="B677" s="822" t="s">
        <v>3980</v>
      </c>
      <c r="C677" s="822" t="s">
        <v>622</v>
      </c>
      <c r="D677" s="822" t="s">
        <v>1407</v>
      </c>
      <c r="E677" s="822" t="s">
        <v>3966</v>
      </c>
      <c r="F677" s="822" t="s">
        <v>4054</v>
      </c>
      <c r="G677" s="822" t="s">
        <v>4055</v>
      </c>
      <c r="H677" s="831"/>
      <c r="I677" s="831"/>
      <c r="J677" s="822"/>
      <c r="K677" s="822"/>
      <c r="L677" s="831">
        <v>57</v>
      </c>
      <c r="M677" s="831">
        <v>11799</v>
      </c>
      <c r="N677" s="822"/>
      <c r="O677" s="822">
        <v>207</v>
      </c>
      <c r="P677" s="831">
        <v>210</v>
      </c>
      <c r="Q677" s="831">
        <v>45360</v>
      </c>
      <c r="R677" s="827"/>
      <c r="S677" s="832">
        <v>216</v>
      </c>
    </row>
    <row r="678" spans="1:19" ht="14.45" customHeight="1" x14ac:dyDescent="0.2">
      <c r="A678" s="821" t="s">
        <v>3979</v>
      </c>
      <c r="B678" s="822" t="s">
        <v>3980</v>
      </c>
      <c r="C678" s="822" t="s">
        <v>622</v>
      </c>
      <c r="D678" s="822" t="s">
        <v>1407</v>
      </c>
      <c r="E678" s="822" t="s">
        <v>3966</v>
      </c>
      <c r="F678" s="822" t="s">
        <v>4062</v>
      </c>
      <c r="G678" s="822" t="s">
        <v>4063</v>
      </c>
      <c r="H678" s="831"/>
      <c r="I678" s="831"/>
      <c r="J678" s="822"/>
      <c r="K678" s="822"/>
      <c r="L678" s="831">
        <v>1</v>
      </c>
      <c r="M678" s="831">
        <v>356</v>
      </c>
      <c r="N678" s="822"/>
      <c r="O678" s="822">
        <v>356</v>
      </c>
      <c r="P678" s="831">
        <v>1</v>
      </c>
      <c r="Q678" s="831">
        <v>368</v>
      </c>
      <c r="R678" s="827"/>
      <c r="S678" s="832">
        <v>368</v>
      </c>
    </row>
    <row r="679" spans="1:19" ht="14.45" customHeight="1" x14ac:dyDescent="0.2">
      <c r="A679" s="821" t="s">
        <v>3979</v>
      </c>
      <c r="B679" s="822" t="s">
        <v>3980</v>
      </c>
      <c r="C679" s="822" t="s">
        <v>622</v>
      </c>
      <c r="D679" s="822" t="s">
        <v>1407</v>
      </c>
      <c r="E679" s="822" t="s">
        <v>3966</v>
      </c>
      <c r="F679" s="822" t="s">
        <v>4068</v>
      </c>
      <c r="G679" s="822" t="s">
        <v>4069</v>
      </c>
      <c r="H679" s="831"/>
      <c r="I679" s="831"/>
      <c r="J679" s="822"/>
      <c r="K679" s="822"/>
      <c r="L679" s="831">
        <v>1</v>
      </c>
      <c r="M679" s="831">
        <v>755</v>
      </c>
      <c r="N679" s="822"/>
      <c r="O679" s="822">
        <v>755</v>
      </c>
      <c r="P679" s="831"/>
      <c r="Q679" s="831"/>
      <c r="R679" s="827"/>
      <c r="S679" s="832"/>
    </row>
    <row r="680" spans="1:19" ht="14.45" customHeight="1" x14ac:dyDescent="0.2">
      <c r="A680" s="821" t="s">
        <v>3979</v>
      </c>
      <c r="B680" s="822" t="s">
        <v>3980</v>
      </c>
      <c r="C680" s="822" t="s">
        <v>622</v>
      </c>
      <c r="D680" s="822" t="s">
        <v>1407</v>
      </c>
      <c r="E680" s="822" t="s">
        <v>3966</v>
      </c>
      <c r="F680" s="822" t="s">
        <v>4070</v>
      </c>
      <c r="G680" s="822" t="s">
        <v>4071</v>
      </c>
      <c r="H680" s="831"/>
      <c r="I680" s="831"/>
      <c r="J680" s="822"/>
      <c r="K680" s="822"/>
      <c r="L680" s="831">
        <v>5</v>
      </c>
      <c r="M680" s="831">
        <v>440</v>
      </c>
      <c r="N680" s="822"/>
      <c r="O680" s="822">
        <v>88</v>
      </c>
      <c r="P680" s="831">
        <v>6</v>
      </c>
      <c r="Q680" s="831">
        <v>558</v>
      </c>
      <c r="R680" s="827"/>
      <c r="S680" s="832">
        <v>93</v>
      </c>
    </row>
    <row r="681" spans="1:19" ht="14.45" customHeight="1" x14ac:dyDescent="0.2">
      <c r="A681" s="821" t="s">
        <v>3979</v>
      </c>
      <c r="B681" s="822" t="s">
        <v>3980</v>
      </c>
      <c r="C681" s="822" t="s">
        <v>622</v>
      </c>
      <c r="D681" s="822" t="s">
        <v>1407</v>
      </c>
      <c r="E681" s="822" t="s">
        <v>3966</v>
      </c>
      <c r="F681" s="822" t="s">
        <v>4072</v>
      </c>
      <c r="G681" s="822" t="s">
        <v>4073</v>
      </c>
      <c r="H681" s="831"/>
      <c r="I681" s="831"/>
      <c r="J681" s="822"/>
      <c r="K681" s="822"/>
      <c r="L681" s="831"/>
      <c r="M681" s="831"/>
      <c r="N681" s="822"/>
      <c r="O681" s="822"/>
      <c r="P681" s="831">
        <v>1</v>
      </c>
      <c r="Q681" s="831">
        <v>518</v>
      </c>
      <c r="R681" s="827"/>
      <c r="S681" s="832">
        <v>518</v>
      </c>
    </row>
    <row r="682" spans="1:19" ht="14.45" customHeight="1" x14ac:dyDescent="0.2">
      <c r="A682" s="821" t="s">
        <v>3979</v>
      </c>
      <c r="B682" s="822" t="s">
        <v>3980</v>
      </c>
      <c r="C682" s="822" t="s">
        <v>622</v>
      </c>
      <c r="D682" s="822" t="s">
        <v>1407</v>
      </c>
      <c r="E682" s="822" t="s">
        <v>3966</v>
      </c>
      <c r="F682" s="822" t="s">
        <v>4074</v>
      </c>
      <c r="G682" s="822" t="s">
        <v>4075</v>
      </c>
      <c r="H682" s="831"/>
      <c r="I682" s="831"/>
      <c r="J682" s="822"/>
      <c r="K682" s="822"/>
      <c r="L682" s="831">
        <v>7</v>
      </c>
      <c r="M682" s="831">
        <v>0</v>
      </c>
      <c r="N682" s="822"/>
      <c r="O682" s="822">
        <v>0</v>
      </c>
      <c r="P682" s="831">
        <v>2</v>
      </c>
      <c r="Q682" s="831">
        <v>0</v>
      </c>
      <c r="R682" s="827"/>
      <c r="S682" s="832">
        <v>0</v>
      </c>
    </row>
    <row r="683" spans="1:19" ht="14.45" customHeight="1" x14ac:dyDescent="0.2">
      <c r="A683" s="821" t="s">
        <v>3979</v>
      </c>
      <c r="B683" s="822" t="s">
        <v>3980</v>
      </c>
      <c r="C683" s="822" t="s">
        <v>622</v>
      </c>
      <c r="D683" s="822" t="s">
        <v>1407</v>
      </c>
      <c r="E683" s="822" t="s">
        <v>3966</v>
      </c>
      <c r="F683" s="822" t="s">
        <v>4078</v>
      </c>
      <c r="G683" s="822" t="s">
        <v>4079</v>
      </c>
      <c r="H683" s="831"/>
      <c r="I683" s="831"/>
      <c r="J683" s="822"/>
      <c r="K683" s="822"/>
      <c r="L683" s="831">
        <v>3</v>
      </c>
      <c r="M683" s="831">
        <v>300</v>
      </c>
      <c r="N683" s="822"/>
      <c r="O683" s="822">
        <v>100</v>
      </c>
      <c r="P683" s="831">
        <v>2</v>
      </c>
      <c r="Q683" s="831">
        <v>200</v>
      </c>
      <c r="R683" s="827"/>
      <c r="S683" s="832">
        <v>100</v>
      </c>
    </row>
    <row r="684" spans="1:19" ht="14.45" customHeight="1" x14ac:dyDescent="0.2">
      <c r="A684" s="821" t="s">
        <v>3979</v>
      </c>
      <c r="B684" s="822" t="s">
        <v>3980</v>
      </c>
      <c r="C684" s="822" t="s">
        <v>622</v>
      </c>
      <c r="D684" s="822" t="s">
        <v>1407</v>
      </c>
      <c r="E684" s="822" t="s">
        <v>3966</v>
      </c>
      <c r="F684" s="822" t="s">
        <v>4082</v>
      </c>
      <c r="G684" s="822" t="s">
        <v>4083</v>
      </c>
      <c r="H684" s="831"/>
      <c r="I684" s="831"/>
      <c r="J684" s="822"/>
      <c r="K684" s="822"/>
      <c r="L684" s="831">
        <v>3</v>
      </c>
      <c r="M684" s="831">
        <v>0</v>
      </c>
      <c r="N684" s="822"/>
      <c r="O684" s="822">
        <v>0</v>
      </c>
      <c r="P684" s="831">
        <v>3</v>
      </c>
      <c r="Q684" s="831">
        <v>0</v>
      </c>
      <c r="R684" s="827"/>
      <c r="S684" s="832">
        <v>0</v>
      </c>
    </row>
    <row r="685" spans="1:19" ht="14.45" customHeight="1" x14ac:dyDescent="0.2">
      <c r="A685" s="821" t="s">
        <v>3979</v>
      </c>
      <c r="B685" s="822" t="s">
        <v>3980</v>
      </c>
      <c r="C685" s="822" t="s">
        <v>622</v>
      </c>
      <c r="D685" s="822" t="s">
        <v>3957</v>
      </c>
      <c r="E685" s="822" t="s">
        <v>3966</v>
      </c>
      <c r="F685" s="822" t="s">
        <v>4054</v>
      </c>
      <c r="G685" s="822" t="s">
        <v>4055</v>
      </c>
      <c r="H685" s="831"/>
      <c r="I685" s="831"/>
      <c r="J685" s="822"/>
      <c r="K685" s="822"/>
      <c r="L685" s="831">
        <v>1</v>
      </c>
      <c r="M685" s="831">
        <v>207</v>
      </c>
      <c r="N685" s="822"/>
      <c r="O685" s="822">
        <v>207</v>
      </c>
      <c r="P685" s="831"/>
      <c r="Q685" s="831"/>
      <c r="R685" s="827"/>
      <c r="S685" s="832"/>
    </row>
    <row r="686" spans="1:19" ht="14.45" customHeight="1" x14ac:dyDescent="0.2">
      <c r="A686" s="821" t="s">
        <v>3979</v>
      </c>
      <c r="B686" s="822" t="s">
        <v>3980</v>
      </c>
      <c r="C686" s="822" t="s">
        <v>622</v>
      </c>
      <c r="D686" s="822" t="s">
        <v>1399</v>
      </c>
      <c r="E686" s="822" t="s">
        <v>3966</v>
      </c>
      <c r="F686" s="822" t="s">
        <v>3990</v>
      </c>
      <c r="G686" s="822" t="s">
        <v>3991</v>
      </c>
      <c r="H686" s="831"/>
      <c r="I686" s="831"/>
      <c r="J686" s="822"/>
      <c r="K686" s="822"/>
      <c r="L686" s="831"/>
      <c r="M686" s="831"/>
      <c r="N686" s="822"/>
      <c r="O686" s="822"/>
      <c r="P686" s="831">
        <v>2</v>
      </c>
      <c r="Q686" s="831">
        <v>178</v>
      </c>
      <c r="R686" s="827"/>
      <c r="S686" s="832">
        <v>89</v>
      </c>
    </row>
    <row r="687" spans="1:19" ht="14.45" customHeight="1" x14ac:dyDescent="0.2">
      <c r="A687" s="821" t="s">
        <v>3979</v>
      </c>
      <c r="B687" s="822" t="s">
        <v>3980</v>
      </c>
      <c r="C687" s="822" t="s">
        <v>622</v>
      </c>
      <c r="D687" s="822" t="s">
        <v>1399</v>
      </c>
      <c r="E687" s="822" t="s">
        <v>3966</v>
      </c>
      <c r="F687" s="822" t="s">
        <v>4014</v>
      </c>
      <c r="G687" s="822" t="s">
        <v>4015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275</v>
      </c>
      <c r="R687" s="827"/>
      <c r="S687" s="832">
        <v>275</v>
      </c>
    </row>
    <row r="688" spans="1:19" ht="14.45" customHeight="1" x14ac:dyDescent="0.2">
      <c r="A688" s="821" t="s">
        <v>3979</v>
      </c>
      <c r="B688" s="822" t="s">
        <v>3980</v>
      </c>
      <c r="C688" s="822" t="s">
        <v>622</v>
      </c>
      <c r="D688" s="822" t="s">
        <v>1399</v>
      </c>
      <c r="E688" s="822" t="s">
        <v>3966</v>
      </c>
      <c r="F688" s="822" t="s">
        <v>4016</v>
      </c>
      <c r="G688" s="822" t="s">
        <v>4017</v>
      </c>
      <c r="H688" s="831"/>
      <c r="I688" s="831"/>
      <c r="J688" s="822"/>
      <c r="K688" s="822"/>
      <c r="L688" s="831"/>
      <c r="M688" s="831"/>
      <c r="N688" s="822"/>
      <c r="O688" s="822"/>
      <c r="P688" s="831">
        <v>7</v>
      </c>
      <c r="Q688" s="831">
        <v>959</v>
      </c>
      <c r="R688" s="827"/>
      <c r="S688" s="832">
        <v>137</v>
      </c>
    </row>
    <row r="689" spans="1:19" ht="14.45" customHeight="1" x14ac:dyDescent="0.2">
      <c r="A689" s="821" t="s">
        <v>3979</v>
      </c>
      <c r="B689" s="822" t="s">
        <v>3980</v>
      </c>
      <c r="C689" s="822" t="s">
        <v>622</v>
      </c>
      <c r="D689" s="822" t="s">
        <v>1399</v>
      </c>
      <c r="E689" s="822" t="s">
        <v>3966</v>
      </c>
      <c r="F689" s="822" t="s">
        <v>4026</v>
      </c>
      <c r="G689" s="822" t="s">
        <v>4027</v>
      </c>
      <c r="H689" s="831"/>
      <c r="I689" s="831"/>
      <c r="J689" s="822"/>
      <c r="K689" s="822"/>
      <c r="L689" s="831"/>
      <c r="M689" s="831"/>
      <c r="N689" s="822"/>
      <c r="O689" s="822"/>
      <c r="P689" s="831">
        <v>8</v>
      </c>
      <c r="Q689" s="831">
        <v>364.46</v>
      </c>
      <c r="R689" s="827"/>
      <c r="S689" s="832">
        <v>45.557499999999997</v>
      </c>
    </row>
    <row r="690" spans="1:19" ht="14.45" customHeight="1" x14ac:dyDescent="0.2">
      <c r="A690" s="821" t="s">
        <v>3979</v>
      </c>
      <c r="B690" s="822" t="s">
        <v>3980</v>
      </c>
      <c r="C690" s="822" t="s">
        <v>622</v>
      </c>
      <c r="D690" s="822" t="s">
        <v>1399</v>
      </c>
      <c r="E690" s="822" t="s">
        <v>3966</v>
      </c>
      <c r="F690" s="822" t="s">
        <v>4052</v>
      </c>
      <c r="G690" s="822" t="s">
        <v>4053</v>
      </c>
      <c r="H690" s="831"/>
      <c r="I690" s="831"/>
      <c r="J690" s="822"/>
      <c r="K690" s="822"/>
      <c r="L690" s="831"/>
      <c r="M690" s="831"/>
      <c r="N690" s="822"/>
      <c r="O690" s="822"/>
      <c r="P690" s="831">
        <v>3</v>
      </c>
      <c r="Q690" s="831">
        <v>198</v>
      </c>
      <c r="R690" s="827"/>
      <c r="S690" s="832">
        <v>66</v>
      </c>
    </row>
    <row r="691" spans="1:19" ht="14.45" customHeight="1" x14ac:dyDescent="0.2">
      <c r="A691" s="821" t="s">
        <v>3979</v>
      </c>
      <c r="B691" s="822" t="s">
        <v>3980</v>
      </c>
      <c r="C691" s="822" t="s">
        <v>628</v>
      </c>
      <c r="D691" s="822" t="s">
        <v>1389</v>
      </c>
      <c r="E691" s="822" t="s">
        <v>3964</v>
      </c>
      <c r="F691" s="822" t="s">
        <v>3965</v>
      </c>
      <c r="G691" s="822" t="s">
        <v>899</v>
      </c>
      <c r="H691" s="831">
        <v>3.5</v>
      </c>
      <c r="I691" s="831">
        <v>243.95</v>
      </c>
      <c r="J691" s="822"/>
      <c r="K691" s="822">
        <v>69.7</v>
      </c>
      <c r="L691" s="831">
        <v>1.2</v>
      </c>
      <c r="M691" s="831">
        <v>83.64</v>
      </c>
      <c r="N691" s="822"/>
      <c r="O691" s="822">
        <v>69.7</v>
      </c>
      <c r="P691" s="831">
        <v>5.8</v>
      </c>
      <c r="Q691" s="831">
        <v>404.29</v>
      </c>
      <c r="R691" s="827"/>
      <c r="S691" s="832">
        <v>69.705172413793107</v>
      </c>
    </row>
    <row r="692" spans="1:19" ht="14.45" customHeight="1" x14ac:dyDescent="0.2">
      <c r="A692" s="821" t="s">
        <v>3979</v>
      </c>
      <c r="B692" s="822" t="s">
        <v>3980</v>
      </c>
      <c r="C692" s="822" t="s">
        <v>628</v>
      </c>
      <c r="D692" s="822" t="s">
        <v>1389</v>
      </c>
      <c r="E692" s="822" t="s">
        <v>4090</v>
      </c>
      <c r="F692" s="822" t="s">
        <v>4091</v>
      </c>
      <c r="G692" s="822" t="s">
        <v>4092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83.33</v>
      </c>
      <c r="R692" s="827"/>
      <c r="S692" s="832">
        <v>83.33</v>
      </c>
    </row>
    <row r="693" spans="1:19" ht="14.45" customHeight="1" x14ac:dyDescent="0.2">
      <c r="A693" s="821" t="s">
        <v>3979</v>
      </c>
      <c r="B693" s="822" t="s">
        <v>3980</v>
      </c>
      <c r="C693" s="822" t="s">
        <v>628</v>
      </c>
      <c r="D693" s="822" t="s">
        <v>1389</v>
      </c>
      <c r="E693" s="822" t="s">
        <v>3966</v>
      </c>
      <c r="F693" s="822" t="s">
        <v>4012</v>
      </c>
      <c r="G693" s="822" t="s">
        <v>4013</v>
      </c>
      <c r="H693" s="831">
        <v>3</v>
      </c>
      <c r="I693" s="831">
        <v>5061</v>
      </c>
      <c r="J693" s="822"/>
      <c r="K693" s="822">
        <v>1687</v>
      </c>
      <c r="L693" s="831"/>
      <c r="M693" s="831"/>
      <c r="N693" s="822"/>
      <c r="O693" s="822"/>
      <c r="P693" s="831">
        <v>5</v>
      </c>
      <c r="Q693" s="831">
        <v>8720</v>
      </c>
      <c r="R693" s="827"/>
      <c r="S693" s="832">
        <v>1744</v>
      </c>
    </row>
    <row r="694" spans="1:19" ht="14.45" customHeight="1" x14ac:dyDescent="0.2">
      <c r="A694" s="821" t="s">
        <v>3979</v>
      </c>
      <c r="B694" s="822" t="s">
        <v>3980</v>
      </c>
      <c r="C694" s="822" t="s">
        <v>628</v>
      </c>
      <c r="D694" s="822" t="s">
        <v>1389</v>
      </c>
      <c r="E694" s="822" t="s">
        <v>3966</v>
      </c>
      <c r="F694" s="822" t="s">
        <v>4020</v>
      </c>
      <c r="G694" s="822" t="s">
        <v>4021</v>
      </c>
      <c r="H694" s="831"/>
      <c r="I694" s="831"/>
      <c r="J694" s="822"/>
      <c r="K694" s="822"/>
      <c r="L694" s="831">
        <v>1</v>
      </c>
      <c r="M694" s="831">
        <v>1328</v>
      </c>
      <c r="N694" s="822"/>
      <c r="O694" s="822">
        <v>1328</v>
      </c>
      <c r="P694" s="831"/>
      <c r="Q694" s="831"/>
      <c r="R694" s="827"/>
      <c r="S694" s="832"/>
    </row>
    <row r="695" spans="1:19" ht="14.45" customHeight="1" x14ac:dyDescent="0.2">
      <c r="A695" s="821" t="s">
        <v>3979</v>
      </c>
      <c r="B695" s="822" t="s">
        <v>3980</v>
      </c>
      <c r="C695" s="822" t="s">
        <v>628</v>
      </c>
      <c r="D695" s="822" t="s">
        <v>1389</v>
      </c>
      <c r="E695" s="822" t="s">
        <v>3966</v>
      </c>
      <c r="F695" s="822" t="s">
        <v>3973</v>
      </c>
      <c r="G695" s="822" t="s">
        <v>3974</v>
      </c>
      <c r="H695" s="831"/>
      <c r="I695" s="831"/>
      <c r="J695" s="822"/>
      <c r="K695" s="822"/>
      <c r="L695" s="831">
        <v>2</v>
      </c>
      <c r="M695" s="831">
        <v>2092</v>
      </c>
      <c r="N695" s="822"/>
      <c r="O695" s="822">
        <v>1046</v>
      </c>
      <c r="P695" s="831"/>
      <c r="Q695" s="831"/>
      <c r="R695" s="827"/>
      <c r="S695" s="832"/>
    </row>
    <row r="696" spans="1:19" ht="14.45" customHeight="1" x14ac:dyDescent="0.2">
      <c r="A696" s="821" t="s">
        <v>3979</v>
      </c>
      <c r="B696" s="822" t="s">
        <v>3980</v>
      </c>
      <c r="C696" s="822" t="s">
        <v>628</v>
      </c>
      <c r="D696" s="822" t="s">
        <v>1389</v>
      </c>
      <c r="E696" s="822" t="s">
        <v>3966</v>
      </c>
      <c r="F696" s="822" t="s">
        <v>4024</v>
      </c>
      <c r="G696" s="822" t="s">
        <v>4025</v>
      </c>
      <c r="H696" s="831">
        <v>4</v>
      </c>
      <c r="I696" s="831">
        <v>0</v>
      </c>
      <c r="J696" s="822"/>
      <c r="K696" s="822">
        <v>0</v>
      </c>
      <c r="L696" s="831">
        <v>1</v>
      </c>
      <c r="M696" s="831">
        <v>0</v>
      </c>
      <c r="N696" s="822"/>
      <c r="O696" s="822">
        <v>0</v>
      </c>
      <c r="P696" s="831"/>
      <c r="Q696" s="831"/>
      <c r="R696" s="827"/>
      <c r="S696" s="832"/>
    </row>
    <row r="697" spans="1:19" ht="14.45" customHeight="1" x14ac:dyDescent="0.2">
      <c r="A697" s="821" t="s">
        <v>3979</v>
      </c>
      <c r="B697" s="822" t="s">
        <v>3980</v>
      </c>
      <c r="C697" s="822" t="s">
        <v>628</v>
      </c>
      <c r="D697" s="822" t="s">
        <v>1389</v>
      </c>
      <c r="E697" s="822" t="s">
        <v>3966</v>
      </c>
      <c r="F697" s="822" t="s">
        <v>3967</v>
      </c>
      <c r="G697" s="822" t="s">
        <v>3968</v>
      </c>
      <c r="H697" s="831">
        <v>36</v>
      </c>
      <c r="I697" s="831">
        <v>3132</v>
      </c>
      <c r="J697" s="822"/>
      <c r="K697" s="822">
        <v>87</v>
      </c>
      <c r="L697" s="831">
        <v>12</v>
      </c>
      <c r="M697" s="831">
        <v>1056</v>
      </c>
      <c r="N697" s="822"/>
      <c r="O697" s="822">
        <v>88</v>
      </c>
      <c r="P697" s="831">
        <v>49</v>
      </c>
      <c r="Q697" s="831">
        <v>4557</v>
      </c>
      <c r="R697" s="827"/>
      <c r="S697" s="832">
        <v>93</v>
      </c>
    </row>
    <row r="698" spans="1:19" ht="14.45" customHeight="1" x14ac:dyDescent="0.2">
      <c r="A698" s="821" t="s">
        <v>3979</v>
      </c>
      <c r="B698" s="822" t="s">
        <v>3980</v>
      </c>
      <c r="C698" s="822" t="s">
        <v>628</v>
      </c>
      <c r="D698" s="822" t="s">
        <v>1389</v>
      </c>
      <c r="E698" s="822" t="s">
        <v>3966</v>
      </c>
      <c r="F698" s="822" t="s">
        <v>3969</v>
      </c>
      <c r="G698" s="822" t="s">
        <v>3970</v>
      </c>
      <c r="H698" s="831">
        <v>30</v>
      </c>
      <c r="I698" s="831">
        <v>21870</v>
      </c>
      <c r="J698" s="822"/>
      <c r="K698" s="822">
        <v>729</v>
      </c>
      <c r="L698" s="831">
        <v>6</v>
      </c>
      <c r="M698" s="831">
        <v>4404</v>
      </c>
      <c r="N698" s="822"/>
      <c r="O698" s="822">
        <v>734</v>
      </c>
      <c r="P698" s="831">
        <v>23</v>
      </c>
      <c r="Q698" s="831">
        <v>17434</v>
      </c>
      <c r="R698" s="827"/>
      <c r="S698" s="832">
        <v>758</v>
      </c>
    </row>
    <row r="699" spans="1:19" ht="14.45" customHeight="1" x14ac:dyDescent="0.2">
      <c r="A699" s="821" t="s">
        <v>3979</v>
      </c>
      <c r="B699" s="822" t="s">
        <v>3980</v>
      </c>
      <c r="C699" s="822" t="s">
        <v>628</v>
      </c>
      <c r="D699" s="822" t="s">
        <v>1389</v>
      </c>
      <c r="E699" s="822" t="s">
        <v>3966</v>
      </c>
      <c r="F699" s="822" t="s">
        <v>3971</v>
      </c>
      <c r="G699" s="822" t="s">
        <v>3972</v>
      </c>
      <c r="H699" s="831">
        <v>2</v>
      </c>
      <c r="I699" s="831">
        <v>2632</v>
      </c>
      <c r="J699" s="822"/>
      <c r="K699" s="822">
        <v>1316</v>
      </c>
      <c r="L699" s="831"/>
      <c r="M699" s="831"/>
      <c r="N699" s="822"/>
      <c r="O699" s="822"/>
      <c r="P699" s="831">
        <v>5</v>
      </c>
      <c r="Q699" s="831">
        <v>6745</v>
      </c>
      <c r="R699" s="827"/>
      <c r="S699" s="832">
        <v>1349</v>
      </c>
    </row>
    <row r="700" spans="1:19" ht="14.45" customHeight="1" x14ac:dyDescent="0.2">
      <c r="A700" s="821" t="s">
        <v>3979</v>
      </c>
      <c r="B700" s="822" t="s">
        <v>3980</v>
      </c>
      <c r="C700" s="822" t="s">
        <v>628</v>
      </c>
      <c r="D700" s="822" t="s">
        <v>1389</v>
      </c>
      <c r="E700" s="822" t="s">
        <v>3966</v>
      </c>
      <c r="F700" s="822" t="s">
        <v>3975</v>
      </c>
      <c r="G700" s="822" t="s">
        <v>3976</v>
      </c>
      <c r="H700" s="831">
        <v>3</v>
      </c>
      <c r="I700" s="831">
        <v>1518</v>
      </c>
      <c r="J700" s="822"/>
      <c r="K700" s="822">
        <v>506</v>
      </c>
      <c r="L700" s="831"/>
      <c r="M700" s="831"/>
      <c r="N700" s="822"/>
      <c r="O700" s="822"/>
      <c r="P700" s="831">
        <v>4</v>
      </c>
      <c r="Q700" s="831">
        <v>2108</v>
      </c>
      <c r="R700" s="827"/>
      <c r="S700" s="832">
        <v>527</v>
      </c>
    </row>
    <row r="701" spans="1:19" ht="14.45" customHeight="1" x14ac:dyDescent="0.2">
      <c r="A701" s="821" t="s">
        <v>3979</v>
      </c>
      <c r="B701" s="822" t="s">
        <v>3980</v>
      </c>
      <c r="C701" s="822" t="s">
        <v>628</v>
      </c>
      <c r="D701" s="822" t="s">
        <v>1389</v>
      </c>
      <c r="E701" s="822" t="s">
        <v>3966</v>
      </c>
      <c r="F701" s="822" t="s">
        <v>4099</v>
      </c>
      <c r="G701" s="822" t="s">
        <v>4100</v>
      </c>
      <c r="H701" s="831">
        <v>3</v>
      </c>
      <c r="I701" s="831">
        <v>11220</v>
      </c>
      <c r="J701" s="822"/>
      <c r="K701" s="822">
        <v>3740</v>
      </c>
      <c r="L701" s="831">
        <v>1</v>
      </c>
      <c r="M701" s="831">
        <v>3758</v>
      </c>
      <c r="N701" s="822"/>
      <c r="O701" s="822">
        <v>3758</v>
      </c>
      <c r="P701" s="831">
        <v>19</v>
      </c>
      <c r="Q701" s="831">
        <v>75449</v>
      </c>
      <c r="R701" s="827"/>
      <c r="S701" s="832">
        <v>3971</v>
      </c>
    </row>
    <row r="702" spans="1:19" ht="14.45" customHeight="1" x14ac:dyDescent="0.2">
      <c r="A702" s="821" t="s">
        <v>3979</v>
      </c>
      <c r="B702" s="822" t="s">
        <v>3980</v>
      </c>
      <c r="C702" s="822" t="s">
        <v>628</v>
      </c>
      <c r="D702" s="822" t="s">
        <v>1389</v>
      </c>
      <c r="E702" s="822" t="s">
        <v>3966</v>
      </c>
      <c r="F702" s="822" t="s">
        <v>4101</v>
      </c>
      <c r="G702" s="822"/>
      <c r="H702" s="831">
        <v>3</v>
      </c>
      <c r="I702" s="831">
        <v>1530</v>
      </c>
      <c r="J702" s="822"/>
      <c r="K702" s="822">
        <v>510</v>
      </c>
      <c r="L702" s="831">
        <v>2</v>
      </c>
      <c r="M702" s="831">
        <v>1026</v>
      </c>
      <c r="N702" s="822"/>
      <c r="O702" s="822">
        <v>513</v>
      </c>
      <c r="P702" s="831"/>
      <c r="Q702" s="831"/>
      <c r="R702" s="827"/>
      <c r="S702" s="832"/>
    </row>
    <row r="703" spans="1:19" ht="14.45" customHeight="1" x14ac:dyDescent="0.2">
      <c r="A703" s="821" t="s">
        <v>3979</v>
      </c>
      <c r="B703" s="822" t="s">
        <v>3980</v>
      </c>
      <c r="C703" s="822" t="s">
        <v>628</v>
      </c>
      <c r="D703" s="822" t="s">
        <v>1389</v>
      </c>
      <c r="E703" s="822" t="s">
        <v>3966</v>
      </c>
      <c r="F703" s="822" t="s">
        <v>4074</v>
      </c>
      <c r="G703" s="822" t="s">
        <v>4075</v>
      </c>
      <c r="H703" s="831">
        <v>1</v>
      </c>
      <c r="I703" s="831">
        <v>0</v>
      </c>
      <c r="J703" s="822"/>
      <c r="K703" s="822">
        <v>0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3979</v>
      </c>
      <c r="B704" s="822" t="s">
        <v>3980</v>
      </c>
      <c r="C704" s="822" t="s">
        <v>628</v>
      </c>
      <c r="D704" s="822" t="s">
        <v>1389</v>
      </c>
      <c r="E704" s="822" t="s">
        <v>3966</v>
      </c>
      <c r="F704" s="822" t="s">
        <v>4106</v>
      </c>
      <c r="G704" s="822" t="s">
        <v>4107</v>
      </c>
      <c r="H704" s="831"/>
      <c r="I704" s="831"/>
      <c r="J704" s="822"/>
      <c r="K704" s="822"/>
      <c r="L704" s="831"/>
      <c r="M704" s="831"/>
      <c r="N704" s="822"/>
      <c r="O704" s="822"/>
      <c r="P704" s="831">
        <v>2</v>
      </c>
      <c r="Q704" s="831">
        <v>6810</v>
      </c>
      <c r="R704" s="827"/>
      <c r="S704" s="832">
        <v>3405</v>
      </c>
    </row>
    <row r="705" spans="1:19" ht="14.45" customHeight="1" x14ac:dyDescent="0.2">
      <c r="A705" s="821" t="s">
        <v>3979</v>
      </c>
      <c r="B705" s="822" t="s">
        <v>3980</v>
      </c>
      <c r="C705" s="822" t="s">
        <v>628</v>
      </c>
      <c r="D705" s="822" t="s">
        <v>1391</v>
      </c>
      <c r="E705" s="822" t="s">
        <v>3964</v>
      </c>
      <c r="F705" s="822" t="s">
        <v>3965</v>
      </c>
      <c r="G705" s="822" t="s">
        <v>899</v>
      </c>
      <c r="H705" s="831"/>
      <c r="I705" s="831"/>
      <c r="J705" s="822"/>
      <c r="K705" s="822"/>
      <c r="L705" s="831"/>
      <c r="M705" s="831"/>
      <c r="N705" s="822"/>
      <c r="O705" s="822"/>
      <c r="P705" s="831">
        <v>0.30000000000000004</v>
      </c>
      <c r="Q705" s="831">
        <v>20.91</v>
      </c>
      <c r="R705" s="827"/>
      <c r="S705" s="832">
        <v>69.699999999999989</v>
      </c>
    </row>
    <row r="706" spans="1:19" ht="14.45" customHeight="1" x14ac:dyDescent="0.2">
      <c r="A706" s="821" t="s">
        <v>3979</v>
      </c>
      <c r="B706" s="822" t="s">
        <v>3980</v>
      </c>
      <c r="C706" s="822" t="s">
        <v>628</v>
      </c>
      <c r="D706" s="822" t="s">
        <v>1391</v>
      </c>
      <c r="E706" s="822" t="s">
        <v>3966</v>
      </c>
      <c r="F706" s="822" t="s">
        <v>3967</v>
      </c>
      <c r="G706" s="822" t="s">
        <v>3968</v>
      </c>
      <c r="H706" s="831"/>
      <c r="I706" s="831"/>
      <c r="J706" s="822"/>
      <c r="K706" s="822"/>
      <c r="L706" s="831"/>
      <c r="M706" s="831"/>
      <c r="N706" s="822"/>
      <c r="O706" s="822"/>
      <c r="P706" s="831">
        <v>3</v>
      </c>
      <c r="Q706" s="831">
        <v>279</v>
      </c>
      <c r="R706" s="827"/>
      <c r="S706" s="832">
        <v>93</v>
      </c>
    </row>
    <row r="707" spans="1:19" ht="14.45" customHeight="1" x14ac:dyDescent="0.2">
      <c r="A707" s="821" t="s">
        <v>3979</v>
      </c>
      <c r="B707" s="822" t="s">
        <v>3980</v>
      </c>
      <c r="C707" s="822" t="s">
        <v>628</v>
      </c>
      <c r="D707" s="822" t="s">
        <v>1391</v>
      </c>
      <c r="E707" s="822" t="s">
        <v>3966</v>
      </c>
      <c r="F707" s="822" t="s">
        <v>3969</v>
      </c>
      <c r="G707" s="822" t="s">
        <v>3970</v>
      </c>
      <c r="H707" s="831">
        <v>2</v>
      </c>
      <c r="I707" s="831">
        <v>1458</v>
      </c>
      <c r="J707" s="822"/>
      <c r="K707" s="822">
        <v>729</v>
      </c>
      <c r="L707" s="831"/>
      <c r="M707" s="831"/>
      <c r="N707" s="822"/>
      <c r="O707" s="822"/>
      <c r="P707" s="831">
        <v>3</v>
      </c>
      <c r="Q707" s="831">
        <v>2274</v>
      </c>
      <c r="R707" s="827"/>
      <c r="S707" s="832">
        <v>758</v>
      </c>
    </row>
    <row r="708" spans="1:19" ht="14.45" customHeight="1" x14ac:dyDescent="0.2">
      <c r="A708" s="821" t="s">
        <v>3979</v>
      </c>
      <c r="B708" s="822" t="s">
        <v>3980</v>
      </c>
      <c r="C708" s="822" t="s">
        <v>628</v>
      </c>
      <c r="D708" s="822" t="s">
        <v>1391</v>
      </c>
      <c r="E708" s="822" t="s">
        <v>3966</v>
      </c>
      <c r="F708" s="822" t="s">
        <v>3975</v>
      </c>
      <c r="G708" s="822" t="s">
        <v>3976</v>
      </c>
      <c r="H708" s="831"/>
      <c r="I708" s="831"/>
      <c r="J708" s="822"/>
      <c r="K708" s="822"/>
      <c r="L708" s="831"/>
      <c r="M708" s="831"/>
      <c r="N708" s="822"/>
      <c r="O708" s="822"/>
      <c r="P708" s="831">
        <v>1</v>
      </c>
      <c r="Q708" s="831">
        <v>527</v>
      </c>
      <c r="R708" s="827"/>
      <c r="S708" s="832">
        <v>527</v>
      </c>
    </row>
    <row r="709" spans="1:19" ht="14.45" customHeight="1" x14ac:dyDescent="0.2">
      <c r="A709" s="821" t="s">
        <v>3979</v>
      </c>
      <c r="B709" s="822" t="s">
        <v>3980</v>
      </c>
      <c r="C709" s="822" t="s">
        <v>628</v>
      </c>
      <c r="D709" s="822" t="s">
        <v>3958</v>
      </c>
      <c r="E709" s="822" t="s">
        <v>3964</v>
      </c>
      <c r="F709" s="822" t="s">
        <v>3965</v>
      </c>
      <c r="G709" s="822" t="s">
        <v>899</v>
      </c>
      <c r="H709" s="831">
        <v>0.1</v>
      </c>
      <c r="I709" s="831">
        <v>6.97</v>
      </c>
      <c r="J709" s="822"/>
      <c r="K709" s="822">
        <v>69.699999999999989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3979</v>
      </c>
      <c r="B710" s="822" t="s">
        <v>3980</v>
      </c>
      <c r="C710" s="822" t="s">
        <v>628</v>
      </c>
      <c r="D710" s="822" t="s">
        <v>3958</v>
      </c>
      <c r="E710" s="822" t="s">
        <v>3966</v>
      </c>
      <c r="F710" s="822" t="s">
        <v>3967</v>
      </c>
      <c r="G710" s="822" t="s">
        <v>3968</v>
      </c>
      <c r="H710" s="831">
        <v>1</v>
      </c>
      <c r="I710" s="831">
        <v>87</v>
      </c>
      <c r="J710" s="822"/>
      <c r="K710" s="822">
        <v>87</v>
      </c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 t="s">
        <v>3979</v>
      </c>
      <c r="B711" s="822" t="s">
        <v>3980</v>
      </c>
      <c r="C711" s="822" t="s">
        <v>628</v>
      </c>
      <c r="D711" s="822" t="s">
        <v>3958</v>
      </c>
      <c r="E711" s="822" t="s">
        <v>3966</v>
      </c>
      <c r="F711" s="822" t="s">
        <v>4101</v>
      </c>
      <c r="G711" s="822"/>
      <c r="H711" s="831">
        <v>1</v>
      </c>
      <c r="I711" s="831">
        <v>510</v>
      </c>
      <c r="J711" s="822"/>
      <c r="K711" s="822">
        <v>510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3979</v>
      </c>
      <c r="B712" s="822" t="s">
        <v>3980</v>
      </c>
      <c r="C712" s="822" t="s">
        <v>628</v>
      </c>
      <c r="D712" s="822" t="s">
        <v>3958</v>
      </c>
      <c r="E712" s="822" t="s">
        <v>3966</v>
      </c>
      <c r="F712" s="822" t="s">
        <v>4074</v>
      </c>
      <c r="G712" s="822" t="s">
        <v>4075</v>
      </c>
      <c r="H712" s="831">
        <v>1</v>
      </c>
      <c r="I712" s="831">
        <v>0</v>
      </c>
      <c r="J712" s="822"/>
      <c r="K712" s="822">
        <v>0</v>
      </c>
      <c r="L712" s="831"/>
      <c r="M712" s="831"/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3979</v>
      </c>
      <c r="B713" s="822" t="s">
        <v>3980</v>
      </c>
      <c r="C713" s="822" t="s">
        <v>628</v>
      </c>
      <c r="D713" s="822" t="s">
        <v>1392</v>
      </c>
      <c r="E713" s="822" t="s">
        <v>3964</v>
      </c>
      <c r="F713" s="822" t="s">
        <v>3965</v>
      </c>
      <c r="G713" s="822" t="s">
        <v>899</v>
      </c>
      <c r="H713" s="831">
        <v>0.4</v>
      </c>
      <c r="I713" s="831">
        <v>27.88</v>
      </c>
      <c r="J713" s="822"/>
      <c r="K713" s="822">
        <v>69.699999999999989</v>
      </c>
      <c r="L713" s="831">
        <v>0.1</v>
      </c>
      <c r="M713" s="831">
        <v>6.97</v>
      </c>
      <c r="N713" s="822"/>
      <c r="O713" s="822">
        <v>69.699999999999989</v>
      </c>
      <c r="P713" s="831">
        <v>0.1</v>
      </c>
      <c r="Q713" s="831">
        <v>6.97</v>
      </c>
      <c r="R713" s="827"/>
      <c r="S713" s="832">
        <v>69.699999999999989</v>
      </c>
    </row>
    <row r="714" spans="1:19" ht="14.45" customHeight="1" x14ac:dyDescent="0.2">
      <c r="A714" s="821" t="s">
        <v>3979</v>
      </c>
      <c r="B714" s="822" t="s">
        <v>3980</v>
      </c>
      <c r="C714" s="822" t="s">
        <v>628</v>
      </c>
      <c r="D714" s="822" t="s">
        <v>1392</v>
      </c>
      <c r="E714" s="822" t="s">
        <v>3966</v>
      </c>
      <c r="F714" s="822" t="s">
        <v>3967</v>
      </c>
      <c r="G714" s="822" t="s">
        <v>3968</v>
      </c>
      <c r="H714" s="831">
        <v>4</v>
      </c>
      <c r="I714" s="831">
        <v>348</v>
      </c>
      <c r="J714" s="822"/>
      <c r="K714" s="822">
        <v>87</v>
      </c>
      <c r="L714" s="831">
        <v>1</v>
      </c>
      <c r="M714" s="831">
        <v>88</v>
      </c>
      <c r="N714" s="822"/>
      <c r="O714" s="822">
        <v>88</v>
      </c>
      <c r="P714" s="831">
        <v>1</v>
      </c>
      <c r="Q714" s="831">
        <v>93</v>
      </c>
      <c r="R714" s="827"/>
      <c r="S714" s="832">
        <v>93</v>
      </c>
    </row>
    <row r="715" spans="1:19" ht="14.45" customHeight="1" x14ac:dyDescent="0.2">
      <c r="A715" s="821" t="s">
        <v>3979</v>
      </c>
      <c r="B715" s="822" t="s">
        <v>3980</v>
      </c>
      <c r="C715" s="822" t="s">
        <v>628</v>
      </c>
      <c r="D715" s="822" t="s">
        <v>1392</v>
      </c>
      <c r="E715" s="822" t="s">
        <v>3966</v>
      </c>
      <c r="F715" s="822" t="s">
        <v>3969</v>
      </c>
      <c r="G715" s="822" t="s">
        <v>3970</v>
      </c>
      <c r="H715" s="831">
        <v>4</v>
      </c>
      <c r="I715" s="831">
        <v>2916</v>
      </c>
      <c r="J715" s="822"/>
      <c r="K715" s="822">
        <v>729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3979</v>
      </c>
      <c r="B716" s="822" t="s">
        <v>3980</v>
      </c>
      <c r="C716" s="822" t="s">
        <v>628</v>
      </c>
      <c r="D716" s="822" t="s">
        <v>1392</v>
      </c>
      <c r="E716" s="822" t="s">
        <v>3966</v>
      </c>
      <c r="F716" s="822" t="s">
        <v>3975</v>
      </c>
      <c r="G716" s="822" t="s">
        <v>3976</v>
      </c>
      <c r="H716" s="831"/>
      <c r="I716" s="831"/>
      <c r="J716" s="822"/>
      <c r="K716" s="822"/>
      <c r="L716" s="831">
        <v>1</v>
      </c>
      <c r="M716" s="831">
        <v>509</v>
      </c>
      <c r="N716" s="822"/>
      <c r="O716" s="822">
        <v>509</v>
      </c>
      <c r="P716" s="831">
        <v>1</v>
      </c>
      <c r="Q716" s="831">
        <v>527</v>
      </c>
      <c r="R716" s="827"/>
      <c r="S716" s="832">
        <v>527</v>
      </c>
    </row>
    <row r="717" spans="1:19" ht="14.45" customHeight="1" x14ac:dyDescent="0.2">
      <c r="A717" s="821" t="s">
        <v>3979</v>
      </c>
      <c r="B717" s="822" t="s">
        <v>3980</v>
      </c>
      <c r="C717" s="822" t="s">
        <v>628</v>
      </c>
      <c r="D717" s="822" t="s">
        <v>1395</v>
      </c>
      <c r="E717" s="822" t="s">
        <v>3964</v>
      </c>
      <c r="F717" s="822" t="s">
        <v>3965</v>
      </c>
      <c r="G717" s="822" t="s">
        <v>899</v>
      </c>
      <c r="H717" s="831"/>
      <c r="I717" s="831"/>
      <c r="J717" s="822"/>
      <c r="K717" s="822"/>
      <c r="L717" s="831">
        <v>0.2</v>
      </c>
      <c r="M717" s="831">
        <v>13.94</v>
      </c>
      <c r="N717" s="822"/>
      <c r="O717" s="822">
        <v>69.699999999999989</v>
      </c>
      <c r="P717" s="831"/>
      <c r="Q717" s="831"/>
      <c r="R717" s="827"/>
      <c r="S717" s="832"/>
    </row>
    <row r="718" spans="1:19" ht="14.45" customHeight="1" x14ac:dyDescent="0.2">
      <c r="A718" s="821" t="s">
        <v>3979</v>
      </c>
      <c r="B718" s="822" t="s">
        <v>3980</v>
      </c>
      <c r="C718" s="822" t="s">
        <v>628</v>
      </c>
      <c r="D718" s="822" t="s">
        <v>1395</v>
      </c>
      <c r="E718" s="822" t="s">
        <v>3966</v>
      </c>
      <c r="F718" s="822" t="s">
        <v>3967</v>
      </c>
      <c r="G718" s="822" t="s">
        <v>3968</v>
      </c>
      <c r="H718" s="831"/>
      <c r="I718" s="831"/>
      <c r="J718" s="822"/>
      <c r="K718" s="822"/>
      <c r="L718" s="831">
        <v>2</v>
      </c>
      <c r="M718" s="831">
        <v>176</v>
      </c>
      <c r="N718" s="822"/>
      <c r="O718" s="822">
        <v>88</v>
      </c>
      <c r="P718" s="831"/>
      <c r="Q718" s="831"/>
      <c r="R718" s="827"/>
      <c r="S718" s="832"/>
    </row>
    <row r="719" spans="1:19" ht="14.45" customHeight="1" x14ac:dyDescent="0.2">
      <c r="A719" s="821" t="s">
        <v>3979</v>
      </c>
      <c r="B719" s="822" t="s">
        <v>3980</v>
      </c>
      <c r="C719" s="822" t="s">
        <v>628</v>
      </c>
      <c r="D719" s="822" t="s">
        <v>1395</v>
      </c>
      <c r="E719" s="822" t="s">
        <v>3966</v>
      </c>
      <c r="F719" s="822" t="s">
        <v>3969</v>
      </c>
      <c r="G719" s="822" t="s">
        <v>3970</v>
      </c>
      <c r="H719" s="831"/>
      <c r="I719" s="831"/>
      <c r="J719" s="822"/>
      <c r="K719" s="822"/>
      <c r="L719" s="831">
        <v>1</v>
      </c>
      <c r="M719" s="831">
        <v>734</v>
      </c>
      <c r="N719" s="822"/>
      <c r="O719" s="822">
        <v>734</v>
      </c>
      <c r="P719" s="831"/>
      <c r="Q719" s="831"/>
      <c r="R719" s="827"/>
      <c r="S719" s="832"/>
    </row>
    <row r="720" spans="1:19" ht="14.45" customHeight="1" x14ac:dyDescent="0.2">
      <c r="A720" s="821" t="s">
        <v>3979</v>
      </c>
      <c r="B720" s="822" t="s">
        <v>3980</v>
      </c>
      <c r="C720" s="822" t="s">
        <v>628</v>
      </c>
      <c r="D720" s="822" t="s">
        <v>1395</v>
      </c>
      <c r="E720" s="822" t="s">
        <v>3966</v>
      </c>
      <c r="F720" s="822" t="s">
        <v>3975</v>
      </c>
      <c r="G720" s="822" t="s">
        <v>3976</v>
      </c>
      <c r="H720" s="831"/>
      <c r="I720" s="831"/>
      <c r="J720" s="822"/>
      <c r="K720" s="822"/>
      <c r="L720" s="831">
        <v>1</v>
      </c>
      <c r="M720" s="831">
        <v>509</v>
      </c>
      <c r="N720" s="822"/>
      <c r="O720" s="822">
        <v>509</v>
      </c>
      <c r="P720" s="831"/>
      <c r="Q720" s="831"/>
      <c r="R720" s="827"/>
      <c r="S720" s="832"/>
    </row>
    <row r="721" spans="1:19" ht="14.45" customHeight="1" x14ac:dyDescent="0.2">
      <c r="A721" s="821" t="s">
        <v>3979</v>
      </c>
      <c r="B721" s="822" t="s">
        <v>3980</v>
      </c>
      <c r="C721" s="822" t="s">
        <v>628</v>
      </c>
      <c r="D721" s="822" t="s">
        <v>1404</v>
      </c>
      <c r="E721" s="822" t="s">
        <v>3964</v>
      </c>
      <c r="F721" s="822" t="s">
        <v>3965</v>
      </c>
      <c r="G721" s="822" t="s">
        <v>899</v>
      </c>
      <c r="H721" s="831">
        <v>0.5</v>
      </c>
      <c r="I721" s="831">
        <v>34.85</v>
      </c>
      <c r="J721" s="822"/>
      <c r="K721" s="822">
        <v>69.7</v>
      </c>
      <c r="L721" s="831"/>
      <c r="M721" s="831"/>
      <c r="N721" s="822"/>
      <c r="O721" s="822"/>
      <c r="P721" s="831">
        <v>0.1</v>
      </c>
      <c r="Q721" s="831">
        <v>6.97</v>
      </c>
      <c r="R721" s="827"/>
      <c r="S721" s="832">
        <v>69.699999999999989</v>
      </c>
    </row>
    <row r="722" spans="1:19" ht="14.45" customHeight="1" x14ac:dyDescent="0.2">
      <c r="A722" s="821" t="s">
        <v>3979</v>
      </c>
      <c r="B722" s="822" t="s">
        <v>3980</v>
      </c>
      <c r="C722" s="822" t="s">
        <v>628</v>
      </c>
      <c r="D722" s="822" t="s">
        <v>1404</v>
      </c>
      <c r="E722" s="822" t="s">
        <v>3966</v>
      </c>
      <c r="F722" s="822" t="s">
        <v>3990</v>
      </c>
      <c r="G722" s="822" t="s">
        <v>3991</v>
      </c>
      <c r="H722" s="831">
        <v>1</v>
      </c>
      <c r="I722" s="831">
        <v>84</v>
      </c>
      <c r="J722" s="822"/>
      <c r="K722" s="822">
        <v>84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3979</v>
      </c>
      <c r="B723" s="822" t="s">
        <v>3980</v>
      </c>
      <c r="C723" s="822" t="s">
        <v>628</v>
      </c>
      <c r="D723" s="822" t="s">
        <v>1404</v>
      </c>
      <c r="E723" s="822" t="s">
        <v>3966</v>
      </c>
      <c r="F723" s="822" t="s">
        <v>4093</v>
      </c>
      <c r="G723" s="822" t="s">
        <v>4094</v>
      </c>
      <c r="H723" s="831">
        <v>2</v>
      </c>
      <c r="I723" s="831">
        <v>1008</v>
      </c>
      <c r="J723" s="822"/>
      <c r="K723" s="822">
        <v>504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3979</v>
      </c>
      <c r="B724" s="822" t="s">
        <v>3980</v>
      </c>
      <c r="C724" s="822" t="s">
        <v>628</v>
      </c>
      <c r="D724" s="822" t="s">
        <v>1404</v>
      </c>
      <c r="E724" s="822" t="s">
        <v>3966</v>
      </c>
      <c r="F724" s="822" t="s">
        <v>3967</v>
      </c>
      <c r="G724" s="822" t="s">
        <v>3968</v>
      </c>
      <c r="H724" s="831">
        <v>6</v>
      </c>
      <c r="I724" s="831">
        <v>522</v>
      </c>
      <c r="J724" s="822"/>
      <c r="K724" s="822">
        <v>87</v>
      </c>
      <c r="L724" s="831"/>
      <c r="M724" s="831"/>
      <c r="N724" s="822"/>
      <c r="O724" s="822"/>
      <c r="P724" s="831">
        <v>2</v>
      </c>
      <c r="Q724" s="831">
        <v>186</v>
      </c>
      <c r="R724" s="827"/>
      <c r="S724" s="832">
        <v>93</v>
      </c>
    </row>
    <row r="725" spans="1:19" ht="14.45" customHeight="1" x14ac:dyDescent="0.2">
      <c r="A725" s="821" t="s">
        <v>3979</v>
      </c>
      <c r="B725" s="822" t="s">
        <v>3980</v>
      </c>
      <c r="C725" s="822" t="s">
        <v>628</v>
      </c>
      <c r="D725" s="822" t="s">
        <v>1404</v>
      </c>
      <c r="E725" s="822" t="s">
        <v>3966</v>
      </c>
      <c r="F725" s="822" t="s">
        <v>3969</v>
      </c>
      <c r="G725" s="822" t="s">
        <v>3970</v>
      </c>
      <c r="H725" s="831">
        <v>4</v>
      </c>
      <c r="I725" s="831">
        <v>2916</v>
      </c>
      <c r="J725" s="822"/>
      <c r="K725" s="822">
        <v>729</v>
      </c>
      <c r="L725" s="831"/>
      <c r="M725" s="831"/>
      <c r="N725" s="822"/>
      <c r="O725" s="822"/>
      <c r="P725" s="831">
        <v>1</v>
      </c>
      <c r="Q725" s="831">
        <v>758</v>
      </c>
      <c r="R725" s="827"/>
      <c r="S725" s="832">
        <v>758</v>
      </c>
    </row>
    <row r="726" spans="1:19" ht="14.45" customHeight="1" x14ac:dyDescent="0.2">
      <c r="A726" s="821" t="s">
        <v>3979</v>
      </c>
      <c r="B726" s="822" t="s">
        <v>3980</v>
      </c>
      <c r="C726" s="822" t="s">
        <v>628</v>
      </c>
      <c r="D726" s="822" t="s">
        <v>1404</v>
      </c>
      <c r="E726" s="822" t="s">
        <v>3966</v>
      </c>
      <c r="F726" s="822" t="s">
        <v>3975</v>
      </c>
      <c r="G726" s="822" t="s">
        <v>3976</v>
      </c>
      <c r="H726" s="831">
        <v>1</v>
      </c>
      <c r="I726" s="831">
        <v>506</v>
      </c>
      <c r="J726" s="822"/>
      <c r="K726" s="822">
        <v>506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3979</v>
      </c>
      <c r="B727" s="822" t="s">
        <v>3980</v>
      </c>
      <c r="C727" s="822" t="s">
        <v>628</v>
      </c>
      <c r="D727" s="822" t="s">
        <v>1404</v>
      </c>
      <c r="E727" s="822" t="s">
        <v>3966</v>
      </c>
      <c r="F727" s="822" t="s">
        <v>4099</v>
      </c>
      <c r="G727" s="822" t="s">
        <v>4100</v>
      </c>
      <c r="H727" s="831"/>
      <c r="I727" s="831"/>
      <c r="J727" s="822"/>
      <c r="K727" s="822"/>
      <c r="L727" s="831"/>
      <c r="M727" s="831"/>
      <c r="N727" s="822"/>
      <c r="O727" s="822"/>
      <c r="P727" s="831">
        <v>1</v>
      </c>
      <c r="Q727" s="831">
        <v>3971</v>
      </c>
      <c r="R727" s="827"/>
      <c r="S727" s="832">
        <v>3971</v>
      </c>
    </row>
    <row r="728" spans="1:19" ht="14.45" customHeight="1" x14ac:dyDescent="0.2">
      <c r="A728" s="821" t="s">
        <v>3979</v>
      </c>
      <c r="B728" s="822" t="s">
        <v>3980</v>
      </c>
      <c r="C728" s="822" t="s">
        <v>628</v>
      </c>
      <c r="D728" s="822" t="s">
        <v>1405</v>
      </c>
      <c r="E728" s="822" t="s">
        <v>3964</v>
      </c>
      <c r="F728" s="822" t="s">
        <v>3965</v>
      </c>
      <c r="G728" s="822" t="s">
        <v>899</v>
      </c>
      <c r="H728" s="831"/>
      <c r="I728" s="831"/>
      <c r="J728" s="822"/>
      <c r="K728" s="822"/>
      <c r="L728" s="831">
        <v>0.1</v>
      </c>
      <c r="M728" s="831">
        <v>6.97</v>
      </c>
      <c r="N728" s="822"/>
      <c r="O728" s="822">
        <v>69.699999999999989</v>
      </c>
      <c r="P728" s="831">
        <v>0.5</v>
      </c>
      <c r="Q728" s="831">
        <v>34.85</v>
      </c>
      <c r="R728" s="827"/>
      <c r="S728" s="832">
        <v>69.7</v>
      </c>
    </row>
    <row r="729" spans="1:19" ht="14.45" customHeight="1" x14ac:dyDescent="0.2">
      <c r="A729" s="821" t="s">
        <v>3979</v>
      </c>
      <c r="B729" s="822" t="s">
        <v>3980</v>
      </c>
      <c r="C729" s="822" t="s">
        <v>628</v>
      </c>
      <c r="D729" s="822" t="s">
        <v>1405</v>
      </c>
      <c r="E729" s="822" t="s">
        <v>3966</v>
      </c>
      <c r="F729" s="822" t="s">
        <v>4020</v>
      </c>
      <c r="G729" s="822" t="s">
        <v>4021</v>
      </c>
      <c r="H729" s="831"/>
      <c r="I729" s="831"/>
      <c r="J729" s="822"/>
      <c r="K729" s="822"/>
      <c r="L729" s="831"/>
      <c r="M729" s="831"/>
      <c r="N729" s="822"/>
      <c r="O729" s="822"/>
      <c r="P729" s="831">
        <v>1</v>
      </c>
      <c r="Q729" s="831">
        <v>1364</v>
      </c>
      <c r="R729" s="827"/>
      <c r="S729" s="832">
        <v>1364</v>
      </c>
    </row>
    <row r="730" spans="1:19" ht="14.45" customHeight="1" x14ac:dyDescent="0.2">
      <c r="A730" s="821" t="s">
        <v>3979</v>
      </c>
      <c r="B730" s="822" t="s">
        <v>3980</v>
      </c>
      <c r="C730" s="822" t="s">
        <v>628</v>
      </c>
      <c r="D730" s="822" t="s">
        <v>1405</v>
      </c>
      <c r="E730" s="822" t="s">
        <v>3966</v>
      </c>
      <c r="F730" s="822" t="s">
        <v>3967</v>
      </c>
      <c r="G730" s="822" t="s">
        <v>3968</v>
      </c>
      <c r="H730" s="831"/>
      <c r="I730" s="831"/>
      <c r="J730" s="822"/>
      <c r="K730" s="822"/>
      <c r="L730" s="831">
        <v>1</v>
      </c>
      <c r="M730" s="831">
        <v>88</v>
      </c>
      <c r="N730" s="822"/>
      <c r="O730" s="822">
        <v>88</v>
      </c>
      <c r="P730" s="831">
        <v>6</v>
      </c>
      <c r="Q730" s="831">
        <v>558</v>
      </c>
      <c r="R730" s="827"/>
      <c r="S730" s="832">
        <v>93</v>
      </c>
    </row>
    <row r="731" spans="1:19" ht="14.45" customHeight="1" x14ac:dyDescent="0.2">
      <c r="A731" s="821" t="s">
        <v>3979</v>
      </c>
      <c r="B731" s="822" t="s">
        <v>3980</v>
      </c>
      <c r="C731" s="822" t="s">
        <v>628</v>
      </c>
      <c r="D731" s="822" t="s">
        <v>1405</v>
      </c>
      <c r="E731" s="822" t="s">
        <v>3966</v>
      </c>
      <c r="F731" s="822" t="s">
        <v>3969</v>
      </c>
      <c r="G731" s="822" t="s">
        <v>3970</v>
      </c>
      <c r="H731" s="831"/>
      <c r="I731" s="831"/>
      <c r="J731" s="822"/>
      <c r="K731" s="822"/>
      <c r="L731" s="831">
        <v>1</v>
      </c>
      <c r="M731" s="831">
        <v>734</v>
      </c>
      <c r="N731" s="822"/>
      <c r="O731" s="822">
        <v>734</v>
      </c>
      <c r="P731" s="831">
        <v>1</v>
      </c>
      <c r="Q731" s="831">
        <v>758</v>
      </c>
      <c r="R731" s="827"/>
      <c r="S731" s="832">
        <v>758</v>
      </c>
    </row>
    <row r="732" spans="1:19" ht="14.45" customHeight="1" x14ac:dyDescent="0.2">
      <c r="A732" s="821" t="s">
        <v>3979</v>
      </c>
      <c r="B732" s="822" t="s">
        <v>3980</v>
      </c>
      <c r="C732" s="822" t="s">
        <v>628</v>
      </c>
      <c r="D732" s="822" t="s">
        <v>1405</v>
      </c>
      <c r="E732" s="822" t="s">
        <v>3966</v>
      </c>
      <c r="F732" s="822" t="s">
        <v>3975</v>
      </c>
      <c r="G732" s="822" t="s">
        <v>3976</v>
      </c>
      <c r="H732" s="831"/>
      <c r="I732" s="831"/>
      <c r="J732" s="822"/>
      <c r="K732" s="822"/>
      <c r="L732" s="831"/>
      <c r="M732" s="831"/>
      <c r="N732" s="822"/>
      <c r="O732" s="822"/>
      <c r="P732" s="831">
        <v>1</v>
      </c>
      <c r="Q732" s="831">
        <v>527</v>
      </c>
      <c r="R732" s="827"/>
      <c r="S732" s="832">
        <v>527</v>
      </c>
    </row>
    <row r="733" spans="1:19" ht="14.45" customHeight="1" x14ac:dyDescent="0.2">
      <c r="A733" s="821" t="s">
        <v>3979</v>
      </c>
      <c r="B733" s="822" t="s">
        <v>3980</v>
      </c>
      <c r="C733" s="822" t="s">
        <v>628</v>
      </c>
      <c r="D733" s="822" t="s">
        <v>1405</v>
      </c>
      <c r="E733" s="822" t="s">
        <v>3966</v>
      </c>
      <c r="F733" s="822" t="s">
        <v>4104</v>
      </c>
      <c r="G733" s="822" t="s">
        <v>4105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2777</v>
      </c>
      <c r="R733" s="827"/>
      <c r="S733" s="832">
        <v>2777</v>
      </c>
    </row>
    <row r="734" spans="1:19" ht="14.45" customHeight="1" x14ac:dyDescent="0.2">
      <c r="A734" s="821" t="s">
        <v>3979</v>
      </c>
      <c r="B734" s="822" t="s">
        <v>3980</v>
      </c>
      <c r="C734" s="822" t="s">
        <v>628</v>
      </c>
      <c r="D734" s="822" t="s">
        <v>1405</v>
      </c>
      <c r="E734" s="822" t="s">
        <v>3966</v>
      </c>
      <c r="F734" s="822" t="s">
        <v>4106</v>
      </c>
      <c r="G734" s="822" t="s">
        <v>4107</v>
      </c>
      <c r="H734" s="831"/>
      <c r="I734" s="831"/>
      <c r="J734" s="822"/>
      <c r="K734" s="822"/>
      <c r="L734" s="831"/>
      <c r="M734" s="831"/>
      <c r="N734" s="822"/>
      <c r="O734" s="822"/>
      <c r="P734" s="831">
        <v>1</v>
      </c>
      <c r="Q734" s="831">
        <v>3405</v>
      </c>
      <c r="R734" s="827"/>
      <c r="S734" s="832">
        <v>3405</v>
      </c>
    </row>
    <row r="735" spans="1:19" ht="14.45" customHeight="1" x14ac:dyDescent="0.2">
      <c r="A735" s="821" t="s">
        <v>3979</v>
      </c>
      <c r="B735" s="822" t="s">
        <v>3980</v>
      </c>
      <c r="C735" s="822" t="s">
        <v>628</v>
      </c>
      <c r="D735" s="822" t="s">
        <v>1405</v>
      </c>
      <c r="E735" s="822" t="s">
        <v>3966</v>
      </c>
      <c r="F735" s="822" t="s">
        <v>4108</v>
      </c>
      <c r="G735" s="822" t="s">
        <v>4107</v>
      </c>
      <c r="H735" s="831"/>
      <c r="I735" s="831"/>
      <c r="J735" s="822"/>
      <c r="K735" s="822"/>
      <c r="L735" s="831"/>
      <c r="M735" s="831"/>
      <c r="N735" s="822"/>
      <c r="O735" s="822"/>
      <c r="P735" s="831">
        <v>3</v>
      </c>
      <c r="Q735" s="831">
        <v>1728</v>
      </c>
      <c r="R735" s="827"/>
      <c r="S735" s="832">
        <v>576</v>
      </c>
    </row>
    <row r="736" spans="1:19" ht="14.45" customHeight="1" x14ac:dyDescent="0.2">
      <c r="A736" s="821" t="s">
        <v>3979</v>
      </c>
      <c r="B736" s="822" t="s">
        <v>3980</v>
      </c>
      <c r="C736" s="822" t="s">
        <v>628</v>
      </c>
      <c r="D736" s="822" t="s">
        <v>1410</v>
      </c>
      <c r="E736" s="822" t="s">
        <v>3964</v>
      </c>
      <c r="F736" s="822" t="s">
        <v>3965</v>
      </c>
      <c r="G736" s="822" t="s">
        <v>899</v>
      </c>
      <c r="H736" s="831"/>
      <c r="I736" s="831"/>
      <c r="J736" s="822"/>
      <c r="K736" s="822"/>
      <c r="L736" s="831"/>
      <c r="M736" s="831"/>
      <c r="N736" s="822"/>
      <c r="O736" s="822"/>
      <c r="P736" s="831">
        <v>0</v>
      </c>
      <c r="Q736" s="831">
        <v>0</v>
      </c>
      <c r="R736" s="827"/>
      <c r="S736" s="832"/>
    </row>
    <row r="737" spans="1:19" ht="14.45" customHeight="1" x14ac:dyDescent="0.2">
      <c r="A737" s="821" t="s">
        <v>3979</v>
      </c>
      <c r="B737" s="822" t="s">
        <v>3980</v>
      </c>
      <c r="C737" s="822" t="s">
        <v>628</v>
      </c>
      <c r="D737" s="822" t="s">
        <v>1410</v>
      </c>
      <c r="E737" s="822" t="s">
        <v>3966</v>
      </c>
      <c r="F737" s="822" t="s">
        <v>3967</v>
      </c>
      <c r="G737" s="822" t="s">
        <v>3968</v>
      </c>
      <c r="H737" s="831"/>
      <c r="I737" s="831"/>
      <c r="J737" s="822"/>
      <c r="K737" s="822"/>
      <c r="L737" s="831"/>
      <c r="M737" s="831"/>
      <c r="N737" s="822"/>
      <c r="O737" s="822"/>
      <c r="P737" s="831">
        <v>0</v>
      </c>
      <c r="Q737" s="831">
        <v>0</v>
      </c>
      <c r="R737" s="827"/>
      <c r="S737" s="832"/>
    </row>
    <row r="738" spans="1:19" ht="14.45" customHeight="1" x14ac:dyDescent="0.2">
      <c r="A738" s="821" t="s">
        <v>3979</v>
      </c>
      <c r="B738" s="822" t="s">
        <v>3980</v>
      </c>
      <c r="C738" s="822" t="s">
        <v>628</v>
      </c>
      <c r="D738" s="822" t="s">
        <v>1410</v>
      </c>
      <c r="E738" s="822" t="s">
        <v>3966</v>
      </c>
      <c r="F738" s="822" t="s">
        <v>4102</v>
      </c>
      <c r="G738" s="822" t="s">
        <v>4103</v>
      </c>
      <c r="H738" s="831"/>
      <c r="I738" s="831"/>
      <c r="J738" s="822"/>
      <c r="K738" s="822"/>
      <c r="L738" s="831"/>
      <c r="M738" s="831"/>
      <c r="N738" s="822"/>
      <c r="O738" s="822"/>
      <c r="P738" s="831">
        <v>0</v>
      </c>
      <c r="Q738" s="831">
        <v>0</v>
      </c>
      <c r="R738" s="827"/>
      <c r="S738" s="832"/>
    </row>
    <row r="739" spans="1:19" ht="14.45" customHeight="1" x14ac:dyDescent="0.2">
      <c r="A739" s="821" t="s">
        <v>3979</v>
      </c>
      <c r="B739" s="822" t="s">
        <v>3980</v>
      </c>
      <c r="C739" s="822" t="s">
        <v>628</v>
      </c>
      <c r="D739" s="822" t="s">
        <v>1410</v>
      </c>
      <c r="E739" s="822" t="s">
        <v>3966</v>
      </c>
      <c r="F739" s="822" t="s">
        <v>4106</v>
      </c>
      <c r="G739" s="822" t="s">
        <v>4107</v>
      </c>
      <c r="H739" s="831"/>
      <c r="I739" s="831"/>
      <c r="J739" s="822"/>
      <c r="K739" s="822"/>
      <c r="L739" s="831"/>
      <c r="M739" s="831"/>
      <c r="N739" s="822"/>
      <c r="O739" s="822"/>
      <c r="P739" s="831">
        <v>0</v>
      </c>
      <c r="Q739" s="831">
        <v>0</v>
      </c>
      <c r="R739" s="827"/>
      <c r="S739" s="832"/>
    </row>
    <row r="740" spans="1:19" ht="14.45" customHeight="1" x14ac:dyDescent="0.2">
      <c r="A740" s="821" t="s">
        <v>3979</v>
      </c>
      <c r="B740" s="822" t="s">
        <v>3980</v>
      </c>
      <c r="C740" s="822" t="s">
        <v>628</v>
      </c>
      <c r="D740" s="822" t="s">
        <v>1411</v>
      </c>
      <c r="E740" s="822" t="s">
        <v>3964</v>
      </c>
      <c r="F740" s="822" t="s">
        <v>3965</v>
      </c>
      <c r="G740" s="822" t="s">
        <v>899</v>
      </c>
      <c r="H740" s="831">
        <v>0.5</v>
      </c>
      <c r="I740" s="831">
        <v>34.85</v>
      </c>
      <c r="J740" s="822"/>
      <c r="K740" s="822">
        <v>69.7</v>
      </c>
      <c r="L740" s="831">
        <v>0.30000000000000004</v>
      </c>
      <c r="M740" s="831">
        <v>20.91</v>
      </c>
      <c r="N740" s="822"/>
      <c r="O740" s="822">
        <v>69.699999999999989</v>
      </c>
      <c r="P740" s="831"/>
      <c r="Q740" s="831"/>
      <c r="R740" s="827"/>
      <c r="S740" s="832"/>
    </row>
    <row r="741" spans="1:19" ht="14.45" customHeight="1" x14ac:dyDescent="0.2">
      <c r="A741" s="821" t="s">
        <v>3979</v>
      </c>
      <c r="B741" s="822" t="s">
        <v>3980</v>
      </c>
      <c r="C741" s="822" t="s">
        <v>628</v>
      </c>
      <c r="D741" s="822" t="s">
        <v>1411</v>
      </c>
      <c r="E741" s="822" t="s">
        <v>3966</v>
      </c>
      <c r="F741" s="822" t="s">
        <v>3967</v>
      </c>
      <c r="G741" s="822" t="s">
        <v>3968</v>
      </c>
      <c r="H741" s="831">
        <v>6</v>
      </c>
      <c r="I741" s="831">
        <v>522</v>
      </c>
      <c r="J741" s="822"/>
      <c r="K741" s="822">
        <v>87</v>
      </c>
      <c r="L741" s="831">
        <v>4</v>
      </c>
      <c r="M741" s="831">
        <v>352</v>
      </c>
      <c r="N741" s="822"/>
      <c r="O741" s="822">
        <v>88</v>
      </c>
      <c r="P741" s="831"/>
      <c r="Q741" s="831"/>
      <c r="R741" s="827"/>
      <c r="S741" s="832"/>
    </row>
    <row r="742" spans="1:19" ht="14.45" customHeight="1" x14ac:dyDescent="0.2">
      <c r="A742" s="821" t="s">
        <v>3979</v>
      </c>
      <c r="B742" s="822" t="s">
        <v>3980</v>
      </c>
      <c r="C742" s="822" t="s">
        <v>628</v>
      </c>
      <c r="D742" s="822" t="s">
        <v>1411</v>
      </c>
      <c r="E742" s="822" t="s">
        <v>3966</v>
      </c>
      <c r="F742" s="822" t="s">
        <v>3969</v>
      </c>
      <c r="G742" s="822" t="s">
        <v>3970</v>
      </c>
      <c r="H742" s="831">
        <v>6</v>
      </c>
      <c r="I742" s="831">
        <v>4374</v>
      </c>
      <c r="J742" s="822"/>
      <c r="K742" s="822">
        <v>729</v>
      </c>
      <c r="L742" s="831">
        <v>4</v>
      </c>
      <c r="M742" s="831">
        <v>2936</v>
      </c>
      <c r="N742" s="822"/>
      <c r="O742" s="822">
        <v>734</v>
      </c>
      <c r="P742" s="831"/>
      <c r="Q742" s="831"/>
      <c r="R742" s="827"/>
      <c r="S742" s="832"/>
    </row>
    <row r="743" spans="1:19" ht="14.45" customHeight="1" x14ac:dyDescent="0.2">
      <c r="A743" s="821" t="s">
        <v>3979</v>
      </c>
      <c r="B743" s="822" t="s">
        <v>3980</v>
      </c>
      <c r="C743" s="822" t="s">
        <v>628</v>
      </c>
      <c r="D743" s="822" t="s">
        <v>1411</v>
      </c>
      <c r="E743" s="822" t="s">
        <v>3966</v>
      </c>
      <c r="F743" s="822" t="s">
        <v>3975</v>
      </c>
      <c r="G743" s="822" t="s">
        <v>3976</v>
      </c>
      <c r="H743" s="831"/>
      <c r="I743" s="831"/>
      <c r="J743" s="822"/>
      <c r="K743" s="822"/>
      <c r="L743" s="831">
        <v>2</v>
      </c>
      <c r="M743" s="831">
        <v>1018</v>
      </c>
      <c r="N743" s="822"/>
      <c r="O743" s="822">
        <v>509</v>
      </c>
      <c r="P743" s="831"/>
      <c r="Q743" s="831"/>
      <c r="R743" s="827"/>
      <c r="S743" s="832"/>
    </row>
    <row r="744" spans="1:19" ht="14.45" customHeight="1" x14ac:dyDescent="0.2">
      <c r="A744" s="821" t="s">
        <v>3979</v>
      </c>
      <c r="B744" s="822" t="s">
        <v>3980</v>
      </c>
      <c r="C744" s="822" t="s">
        <v>628</v>
      </c>
      <c r="D744" s="822" t="s">
        <v>1415</v>
      </c>
      <c r="E744" s="822" t="s">
        <v>3964</v>
      </c>
      <c r="F744" s="822" t="s">
        <v>3965</v>
      </c>
      <c r="G744" s="822" t="s">
        <v>899</v>
      </c>
      <c r="H744" s="831"/>
      <c r="I744" s="831"/>
      <c r="J744" s="822"/>
      <c r="K744" s="822"/>
      <c r="L744" s="831">
        <v>0.1</v>
      </c>
      <c r="M744" s="831">
        <v>6.97</v>
      </c>
      <c r="N744" s="822"/>
      <c r="O744" s="822">
        <v>69.699999999999989</v>
      </c>
      <c r="P744" s="831"/>
      <c r="Q744" s="831"/>
      <c r="R744" s="827"/>
      <c r="S744" s="832"/>
    </row>
    <row r="745" spans="1:19" ht="14.45" customHeight="1" x14ac:dyDescent="0.2">
      <c r="A745" s="821" t="s">
        <v>3979</v>
      </c>
      <c r="B745" s="822" t="s">
        <v>3980</v>
      </c>
      <c r="C745" s="822" t="s">
        <v>628</v>
      </c>
      <c r="D745" s="822" t="s">
        <v>1415</v>
      </c>
      <c r="E745" s="822" t="s">
        <v>3966</v>
      </c>
      <c r="F745" s="822" t="s">
        <v>3973</v>
      </c>
      <c r="G745" s="822" t="s">
        <v>3974</v>
      </c>
      <c r="H745" s="831"/>
      <c r="I745" s="831"/>
      <c r="J745" s="822"/>
      <c r="K745" s="822"/>
      <c r="L745" s="831">
        <v>1</v>
      </c>
      <c r="M745" s="831">
        <v>1046</v>
      </c>
      <c r="N745" s="822"/>
      <c r="O745" s="822">
        <v>1046</v>
      </c>
      <c r="P745" s="831"/>
      <c r="Q745" s="831"/>
      <c r="R745" s="827"/>
      <c r="S745" s="832"/>
    </row>
    <row r="746" spans="1:19" ht="14.45" customHeight="1" x14ac:dyDescent="0.2">
      <c r="A746" s="821" t="s">
        <v>3979</v>
      </c>
      <c r="B746" s="822" t="s">
        <v>3980</v>
      </c>
      <c r="C746" s="822" t="s">
        <v>628</v>
      </c>
      <c r="D746" s="822" t="s">
        <v>1415</v>
      </c>
      <c r="E746" s="822" t="s">
        <v>3966</v>
      </c>
      <c r="F746" s="822" t="s">
        <v>3967</v>
      </c>
      <c r="G746" s="822" t="s">
        <v>3968</v>
      </c>
      <c r="H746" s="831"/>
      <c r="I746" s="831"/>
      <c r="J746" s="822"/>
      <c r="K746" s="822"/>
      <c r="L746" s="831">
        <v>1</v>
      </c>
      <c r="M746" s="831">
        <v>88</v>
      </c>
      <c r="N746" s="822"/>
      <c r="O746" s="822">
        <v>88</v>
      </c>
      <c r="P746" s="831"/>
      <c r="Q746" s="831"/>
      <c r="R746" s="827"/>
      <c r="S746" s="832"/>
    </row>
    <row r="747" spans="1:19" ht="14.45" customHeight="1" x14ac:dyDescent="0.2">
      <c r="A747" s="821" t="s">
        <v>3979</v>
      </c>
      <c r="B747" s="822" t="s">
        <v>3980</v>
      </c>
      <c r="C747" s="822" t="s">
        <v>628</v>
      </c>
      <c r="D747" s="822" t="s">
        <v>1386</v>
      </c>
      <c r="E747" s="822" t="s">
        <v>3964</v>
      </c>
      <c r="F747" s="822" t="s">
        <v>3965</v>
      </c>
      <c r="G747" s="822" t="s">
        <v>899</v>
      </c>
      <c r="H747" s="831">
        <v>1.2000000000000002</v>
      </c>
      <c r="I747" s="831">
        <v>83.66</v>
      </c>
      <c r="J747" s="822"/>
      <c r="K747" s="822">
        <v>69.716666666666654</v>
      </c>
      <c r="L747" s="831">
        <v>0.4</v>
      </c>
      <c r="M747" s="831">
        <v>27.88</v>
      </c>
      <c r="N747" s="822"/>
      <c r="O747" s="822">
        <v>69.699999999999989</v>
      </c>
      <c r="P747" s="831">
        <v>0.2</v>
      </c>
      <c r="Q747" s="831">
        <v>13.94</v>
      </c>
      <c r="R747" s="827"/>
      <c r="S747" s="832">
        <v>69.699999999999989</v>
      </c>
    </row>
    <row r="748" spans="1:19" ht="14.45" customHeight="1" x14ac:dyDescent="0.2">
      <c r="A748" s="821" t="s">
        <v>3979</v>
      </c>
      <c r="B748" s="822" t="s">
        <v>3980</v>
      </c>
      <c r="C748" s="822" t="s">
        <v>628</v>
      </c>
      <c r="D748" s="822" t="s">
        <v>1386</v>
      </c>
      <c r="E748" s="822" t="s">
        <v>3966</v>
      </c>
      <c r="F748" s="822" t="s">
        <v>4012</v>
      </c>
      <c r="G748" s="822" t="s">
        <v>4013</v>
      </c>
      <c r="H748" s="831">
        <v>1</v>
      </c>
      <c r="I748" s="831">
        <v>1687</v>
      </c>
      <c r="J748" s="822"/>
      <c r="K748" s="822">
        <v>1687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3979</v>
      </c>
      <c r="B749" s="822" t="s">
        <v>3980</v>
      </c>
      <c r="C749" s="822" t="s">
        <v>628</v>
      </c>
      <c r="D749" s="822" t="s">
        <v>1386</v>
      </c>
      <c r="E749" s="822" t="s">
        <v>3966</v>
      </c>
      <c r="F749" s="822" t="s">
        <v>3973</v>
      </c>
      <c r="G749" s="822" t="s">
        <v>3974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1082</v>
      </c>
      <c r="R749" s="827"/>
      <c r="S749" s="832">
        <v>1082</v>
      </c>
    </row>
    <row r="750" spans="1:19" ht="14.45" customHeight="1" x14ac:dyDescent="0.2">
      <c r="A750" s="821" t="s">
        <v>3979</v>
      </c>
      <c r="B750" s="822" t="s">
        <v>3980</v>
      </c>
      <c r="C750" s="822" t="s">
        <v>628</v>
      </c>
      <c r="D750" s="822" t="s">
        <v>1386</v>
      </c>
      <c r="E750" s="822" t="s">
        <v>3966</v>
      </c>
      <c r="F750" s="822" t="s">
        <v>4024</v>
      </c>
      <c r="G750" s="822" t="s">
        <v>4025</v>
      </c>
      <c r="H750" s="831">
        <v>1</v>
      </c>
      <c r="I750" s="831">
        <v>0</v>
      </c>
      <c r="J750" s="822"/>
      <c r="K750" s="822">
        <v>0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3979</v>
      </c>
      <c r="B751" s="822" t="s">
        <v>3980</v>
      </c>
      <c r="C751" s="822" t="s">
        <v>628</v>
      </c>
      <c r="D751" s="822" t="s">
        <v>1386</v>
      </c>
      <c r="E751" s="822" t="s">
        <v>3966</v>
      </c>
      <c r="F751" s="822" t="s">
        <v>3967</v>
      </c>
      <c r="G751" s="822" t="s">
        <v>3968</v>
      </c>
      <c r="H751" s="831">
        <v>8</v>
      </c>
      <c r="I751" s="831">
        <v>696</v>
      </c>
      <c r="J751" s="822"/>
      <c r="K751" s="822">
        <v>87</v>
      </c>
      <c r="L751" s="831">
        <v>4</v>
      </c>
      <c r="M751" s="831">
        <v>352</v>
      </c>
      <c r="N751" s="822"/>
      <c r="O751" s="822">
        <v>88</v>
      </c>
      <c r="P751" s="831">
        <v>2</v>
      </c>
      <c r="Q751" s="831">
        <v>186</v>
      </c>
      <c r="R751" s="827"/>
      <c r="S751" s="832">
        <v>93</v>
      </c>
    </row>
    <row r="752" spans="1:19" ht="14.45" customHeight="1" x14ac:dyDescent="0.2">
      <c r="A752" s="821" t="s">
        <v>3979</v>
      </c>
      <c r="B752" s="822" t="s">
        <v>3980</v>
      </c>
      <c r="C752" s="822" t="s">
        <v>628</v>
      </c>
      <c r="D752" s="822" t="s">
        <v>1386</v>
      </c>
      <c r="E752" s="822" t="s">
        <v>3966</v>
      </c>
      <c r="F752" s="822" t="s">
        <v>3969</v>
      </c>
      <c r="G752" s="822" t="s">
        <v>3970</v>
      </c>
      <c r="H752" s="831">
        <v>7</v>
      </c>
      <c r="I752" s="831">
        <v>5103</v>
      </c>
      <c r="J752" s="822"/>
      <c r="K752" s="822">
        <v>729</v>
      </c>
      <c r="L752" s="831">
        <v>4</v>
      </c>
      <c r="M752" s="831">
        <v>2936</v>
      </c>
      <c r="N752" s="822"/>
      <c r="O752" s="822">
        <v>734</v>
      </c>
      <c r="P752" s="831">
        <v>1</v>
      </c>
      <c r="Q752" s="831">
        <v>758</v>
      </c>
      <c r="R752" s="827"/>
      <c r="S752" s="832">
        <v>758</v>
      </c>
    </row>
    <row r="753" spans="1:19" ht="14.45" customHeight="1" x14ac:dyDescent="0.2">
      <c r="A753" s="821" t="s">
        <v>3979</v>
      </c>
      <c r="B753" s="822" t="s">
        <v>3980</v>
      </c>
      <c r="C753" s="822" t="s">
        <v>628</v>
      </c>
      <c r="D753" s="822" t="s">
        <v>1386</v>
      </c>
      <c r="E753" s="822" t="s">
        <v>3966</v>
      </c>
      <c r="F753" s="822" t="s">
        <v>3975</v>
      </c>
      <c r="G753" s="822" t="s">
        <v>3976</v>
      </c>
      <c r="H753" s="831">
        <v>2</v>
      </c>
      <c r="I753" s="831">
        <v>1012</v>
      </c>
      <c r="J753" s="822"/>
      <c r="K753" s="822">
        <v>506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3979</v>
      </c>
      <c r="B754" s="822" t="s">
        <v>3980</v>
      </c>
      <c r="C754" s="822" t="s">
        <v>628</v>
      </c>
      <c r="D754" s="822" t="s">
        <v>1386</v>
      </c>
      <c r="E754" s="822" t="s">
        <v>3966</v>
      </c>
      <c r="F754" s="822" t="s">
        <v>4074</v>
      </c>
      <c r="G754" s="822" t="s">
        <v>4075</v>
      </c>
      <c r="H754" s="831">
        <v>1</v>
      </c>
      <c r="I754" s="831">
        <v>0</v>
      </c>
      <c r="J754" s="822"/>
      <c r="K754" s="822">
        <v>0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3979</v>
      </c>
      <c r="B755" s="822" t="s">
        <v>3980</v>
      </c>
      <c r="C755" s="822" t="s">
        <v>628</v>
      </c>
      <c r="D755" s="822" t="s">
        <v>1408</v>
      </c>
      <c r="E755" s="822" t="s">
        <v>3964</v>
      </c>
      <c r="F755" s="822" t="s">
        <v>3965</v>
      </c>
      <c r="G755" s="822" t="s">
        <v>899</v>
      </c>
      <c r="H755" s="831"/>
      <c r="I755" s="831"/>
      <c r="J755" s="822"/>
      <c r="K755" s="822"/>
      <c r="L755" s="831">
        <v>0.2</v>
      </c>
      <c r="M755" s="831">
        <v>13.94</v>
      </c>
      <c r="N755" s="822"/>
      <c r="O755" s="822">
        <v>69.699999999999989</v>
      </c>
      <c r="P755" s="831"/>
      <c r="Q755" s="831"/>
      <c r="R755" s="827"/>
      <c r="S755" s="832"/>
    </row>
    <row r="756" spans="1:19" ht="14.45" customHeight="1" x14ac:dyDescent="0.2">
      <c r="A756" s="821" t="s">
        <v>3979</v>
      </c>
      <c r="B756" s="822" t="s">
        <v>3980</v>
      </c>
      <c r="C756" s="822" t="s">
        <v>628</v>
      </c>
      <c r="D756" s="822" t="s">
        <v>1408</v>
      </c>
      <c r="E756" s="822" t="s">
        <v>3966</v>
      </c>
      <c r="F756" s="822" t="s">
        <v>3967</v>
      </c>
      <c r="G756" s="822" t="s">
        <v>3968</v>
      </c>
      <c r="H756" s="831"/>
      <c r="I756" s="831"/>
      <c r="J756" s="822"/>
      <c r="K756" s="822"/>
      <c r="L756" s="831">
        <v>2</v>
      </c>
      <c r="M756" s="831">
        <v>176</v>
      </c>
      <c r="N756" s="822"/>
      <c r="O756" s="822">
        <v>88</v>
      </c>
      <c r="P756" s="831"/>
      <c r="Q756" s="831"/>
      <c r="R756" s="827"/>
      <c r="S756" s="832"/>
    </row>
    <row r="757" spans="1:19" ht="14.45" customHeight="1" x14ac:dyDescent="0.2">
      <c r="A757" s="821" t="s">
        <v>3979</v>
      </c>
      <c r="B757" s="822" t="s">
        <v>3980</v>
      </c>
      <c r="C757" s="822" t="s">
        <v>628</v>
      </c>
      <c r="D757" s="822" t="s">
        <v>1408</v>
      </c>
      <c r="E757" s="822" t="s">
        <v>3966</v>
      </c>
      <c r="F757" s="822" t="s">
        <v>3969</v>
      </c>
      <c r="G757" s="822" t="s">
        <v>3970</v>
      </c>
      <c r="H757" s="831"/>
      <c r="I757" s="831"/>
      <c r="J757" s="822"/>
      <c r="K757" s="822"/>
      <c r="L757" s="831">
        <v>2</v>
      </c>
      <c r="M757" s="831">
        <v>1468</v>
      </c>
      <c r="N757" s="822"/>
      <c r="O757" s="822">
        <v>734</v>
      </c>
      <c r="P757" s="831"/>
      <c r="Q757" s="831"/>
      <c r="R757" s="827"/>
      <c r="S757" s="832"/>
    </row>
    <row r="758" spans="1:19" ht="14.45" customHeight="1" x14ac:dyDescent="0.2">
      <c r="A758" s="821" t="s">
        <v>3979</v>
      </c>
      <c r="B758" s="822" t="s">
        <v>3980</v>
      </c>
      <c r="C758" s="822" t="s">
        <v>628</v>
      </c>
      <c r="D758" s="822" t="s">
        <v>1402</v>
      </c>
      <c r="E758" s="822" t="s">
        <v>3964</v>
      </c>
      <c r="F758" s="822" t="s">
        <v>3965</v>
      </c>
      <c r="G758" s="822" t="s">
        <v>899</v>
      </c>
      <c r="H758" s="831"/>
      <c r="I758" s="831"/>
      <c r="J758" s="822"/>
      <c r="K758" s="822"/>
      <c r="L758" s="831">
        <v>1.5999999999999999</v>
      </c>
      <c r="M758" s="831">
        <v>111.52000000000001</v>
      </c>
      <c r="N758" s="822"/>
      <c r="O758" s="822">
        <v>69.700000000000017</v>
      </c>
      <c r="P758" s="831">
        <v>1.7</v>
      </c>
      <c r="Q758" s="831">
        <v>118.49</v>
      </c>
      <c r="R758" s="827"/>
      <c r="S758" s="832">
        <v>69.7</v>
      </c>
    </row>
    <row r="759" spans="1:19" ht="14.45" customHeight="1" x14ac:dyDescent="0.2">
      <c r="A759" s="821" t="s">
        <v>3979</v>
      </c>
      <c r="B759" s="822" t="s">
        <v>3980</v>
      </c>
      <c r="C759" s="822" t="s">
        <v>628</v>
      </c>
      <c r="D759" s="822" t="s">
        <v>1402</v>
      </c>
      <c r="E759" s="822" t="s">
        <v>3966</v>
      </c>
      <c r="F759" s="822" t="s">
        <v>4012</v>
      </c>
      <c r="G759" s="822" t="s">
        <v>4013</v>
      </c>
      <c r="H759" s="831"/>
      <c r="I759" s="831"/>
      <c r="J759" s="822"/>
      <c r="K759" s="822"/>
      <c r="L759" s="831">
        <v>2</v>
      </c>
      <c r="M759" s="831">
        <v>3386</v>
      </c>
      <c r="N759" s="822"/>
      <c r="O759" s="822">
        <v>1693</v>
      </c>
      <c r="P759" s="831"/>
      <c r="Q759" s="831"/>
      <c r="R759" s="827"/>
      <c r="S759" s="832"/>
    </row>
    <row r="760" spans="1:19" ht="14.45" customHeight="1" x14ac:dyDescent="0.2">
      <c r="A760" s="821" t="s">
        <v>3979</v>
      </c>
      <c r="B760" s="822" t="s">
        <v>3980</v>
      </c>
      <c r="C760" s="822" t="s">
        <v>628</v>
      </c>
      <c r="D760" s="822" t="s">
        <v>1402</v>
      </c>
      <c r="E760" s="822" t="s">
        <v>3966</v>
      </c>
      <c r="F760" s="822" t="s">
        <v>4095</v>
      </c>
      <c r="G760" s="822" t="s">
        <v>4096</v>
      </c>
      <c r="H760" s="831"/>
      <c r="I760" s="831"/>
      <c r="J760" s="822"/>
      <c r="K760" s="822"/>
      <c r="L760" s="831">
        <v>2</v>
      </c>
      <c r="M760" s="831">
        <v>2830</v>
      </c>
      <c r="N760" s="822"/>
      <c r="O760" s="822">
        <v>1415</v>
      </c>
      <c r="P760" s="831"/>
      <c r="Q760" s="831"/>
      <c r="R760" s="827"/>
      <c r="S760" s="832"/>
    </row>
    <row r="761" spans="1:19" ht="14.45" customHeight="1" x14ac:dyDescent="0.2">
      <c r="A761" s="821" t="s">
        <v>3979</v>
      </c>
      <c r="B761" s="822" t="s">
        <v>3980</v>
      </c>
      <c r="C761" s="822" t="s">
        <v>628</v>
      </c>
      <c r="D761" s="822" t="s">
        <v>1402</v>
      </c>
      <c r="E761" s="822" t="s">
        <v>3966</v>
      </c>
      <c r="F761" s="822" t="s">
        <v>4097</v>
      </c>
      <c r="G761" s="822" t="s">
        <v>4098</v>
      </c>
      <c r="H761" s="831"/>
      <c r="I761" s="831"/>
      <c r="J761" s="822"/>
      <c r="K761" s="822"/>
      <c r="L761" s="831">
        <v>1</v>
      </c>
      <c r="M761" s="831">
        <v>682</v>
      </c>
      <c r="N761" s="822"/>
      <c r="O761" s="822">
        <v>682</v>
      </c>
      <c r="P761" s="831"/>
      <c r="Q761" s="831"/>
      <c r="R761" s="827"/>
      <c r="S761" s="832"/>
    </row>
    <row r="762" spans="1:19" ht="14.45" customHeight="1" x14ac:dyDescent="0.2">
      <c r="A762" s="821" t="s">
        <v>3979</v>
      </c>
      <c r="B762" s="822" t="s">
        <v>3980</v>
      </c>
      <c r="C762" s="822" t="s">
        <v>628</v>
      </c>
      <c r="D762" s="822" t="s">
        <v>1402</v>
      </c>
      <c r="E762" s="822" t="s">
        <v>3966</v>
      </c>
      <c r="F762" s="822" t="s">
        <v>4020</v>
      </c>
      <c r="G762" s="822" t="s">
        <v>4021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1364</v>
      </c>
      <c r="R762" s="827"/>
      <c r="S762" s="832">
        <v>1364</v>
      </c>
    </row>
    <row r="763" spans="1:19" ht="14.45" customHeight="1" x14ac:dyDescent="0.2">
      <c r="A763" s="821" t="s">
        <v>3979</v>
      </c>
      <c r="B763" s="822" t="s">
        <v>3980</v>
      </c>
      <c r="C763" s="822" t="s">
        <v>628</v>
      </c>
      <c r="D763" s="822" t="s">
        <v>1402</v>
      </c>
      <c r="E763" s="822" t="s">
        <v>3966</v>
      </c>
      <c r="F763" s="822" t="s">
        <v>3973</v>
      </c>
      <c r="G763" s="822" t="s">
        <v>3974</v>
      </c>
      <c r="H763" s="831"/>
      <c r="I763" s="831"/>
      <c r="J763" s="822"/>
      <c r="K763" s="822"/>
      <c r="L763" s="831">
        <v>1</v>
      </c>
      <c r="M763" s="831">
        <v>1046</v>
      </c>
      <c r="N763" s="822"/>
      <c r="O763" s="822">
        <v>1046</v>
      </c>
      <c r="P763" s="831">
        <v>1</v>
      </c>
      <c r="Q763" s="831">
        <v>1082</v>
      </c>
      <c r="R763" s="827"/>
      <c r="S763" s="832">
        <v>1082</v>
      </c>
    </row>
    <row r="764" spans="1:19" ht="14.45" customHeight="1" x14ac:dyDescent="0.2">
      <c r="A764" s="821" t="s">
        <v>3979</v>
      </c>
      <c r="B764" s="822" t="s">
        <v>3980</v>
      </c>
      <c r="C764" s="822" t="s">
        <v>628</v>
      </c>
      <c r="D764" s="822" t="s">
        <v>1402</v>
      </c>
      <c r="E764" s="822" t="s">
        <v>3966</v>
      </c>
      <c r="F764" s="822" t="s">
        <v>3967</v>
      </c>
      <c r="G764" s="822" t="s">
        <v>3968</v>
      </c>
      <c r="H764" s="831"/>
      <c r="I764" s="831"/>
      <c r="J764" s="822"/>
      <c r="K764" s="822"/>
      <c r="L764" s="831">
        <v>17</v>
      </c>
      <c r="M764" s="831">
        <v>1496</v>
      </c>
      <c r="N764" s="822"/>
      <c r="O764" s="822">
        <v>88</v>
      </c>
      <c r="P764" s="831">
        <v>17</v>
      </c>
      <c r="Q764" s="831">
        <v>1581</v>
      </c>
      <c r="R764" s="827"/>
      <c r="S764" s="832">
        <v>93</v>
      </c>
    </row>
    <row r="765" spans="1:19" ht="14.45" customHeight="1" x14ac:dyDescent="0.2">
      <c r="A765" s="821" t="s">
        <v>3979</v>
      </c>
      <c r="B765" s="822" t="s">
        <v>3980</v>
      </c>
      <c r="C765" s="822" t="s">
        <v>628</v>
      </c>
      <c r="D765" s="822" t="s">
        <v>1402</v>
      </c>
      <c r="E765" s="822" t="s">
        <v>3966</v>
      </c>
      <c r="F765" s="822" t="s">
        <v>3969</v>
      </c>
      <c r="G765" s="822" t="s">
        <v>3970</v>
      </c>
      <c r="H765" s="831"/>
      <c r="I765" s="831"/>
      <c r="J765" s="822"/>
      <c r="K765" s="822"/>
      <c r="L765" s="831">
        <v>4</v>
      </c>
      <c r="M765" s="831">
        <v>2936</v>
      </c>
      <c r="N765" s="822"/>
      <c r="O765" s="822">
        <v>734</v>
      </c>
      <c r="P765" s="831">
        <v>5</v>
      </c>
      <c r="Q765" s="831">
        <v>3790</v>
      </c>
      <c r="R765" s="827"/>
      <c r="S765" s="832">
        <v>758</v>
      </c>
    </row>
    <row r="766" spans="1:19" ht="14.45" customHeight="1" x14ac:dyDescent="0.2">
      <c r="A766" s="821" t="s">
        <v>3979</v>
      </c>
      <c r="B766" s="822" t="s">
        <v>3980</v>
      </c>
      <c r="C766" s="822" t="s">
        <v>628</v>
      </c>
      <c r="D766" s="822" t="s">
        <v>1402</v>
      </c>
      <c r="E766" s="822" t="s">
        <v>3966</v>
      </c>
      <c r="F766" s="822" t="s">
        <v>3971</v>
      </c>
      <c r="G766" s="822" t="s">
        <v>3972</v>
      </c>
      <c r="H766" s="831"/>
      <c r="I766" s="831"/>
      <c r="J766" s="822"/>
      <c r="K766" s="822"/>
      <c r="L766" s="831">
        <v>3</v>
      </c>
      <c r="M766" s="831">
        <v>3963</v>
      </c>
      <c r="N766" s="822"/>
      <c r="O766" s="822">
        <v>1321</v>
      </c>
      <c r="P766" s="831">
        <v>1</v>
      </c>
      <c r="Q766" s="831">
        <v>1349</v>
      </c>
      <c r="R766" s="827"/>
      <c r="S766" s="832">
        <v>1349</v>
      </c>
    </row>
    <row r="767" spans="1:19" ht="14.45" customHeight="1" x14ac:dyDescent="0.2">
      <c r="A767" s="821" t="s">
        <v>3979</v>
      </c>
      <c r="B767" s="822" t="s">
        <v>3980</v>
      </c>
      <c r="C767" s="822" t="s">
        <v>628</v>
      </c>
      <c r="D767" s="822" t="s">
        <v>1402</v>
      </c>
      <c r="E767" s="822" t="s">
        <v>3966</v>
      </c>
      <c r="F767" s="822" t="s">
        <v>3975</v>
      </c>
      <c r="G767" s="822" t="s">
        <v>3976</v>
      </c>
      <c r="H767" s="831"/>
      <c r="I767" s="831"/>
      <c r="J767" s="822"/>
      <c r="K767" s="822"/>
      <c r="L767" s="831">
        <v>4</v>
      </c>
      <c r="M767" s="831">
        <v>2036</v>
      </c>
      <c r="N767" s="822"/>
      <c r="O767" s="822">
        <v>509</v>
      </c>
      <c r="P767" s="831">
        <v>4</v>
      </c>
      <c r="Q767" s="831">
        <v>2108</v>
      </c>
      <c r="R767" s="827"/>
      <c r="S767" s="832">
        <v>527</v>
      </c>
    </row>
    <row r="768" spans="1:19" ht="14.45" customHeight="1" x14ac:dyDescent="0.2">
      <c r="A768" s="821" t="s">
        <v>3979</v>
      </c>
      <c r="B768" s="822" t="s">
        <v>3980</v>
      </c>
      <c r="C768" s="822" t="s">
        <v>628</v>
      </c>
      <c r="D768" s="822" t="s">
        <v>1402</v>
      </c>
      <c r="E768" s="822" t="s">
        <v>3966</v>
      </c>
      <c r="F768" s="822" t="s">
        <v>4099</v>
      </c>
      <c r="G768" s="822" t="s">
        <v>4100</v>
      </c>
      <c r="H768" s="831"/>
      <c r="I768" s="831"/>
      <c r="J768" s="822"/>
      <c r="K768" s="822"/>
      <c r="L768" s="831"/>
      <c r="M768" s="831"/>
      <c r="N768" s="822"/>
      <c r="O768" s="822"/>
      <c r="P768" s="831">
        <v>7</v>
      </c>
      <c r="Q768" s="831">
        <v>27797</v>
      </c>
      <c r="R768" s="827"/>
      <c r="S768" s="832">
        <v>3971</v>
      </c>
    </row>
    <row r="769" spans="1:19" ht="14.45" customHeight="1" x14ac:dyDescent="0.2">
      <c r="A769" s="821" t="s">
        <v>3979</v>
      </c>
      <c r="B769" s="822" t="s">
        <v>3980</v>
      </c>
      <c r="C769" s="822" t="s">
        <v>628</v>
      </c>
      <c r="D769" s="822" t="s">
        <v>1416</v>
      </c>
      <c r="E769" s="822" t="s">
        <v>3964</v>
      </c>
      <c r="F769" s="822" t="s">
        <v>3965</v>
      </c>
      <c r="G769" s="822" t="s">
        <v>899</v>
      </c>
      <c r="H769" s="831"/>
      <c r="I769" s="831"/>
      <c r="J769" s="822"/>
      <c r="K769" s="822"/>
      <c r="L769" s="831">
        <v>0.4</v>
      </c>
      <c r="M769" s="831">
        <v>27.88</v>
      </c>
      <c r="N769" s="822"/>
      <c r="O769" s="822">
        <v>69.699999999999989</v>
      </c>
      <c r="P769" s="831">
        <v>0.1</v>
      </c>
      <c r="Q769" s="831">
        <v>6.97</v>
      </c>
      <c r="R769" s="827"/>
      <c r="S769" s="832">
        <v>69.699999999999989</v>
      </c>
    </row>
    <row r="770" spans="1:19" ht="14.45" customHeight="1" x14ac:dyDescent="0.2">
      <c r="A770" s="821" t="s">
        <v>3979</v>
      </c>
      <c r="B770" s="822" t="s">
        <v>3980</v>
      </c>
      <c r="C770" s="822" t="s">
        <v>628</v>
      </c>
      <c r="D770" s="822" t="s">
        <v>1416</v>
      </c>
      <c r="E770" s="822" t="s">
        <v>3966</v>
      </c>
      <c r="F770" s="822" t="s">
        <v>3967</v>
      </c>
      <c r="G770" s="822" t="s">
        <v>3968</v>
      </c>
      <c r="H770" s="831"/>
      <c r="I770" s="831"/>
      <c r="J770" s="822"/>
      <c r="K770" s="822"/>
      <c r="L770" s="831">
        <v>4</v>
      </c>
      <c r="M770" s="831">
        <v>352</v>
      </c>
      <c r="N770" s="822"/>
      <c r="O770" s="822">
        <v>88</v>
      </c>
      <c r="P770" s="831">
        <v>2</v>
      </c>
      <c r="Q770" s="831">
        <v>186</v>
      </c>
      <c r="R770" s="827"/>
      <c r="S770" s="832">
        <v>93</v>
      </c>
    </row>
    <row r="771" spans="1:19" ht="14.45" customHeight="1" thickBot="1" x14ac:dyDescent="0.25">
      <c r="A771" s="813" t="s">
        <v>3979</v>
      </c>
      <c r="B771" s="814" t="s">
        <v>3980</v>
      </c>
      <c r="C771" s="814" t="s">
        <v>628</v>
      </c>
      <c r="D771" s="814" t="s">
        <v>1416</v>
      </c>
      <c r="E771" s="814" t="s">
        <v>3966</v>
      </c>
      <c r="F771" s="814" t="s">
        <v>3969</v>
      </c>
      <c r="G771" s="814" t="s">
        <v>3970</v>
      </c>
      <c r="H771" s="833"/>
      <c r="I771" s="833"/>
      <c r="J771" s="814"/>
      <c r="K771" s="814"/>
      <c r="L771" s="833">
        <v>4</v>
      </c>
      <c r="M771" s="833">
        <v>2936</v>
      </c>
      <c r="N771" s="814"/>
      <c r="O771" s="814">
        <v>734</v>
      </c>
      <c r="P771" s="833">
        <v>4</v>
      </c>
      <c r="Q771" s="833">
        <v>3032</v>
      </c>
      <c r="R771" s="819"/>
      <c r="S771" s="834">
        <v>758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DB52259-E858-4F08-8909-2B7FC3FD766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18920278</v>
      </c>
      <c r="C3" s="343">
        <f t="shared" ref="C3:R3" si="0">SUBTOTAL(9,C6:C1048576)</f>
        <v>0</v>
      </c>
      <c r="D3" s="343">
        <f t="shared" si="0"/>
        <v>12130177</v>
      </c>
      <c r="E3" s="343">
        <f t="shared" si="0"/>
        <v>0</v>
      </c>
      <c r="F3" s="343">
        <f t="shared" si="0"/>
        <v>7145319.5600000005</v>
      </c>
      <c r="G3" s="346">
        <f>IF(D3&lt;&gt;0,F3/D3,"")</f>
        <v>0.58905319848176996</v>
      </c>
      <c r="H3" s="342">
        <f t="shared" si="0"/>
        <v>18671260.869999979</v>
      </c>
      <c r="I3" s="343">
        <f t="shared" si="0"/>
        <v>0</v>
      </c>
      <c r="J3" s="343">
        <f t="shared" si="0"/>
        <v>9489092.8400000092</v>
      </c>
      <c r="K3" s="343">
        <f t="shared" si="0"/>
        <v>0</v>
      </c>
      <c r="L3" s="343">
        <f t="shared" si="0"/>
        <v>5143252.8699999982</v>
      </c>
      <c r="M3" s="344">
        <f>IF(J3&lt;&gt;0,L3/J3,"")</f>
        <v>0.54201734103804944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4111</v>
      </c>
      <c r="B6" s="863">
        <v>380</v>
      </c>
      <c r="C6" s="807"/>
      <c r="D6" s="863">
        <v>381</v>
      </c>
      <c r="E6" s="807"/>
      <c r="F6" s="863">
        <v>542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4112</v>
      </c>
      <c r="B7" s="865">
        <v>2458</v>
      </c>
      <c r="C7" s="822"/>
      <c r="D7" s="865">
        <v>2495</v>
      </c>
      <c r="E7" s="822"/>
      <c r="F7" s="865">
        <v>1981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4113</v>
      </c>
      <c r="B8" s="865">
        <v>3831</v>
      </c>
      <c r="C8" s="822"/>
      <c r="D8" s="865">
        <v>2075</v>
      </c>
      <c r="E8" s="822"/>
      <c r="F8" s="865">
        <v>994</v>
      </c>
      <c r="G8" s="827"/>
      <c r="H8" s="865">
        <v>3.48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4114</v>
      </c>
      <c r="B9" s="865">
        <v>126</v>
      </c>
      <c r="C9" s="822"/>
      <c r="D9" s="865"/>
      <c r="E9" s="822"/>
      <c r="F9" s="865">
        <v>40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4115</v>
      </c>
      <c r="B10" s="865"/>
      <c r="C10" s="822"/>
      <c r="D10" s="865">
        <v>255</v>
      </c>
      <c r="E10" s="822"/>
      <c r="F10" s="865">
        <v>275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4116</v>
      </c>
      <c r="B11" s="865">
        <v>252</v>
      </c>
      <c r="C11" s="822"/>
      <c r="D11" s="865"/>
      <c r="E11" s="822"/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4117</v>
      </c>
      <c r="B12" s="865">
        <v>164</v>
      </c>
      <c r="C12" s="822"/>
      <c r="D12" s="865">
        <v>255</v>
      </c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4118</v>
      </c>
      <c r="B13" s="865"/>
      <c r="C13" s="822"/>
      <c r="D13" s="865">
        <v>6145</v>
      </c>
      <c r="E13" s="822"/>
      <c r="F13" s="865">
        <v>116698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4119</v>
      </c>
      <c r="B14" s="865">
        <v>7183</v>
      </c>
      <c r="C14" s="822"/>
      <c r="D14" s="865">
        <v>7789</v>
      </c>
      <c r="E14" s="822"/>
      <c r="F14" s="865">
        <v>9076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1374</v>
      </c>
      <c r="B15" s="865">
        <v>18893671</v>
      </c>
      <c r="C15" s="822"/>
      <c r="D15" s="865">
        <v>12104904</v>
      </c>
      <c r="E15" s="822"/>
      <c r="F15" s="865">
        <v>7008364.5600000005</v>
      </c>
      <c r="G15" s="827"/>
      <c r="H15" s="865">
        <v>18671257.389999978</v>
      </c>
      <c r="I15" s="822"/>
      <c r="J15" s="865">
        <v>9489092.8400000092</v>
      </c>
      <c r="K15" s="822"/>
      <c r="L15" s="865">
        <v>5143252.8699999982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4120</v>
      </c>
      <c r="B16" s="865"/>
      <c r="C16" s="822"/>
      <c r="D16" s="865">
        <v>508</v>
      </c>
      <c r="E16" s="822"/>
      <c r="F16" s="865">
        <v>40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4121</v>
      </c>
      <c r="B17" s="865">
        <v>927</v>
      </c>
      <c r="C17" s="822"/>
      <c r="D17" s="865">
        <v>510</v>
      </c>
      <c r="E17" s="822"/>
      <c r="F17" s="865">
        <v>858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4122</v>
      </c>
      <c r="B18" s="865">
        <v>3464</v>
      </c>
      <c r="C18" s="822"/>
      <c r="D18" s="865">
        <v>802</v>
      </c>
      <c r="E18" s="822"/>
      <c r="F18" s="865">
        <v>2048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4123</v>
      </c>
      <c r="B19" s="865">
        <v>758</v>
      </c>
      <c r="C19" s="822"/>
      <c r="D19" s="865">
        <v>127</v>
      </c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4124</v>
      </c>
      <c r="B20" s="865">
        <v>506</v>
      </c>
      <c r="C20" s="822"/>
      <c r="D20" s="865">
        <v>382</v>
      </c>
      <c r="E20" s="822"/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4125</v>
      </c>
      <c r="B21" s="865">
        <v>378</v>
      </c>
      <c r="C21" s="822"/>
      <c r="D21" s="865">
        <v>382</v>
      </c>
      <c r="E21" s="822"/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4126</v>
      </c>
      <c r="B22" s="865">
        <v>2689</v>
      </c>
      <c r="C22" s="822"/>
      <c r="D22" s="865">
        <v>636</v>
      </c>
      <c r="E22" s="822"/>
      <c r="F22" s="865">
        <v>1771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4127</v>
      </c>
      <c r="B23" s="865">
        <v>2313</v>
      </c>
      <c r="C23" s="822"/>
      <c r="D23" s="865">
        <v>1945</v>
      </c>
      <c r="E23" s="822"/>
      <c r="F23" s="865">
        <v>217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4128</v>
      </c>
      <c r="B24" s="865">
        <v>800</v>
      </c>
      <c r="C24" s="822"/>
      <c r="D24" s="865">
        <v>293</v>
      </c>
      <c r="E24" s="822"/>
      <c r="F24" s="865">
        <v>1728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4129</v>
      </c>
      <c r="B25" s="865"/>
      <c r="C25" s="822"/>
      <c r="D25" s="865">
        <v>293</v>
      </c>
      <c r="E25" s="822"/>
      <c r="F25" s="865">
        <v>687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thickBot="1" x14ac:dyDescent="0.25">
      <c r="A26" s="869" t="s">
        <v>4130</v>
      </c>
      <c r="B26" s="867">
        <v>378</v>
      </c>
      <c r="C26" s="814"/>
      <c r="D26" s="867"/>
      <c r="E26" s="814"/>
      <c r="F26" s="867"/>
      <c r="G26" s="819"/>
      <c r="H26" s="867"/>
      <c r="I26" s="814"/>
      <c r="J26" s="867"/>
      <c r="K26" s="814"/>
      <c r="L26" s="867"/>
      <c r="M26" s="819"/>
      <c r="N26" s="867"/>
      <c r="O26" s="814"/>
      <c r="P26" s="867"/>
      <c r="Q26" s="814"/>
      <c r="R26" s="867"/>
      <c r="S26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048BC02-19A7-4A0C-B9C0-8CBEA0BFA3C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5046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14518.710000000003</v>
      </c>
      <c r="G3" s="208">
        <f t="shared" si="0"/>
        <v>37591538.86999999</v>
      </c>
      <c r="H3" s="208"/>
      <c r="I3" s="208"/>
      <c r="J3" s="208">
        <f t="shared" si="0"/>
        <v>10419.529999999997</v>
      </c>
      <c r="K3" s="208">
        <f t="shared" si="0"/>
        <v>21619269.839999992</v>
      </c>
      <c r="L3" s="208"/>
      <c r="M3" s="208"/>
      <c r="N3" s="208">
        <f t="shared" si="0"/>
        <v>6468.5000000000009</v>
      </c>
      <c r="O3" s="208">
        <f t="shared" si="0"/>
        <v>12288572.430000007</v>
      </c>
      <c r="P3" s="79">
        <f>IF(K3=0,0,O3/K3)</f>
        <v>0.56840830060151615</v>
      </c>
      <c r="Q3" s="209">
        <f>IF(N3=0,0,O3/N3)</f>
        <v>1899.7561150189388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4131</v>
      </c>
      <c r="B6" s="807" t="s">
        <v>3980</v>
      </c>
      <c r="C6" s="807" t="s">
        <v>3966</v>
      </c>
      <c r="D6" s="807" t="s">
        <v>4014</v>
      </c>
      <c r="E6" s="807" t="s">
        <v>4015</v>
      </c>
      <c r="F6" s="225">
        <v>1</v>
      </c>
      <c r="G6" s="225">
        <v>254</v>
      </c>
      <c r="H6" s="225"/>
      <c r="I6" s="225">
        <v>254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4131</v>
      </c>
      <c r="B7" s="822" t="s">
        <v>3980</v>
      </c>
      <c r="C7" s="822" t="s">
        <v>3966</v>
      </c>
      <c r="D7" s="822" t="s">
        <v>4016</v>
      </c>
      <c r="E7" s="822" t="s">
        <v>4017</v>
      </c>
      <c r="F7" s="831">
        <v>1</v>
      </c>
      <c r="G7" s="831">
        <v>126</v>
      </c>
      <c r="H7" s="831"/>
      <c r="I7" s="831">
        <v>126</v>
      </c>
      <c r="J7" s="831">
        <v>1</v>
      </c>
      <c r="K7" s="831">
        <v>127</v>
      </c>
      <c r="L7" s="831"/>
      <c r="M7" s="831">
        <v>127</v>
      </c>
      <c r="N7" s="831">
        <v>2</v>
      </c>
      <c r="O7" s="831">
        <v>274</v>
      </c>
      <c r="P7" s="827"/>
      <c r="Q7" s="832">
        <v>137</v>
      </c>
    </row>
    <row r="8" spans="1:17" ht="14.45" customHeight="1" x14ac:dyDescent="0.2">
      <c r="A8" s="821" t="s">
        <v>4131</v>
      </c>
      <c r="B8" s="822" t="s">
        <v>3980</v>
      </c>
      <c r="C8" s="822" t="s">
        <v>3966</v>
      </c>
      <c r="D8" s="822" t="s">
        <v>4022</v>
      </c>
      <c r="E8" s="822" t="s">
        <v>4023</v>
      </c>
      <c r="F8" s="831"/>
      <c r="G8" s="831"/>
      <c r="H8" s="831"/>
      <c r="I8" s="831"/>
      <c r="J8" s="831">
        <v>1</v>
      </c>
      <c r="K8" s="831">
        <v>166</v>
      </c>
      <c r="L8" s="831"/>
      <c r="M8" s="831">
        <v>166</v>
      </c>
      <c r="N8" s="831">
        <v>1</v>
      </c>
      <c r="O8" s="831">
        <v>175</v>
      </c>
      <c r="P8" s="827"/>
      <c r="Q8" s="832">
        <v>175</v>
      </c>
    </row>
    <row r="9" spans="1:17" ht="14.45" customHeight="1" x14ac:dyDescent="0.2">
      <c r="A9" s="821" t="s">
        <v>4131</v>
      </c>
      <c r="B9" s="822" t="s">
        <v>3980</v>
      </c>
      <c r="C9" s="822" t="s">
        <v>3966</v>
      </c>
      <c r="D9" s="822" t="s">
        <v>4024</v>
      </c>
      <c r="E9" s="822" t="s">
        <v>4025</v>
      </c>
      <c r="F9" s="831"/>
      <c r="G9" s="831"/>
      <c r="H9" s="831"/>
      <c r="I9" s="831"/>
      <c r="J9" s="831">
        <v>1</v>
      </c>
      <c r="K9" s="831">
        <v>0</v>
      </c>
      <c r="L9" s="831"/>
      <c r="M9" s="831">
        <v>0</v>
      </c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4131</v>
      </c>
      <c r="B10" s="822" t="s">
        <v>3980</v>
      </c>
      <c r="C10" s="822" t="s">
        <v>3966</v>
      </c>
      <c r="D10" s="822" t="s">
        <v>3967</v>
      </c>
      <c r="E10" s="822" t="s">
        <v>3968</v>
      </c>
      <c r="F10" s="831"/>
      <c r="G10" s="831"/>
      <c r="H10" s="831"/>
      <c r="I10" s="831"/>
      <c r="J10" s="831">
        <v>1</v>
      </c>
      <c r="K10" s="831">
        <v>88</v>
      </c>
      <c r="L10" s="831"/>
      <c r="M10" s="831">
        <v>88</v>
      </c>
      <c r="N10" s="831">
        <v>1</v>
      </c>
      <c r="O10" s="831">
        <v>93</v>
      </c>
      <c r="P10" s="827"/>
      <c r="Q10" s="832">
        <v>93</v>
      </c>
    </row>
    <row r="11" spans="1:17" ht="14.45" customHeight="1" x14ac:dyDescent="0.2">
      <c r="A11" s="821" t="s">
        <v>4132</v>
      </c>
      <c r="B11" s="822" t="s">
        <v>3980</v>
      </c>
      <c r="C11" s="822" t="s">
        <v>3966</v>
      </c>
      <c r="D11" s="822" t="s">
        <v>3994</v>
      </c>
      <c r="E11" s="822" t="s">
        <v>3995</v>
      </c>
      <c r="F11" s="831"/>
      <c r="G11" s="831"/>
      <c r="H11" s="831"/>
      <c r="I11" s="831"/>
      <c r="J11" s="831">
        <v>1</v>
      </c>
      <c r="K11" s="831">
        <v>38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4132</v>
      </c>
      <c r="B12" s="822" t="s">
        <v>3980</v>
      </c>
      <c r="C12" s="822" t="s">
        <v>3966</v>
      </c>
      <c r="D12" s="822" t="s">
        <v>4008</v>
      </c>
      <c r="E12" s="822" t="s">
        <v>4009</v>
      </c>
      <c r="F12" s="831">
        <v>1</v>
      </c>
      <c r="G12" s="831">
        <v>436</v>
      </c>
      <c r="H12" s="831"/>
      <c r="I12" s="831">
        <v>436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4132</v>
      </c>
      <c r="B13" s="822" t="s">
        <v>3980</v>
      </c>
      <c r="C13" s="822" t="s">
        <v>3966</v>
      </c>
      <c r="D13" s="822" t="s">
        <v>4014</v>
      </c>
      <c r="E13" s="822" t="s">
        <v>4015</v>
      </c>
      <c r="F13" s="831">
        <v>3</v>
      </c>
      <c r="G13" s="831">
        <v>762</v>
      </c>
      <c r="H13" s="831"/>
      <c r="I13" s="831">
        <v>254</v>
      </c>
      <c r="J13" s="831">
        <v>5</v>
      </c>
      <c r="K13" s="831">
        <v>1275</v>
      </c>
      <c r="L13" s="831"/>
      <c r="M13" s="831">
        <v>255</v>
      </c>
      <c r="N13" s="831">
        <v>3</v>
      </c>
      <c r="O13" s="831">
        <v>825</v>
      </c>
      <c r="P13" s="827"/>
      <c r="Q13" s="832">
        <v>275</v>
      </c>
    </row>
    <row r="14" spans="1:17" ht="14.45" customHeight="1" x14ac:dyDescent="0.2">
      <c r="A14" s="821" t="s">
        <v>4132</v>
      </c>
      <c r="B14" s="822" t="s">
        <v>3980</v>
      </c>
      <c r="C14" s="822" t="s">
        <v>3966</v>
      </c>
      <c r="D14" s="822" t="s">
        <v>4016</v>
      </c>
      <c r="E14" s="822" t="s">
        <v>4017</v>
      </c>
      <c r="F14" s="831">
        <v>4</v>
      </c>
      <c r="G14" s="831">
        <v>504</v>
      </c>
      <c r="H14" s="831"/>
      <c r="I14" s="831">
        <v>126</v>
      </c>
      <c r="J14" s="831">
        <v>6</v>
      </c>
      <c r="K14" s="831">
        <v>762</v>
      </c>
      <c r="L14" s="831"/>
      <c r="M14" s="831">
        <v>127</v>
      </c>
      <c r="N14" s="831">
        <v>1</v>
      </c>
      <c r="O14" s="831">
        <v>137</v>
      </c>
      <c r="P14" s="827"/>
      <c r="Q14" s="832">
        <v>137</v>
      </c>
    </row>
    <row r="15" spans="1:17" ht="14.45" customHeight="1" x14ac:dyDescent="0.2">
      <c r="A15" s="821" t="s">
        <v>4132</v>
      </c>
      <c r="B15" s="822" t="s">
        <v>3980</v>
      </c>
      <c r="C15" s="822" t="s">
        <v>3966</v>
      </c>
      <c r="D15" s="822" t="s">
        <v>4022</v>
      </c>
      <c r="E15" s="822" t="s">
        <v>4023</v>
      </c>
      <c r="F15" s="831">
        <v>3</v>
      </c>
      <c r="G15" s="831">
        <v>495</v>
      </c>
      <c r="H15" s="831"/>
      <c r="I15" s="831">
        <v>165</v>
      </c>
      <c r="J15" s="831">
        <v>2</v>
      </c>
      <c r="K15" s="831">
        <v>332</v>
      </c>
      <c r="L15" s="831"/>
      <c r="M15" s="831">
        <v>166</v>
      </c>
      <c r="N15" s="831">
        <v>4</v>
      </c>
      <c r="O15" s="831">
        <v>700</v>
      </c>
      <c r="P15" s="827"/>
      <c r="Q15" s="832">
        <v>175</v>
      </c>
    </row>
    <row r="16" spans="1:17" ht="14.45" customHeight="1" x14ac:dyDescent="0.2">
      <c r="A16" s="821" t="s">
        <v>4132</v>
      </c>
      <c r="B16" s="822" t="s">
        <v>3980</v>
      </c>
      <c r="C16" s="822" t="s">
        <v>3966</v>
      </c>
      <c r="D16" s="822" t="s">
        <v>4024</v>
      </c>
      <c r="E16" s="822" t="s">
        <v>4025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4132</v>
      </c>
      <c r="B17" s="822" t="s">
        <v>3980</v>
      </c>
      <c r="C17" s="822" t="s">
        <v>3966</v>
      </c>
      <c r="D17" s="822" t="s">
        <v>3967</v>
      </c>
      <c r="E17" s="822" t="s">
        <v>3968</v>
      </c>
      <c r="F17" s="831">
        <v>3</v>
      </c>
      <c r="G17" s="831">
        <v>261</v>
      </c>
      <c r="H17" s="831"/>
      <c r="I17" s="831">
        <v>87</v>
      </c>
      <c r="J17" s="831">
        <v>1</v>
      </c>
      <c r="K17" s="831">
        <v>88</v>
      </c>
      <c r="L17" s="831"/>
      <c r="M17" s="831">
        <v>88</v>
      </c>
      <c r="N17" s="831">
        <v>3</v>
      </c>
      <c r="O17" s="831">
        <v>279</v>
      </c>
      <c r="P17" s="827"/>
      <c r="Q17" s="832">
        <v>93</v>
      </c>
    </row>
    <row r="18" spans="1:17" ht="14.45" customHeight="1" x14ac:dyDescent="0.2">
      <c r="A18" s="821" t="s">
        <v>4132</v>
      </c>
      <c r="B18" s="822" t="s">
        <v>3980</v>
      </c>
      <c r="C18" s="822" t="s">
        <v>3966</v>
      </c>
      <c r="D18" s="822" t="s">
        <v>4074</v>
      </c>
      <c r="E18" s="822" t="s">
        <v>4075</v>
      </c>
      <c r="F18" s="831"/>
      <c r="G18" s="831"/>
      <c r="H18" s="831"/>
      <c r="I18" s="831"/>
      <c r="J18" s="831">
        <v>1</v>
      </c>
      <c r="K18" s="831">
        <v>0</v>
      </c>
      <c r="L18" s="831"/>
      <c r="M18" s="831">
        <v>0</v>
      </c>
      <c r="N18" s="831">
        <v>2</v>
      </c>
      <c r="O18" s="831">
        <v>0</v>
      </c>
      <c r="P18" s="827"/>
      <c r="Q18" s="832">
        <v>0</v>
      </c>
    </row>
    <row r="19" spans="1:17" ht="14.45" customHeight="1" x14ac:dyDescent="0.2">
      <c r="A19" s="821" t="s">
        <v>4133</v>
      </c>
      <c r="B19" s="822" t="s">
        <v>3980</v>
      </c>
      <c r="C19" s="822" t="s">
        <v>3964</v>
      </c>
      <c r="D19" s="822" t="s">
        <v>3965</v>
      </c>
      <c r="E19" s="822" t="s">
        <v>899</v>
      </c>
      <c r="F19" s="831">
        <v>0.05</v>
      </c>
      <c r="G19" s="831">
        <v>3.48</v>
      </c>
      <c r="H19" s="831"/>
      <c r="I19" s="831">
        <v>69.599999999999994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4133</v>
      </c>
      <c r="B20" s="822" t="s">
        <v>3980</v>
      </c>
      <c r="C20" s="822" t="s">
        <v>3966</v>
      </c>
      <c r="D20" s="822" t="s">
        <v>3994</v>
      </c>
      <c r="E20" s="822" t="s">
        <v>3995</v>
      </c>
      <c r="F20" s="831"/>
      <c r="G20" s="831"/>
      <c r="H20" s="831"/>
      <c r="I20" s="831"/>
      <c r="J20" s="831">
        <v>1</v>
      </c>
      <c r="K20" s="831">
        <v>38</v>
      </c>
      <c r="L20" s="831"/>
      <c r="M20" s="831">
        <v>38</v>
      </c>
      <c r="N20" s="831">
        <v>1</v>
      </c>
      <c r="O20" s="831">
        <v>40</v>
      </c>
      <c r="P20" s="827"/>
      <c r="Q20" s="832">
        <v>40</v>
      </c>
    </row>
    <row r="21" spans="1:17" ht="14.45" customHeight="1" x14ac:dyDescent="0.2">
      <c r="A21" s="821" t="s">
        <v>4133</v>
      </c>
      <c r="B21" s="822" t="s">
        <v>3980</v>
      </c>
      <c r="C21" s="822" t="s">
        <v>3966</v>
      </c>
      <c r="D21" s="822" t="s">
        <v>4014</v>
      </c>
      <c r="E21" s="822" t="s">
        <v>4015</v>
      </c>
      <c r="F21" s="831">
        <v>6</v>
      </c>
      <c r="G21" s="831">
        <v>1524</v>
      </c>
      <c r="H21" s="831"/>
      <c r="I21" s="831">
        <v>254</v>
      </c>
      <c r="J21" s="831">
        <v>5</v>
      </c>
      <c r="K21" s="831">
        <v>1275</v>
      </c>
      <c r="L21" s="831"/>
      <c r="M21" s="831">
        <v>255</v>
      </c>
      <c r="N21" s="831">
        <v>1</v>
      </c>
      <c r="O21" s="831">
        <v>275</v>
      </c>
      <c r="P21" s="827"/>
      <c r="Q21" s="832">
        <v>275</v>
      </c>
    </row>
    <row r="22" spans="1:17" ht="14.45" customHeight="1" x14ac:dyDescent="0.2">
      <c r="A22" s="821" t="s">
        <v>4133</v>
      </c>
      <c r="B22" s="822" t="s">
        <v>3980</v>
      </c>
      <c r="C22" s="822" t="s">
        <v>3966</v>
      </c>
      <c r="D22" s="822" t="s">
        <v>4016</v>
      </c>
      <c r="E22" s="822" t="s">
        <v>4017</v>
      </c>
      <c r="F22" s="831">
        <v>9</v>
      </c>
      <c r="G22" s="831">
        <v>1134</v>
      </c>
      <c r="H22" s="831"/>
      <c r="I22" s="831">
        <v>126</v>
      </c>
      <c r="J22" s="831">
        <v>2</v>
      </c>
      <c r="K22" s="831">
        <v>254</v>
      </c>
      <c r="L22" s="831"/>
      <c r="M22" s="831">
        <v>127</v>
      </c>
      <c r="N22" s="831">
        <v>3</v>
      </c>
      <c r="O22" s="831">
        <v>411</v>
      </c>
      <c r="P22" s="827"/>
      <c r="Q22" s="832">
        <v>137</v>
      </c>
    </row>
    <row r="23" spans="1:17" ht="14.45" customHeight="1" x14ac:dyDescent="0.2">
      <c r="A23" s="821" t="s">
        <v>4133</v>
      </c>
      <c r="B23" s="822" t="s">
        <v>3980</v>
      </c>
      <c r="C23" s="822" t="s">
        <v>3966</v>
      </c>
      <c r="D23" s="822" t="s">
        <v>4022</v>
      </c>
      <c r="E23" s="822" t="s">
        <v>4023</v>
      </c>
      <c r="F23" s="831">
        <v>5</v>
      </c>
      <c r="G23" s="831">
        <v>825</v>
      </c>
      <c r="H23" s="831"/>
      <c r="I23" s="831">
        <v>165</v>
      </c>
      <c r="J23" s="831">
        <v>2</v>
      </c>
      <c r="K23" s="831">
        <v>332</v>
      </c>
      <c r="L23" s="831"/>
      <c r="M23" s="831">
        <v>166</v>
      </c>
      <c r="N23" s="831">
        <v>1</v>
      </c>
      <c r="O23" s="831">
        <v>175</v>
      </c>
      <c r="P23" s="827"/>
      <c r="Q23" s="832">
        <v>175</v>
      </c>
    </row>
    <row r="24" spans="1:17" ht="14.45" customHeight="1" x14ac:dyDescent="0.2">
      <c r="A24" s="821" t="s">
        <v>4133</v>
      </c>
      <c r="B24" s="822" t="s">
        <v>3980</v>
      </c>
      <c r="C24" s="822" t="s">
        <v>3966</v>
      </c>
      <c r="D24" s="822" t="s">
        <v>4024</v>
      </c>
      <c r="E24" s="822" t="s">
        <v>4025</v>
      </c>
      <c r="F24" s="831"/>
      <c r="G24" s="831"/>
      <c r="H24" s="831"/>
      <c r="I24" s="831"/>
      <c r="J24" s="831">
        <v>1</v>
      </c>
      <c r="K24" s="831">
        <v>0</v>
      </c>
      <c r="L24" s="831"/>
      <c r="M24" s="831">
        <v>0</v>
      </c>
      <c r="N24" s="831"/>
      <c r="O24" s="831"/>
      <c r="P24" s="827"/>
      <c r="Q24" s="832"/>
    </row>
    <row r="25" spans="1:17" ht="14.45" customHeight="1" x14ac:dyDescent="0.2">
      <c r="A25" s="821" t="s">
        <v>4133</v>
      </c>
      <c r="B25" s="822" t="s">
        <v>3980</v>
      </c>
      <c r="C25" s="822" t="s">
        <v>3966</v>
      </c>
      <c r="D25" s="822" t="s">
        <v>3967</v>
      </c>
      <c r="E25" s="822" t="s">
        <v>3968</v>
      </c>
      <c r="F25" s="831">
        <v>3</v>
      </c>
      <c r="G25" s="831">
        <v>261</v>
      </c>
      <c r="H25" s="831"/>
      <c r="I25" s="831">
        <v>87</v>
      </c>
      <c r="J25" s="831">
        <v>2</v>
      </c>
      <c r="K25" s="831">
        <v>176</v>
      </c>
      <c r="L25" s="831"/>
      <c r="M25" s="831">
        <v>88</v>
      </c>
      <c r="N25" s="831">
        <v>1</v>
      </c>
      <c r="O25" s="831">
        <v>93</v>
      </c>
      <c r="P25" s="827"/>
      <c r="Q25" s="832">
        <v>93</v>
      </c>
    </row>
    <row r="26" spans="1:17" ht="14.45" customHeight="1" x14ac:dyDescent="0.2">
      <c r="A26" s="821" t="s">
        <v>4133</v>
      </c>
      <c r="B26" s="822" t="s">
        <v>3980</v>
      </c>
      <c r="C26" s="822" t="s">
        <v>3966</v>
      </c>
      <c r="D26" s="822" t="s">
        <v>4070</v>
      </c>
      <c r="E26" s="822" t="s">
        <v>4071</v>
      </c>
      <c r="F26" s="831">
        <v>1</v>
      </c>
      <c r="G26" s="831">
        <v>87</v>
      </c>
      <c r="H26" s="831"/>
      <c r="I26" s="831">
        <v>87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4133</v>
      </c>
      <c r="B27" s="822" t="s">
        <v>3980</v>
      </c>
      <c r="C27" s="822" t="s">
        <v>3966</v>
      </c>
      <c r="D27" s="822" t="s">
        <v>4074</v>
      </c>
      <c r="E27" s="822" t="s">
        <v>4075</v>
      </c>
      <c r="F27" s="831"/>
      <c r="G27" s="831"/>
      <c r="H27" s="831"/>
      <c r="I27" s="831"/>
      <c r="J27" s="831">
        <v>1</v>
      </c>
      <c r="K27" s="831">
        <v>0</v>
      </c>
      <c r="L27" s="831"/>
      <c r="M27" s="831">
        <v>0</v>
      </c>
      <c r="N27" s="831">
        <v>1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4134</v>
      </c>
      <c r="B28" s="822" t="s">
        <v>3980</v>
      </c>
      <c r="C28" s="822" t="s">
        <v>3966</v>
      </c>
      <c r="D28" s="822" t="s">
        <v>3994</v>
      </c>
      <c r="E28" s="822" t="s">
        <v>3995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40</v>
      </c>
      <c r="P28" s="827"/>
      <c r="Q28" s="832">
        <v>40</v>
      </c>
    </row>
    <row r="29" spans="1:17" ht="14.45" customHeight="1" x14ac:dyDescent="0.2">
      <c r="A29" s="821" t="s">
        <v>4134</v>
      </c>
      <c r="B29" s="822" t="s">
        <v>3980</v>
      </c>
      <c r="C29" s="822" t="s">
        <v>3966</v>
      </c>
      <c r="D29" s="822" t="s">
        <v>4016</v>
      </c>
      <c r="E29" s="822" t="s">
        <v>4017</v>
      </c>
      <c r="F29" s="831">
        <v>1</v>
      </c>
      <c r="G29" s="831">
        <v>126</v>
      </c>
      <c r="H29" s="831"/>
      <c r="I29" s="831">
        <v>126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3979</v>
      </c>
      <c r="B30" s="822" t="s">
        <v>3980</v>
      </c>
      <c r="C30" s="822" t="s">
        <v>3966</v>
      </c>
      <c r="D30" s="822" t="s">
        <v>4014</v>
      </c>
      <c r="E30" s="822" t="s">
        <v>4015</v>
      </c>
      <c r="F30" s="831"/>
      <c r="G30" s="831"/>
      <c r="H30" s="831"/>
      <c r="I30" s="831"/>
      <c r="J30" s="831">
        <v>1</v>
      </c>
      <c r="K30" s="831">
        <v>255</v>
      </c>
      <c r="L30" s="831"/>
      <c r="M30" s="831">
        <v>255</v>
      </c>
      <c r="N30" s="831">
        <v>1</v>
      </c>
      <c r="O30" s="831">
        <v>275</v>
      </c>
      <c r="P30" s="827"/>
      <c r="Q30" s="832">
        <v>275</v>
      </c>
    </row>
    <row r="31" spans="1:17" ht="14.45" customHeight="1" x14ac:dyDescent="0.2">
      <c r="A31" s="821" t="s">
        <v>4135</v>
      </c>
      <c r="B31" s="822" t="s">
        <v>3980</v>
      </c>
      <c r="C31" s="822" t="s">
        <v>3966</v>
      </c>
      <c r="D31" s="822" t="s">
        <v>4016</v>
      </c>
      <c r="E31" s="822" t="s">
        <v>4017</v>
      </c>
      <c r="F31" s="831">
        <v>2</v>
      </c>
      <c r="G31" s="831">
        <v>252</v>
      </c>
      <c r="H31" s="831"/>
      <c r="I31" s="831">
        <v>126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4136</v>
      </c>
      <c r="B32" s="822" t="s">
        <v>3980</v>
      </c>
      <c r="C32" s="822" t="s">
        <v>3966</v>
      </c>
      <c r="D32" s="822" t="s">
        <v>3994</v>
      </c>
      <c r="E32" s="822" t="s">
        <v>3995</v>
      </c>
      <c r="F32" s="831">
        <v>1</v>
      </c>
      <c r="G32" s="831">
        <v>38</v>
      </c>
      <c r="H32" s="831"/>
      <c r="I32" s="831">
        <v>38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4136</v>
      </c>
      <c r="B33" s="822" t="s">
        <v>3980</v>
      </c>
      <c r="C33" s="822" t="s">
        <v>3966</v>
      </c>
      <c r="D33" s="822" t="s">
        <v>4014</v>
      </c>
      <c r="E33" s="822" t="s">
        <v>4015</v>
      </c>
      <c r="F33" s="831"/>
      <c r="G33" s="831"/>
      <c r="H33" s="831"/>
      <c r="I33" s="831"/>
      <c r="J33" s="831">
        <v>1</v>
      </c>
      <c r="K33" s="831">
        <v>255</v>
      </c>
      <c r="L33" s="831"/>
      <c r="M33" s="831">
        <v>255</v>
      </c>
      <c r="N33" s="831"/>
      <c r="O33" s="831"/>
      <c r="P33" s="827"/>
      <c r="Q33" s="832"/>
    </row>
    <row r="34" spans="1:17" ht="14.45" customHeight="1" x14ac:dyDescent="0.2">
      <c r="A34" s="821" t="s">
        <v>4136</v>
      </c>
      <c r="B34" s="822" t="s">
        <v>3980</v>
      </c>
      <c r="C34" s="822" t="s">
        <v>3966</v>
      </c>
      <c r="D34" s="822" t="s">
        <v>4016</v>
      </c>
      <c r="E34" s="822" t="s">
        <v>4017</v>
      </c>
      <c r="F34" s="831">
        <v>1</v>
      </c>
      <c r="G34" s="831">
        <v>126</v>
      </c>
      <c r="H34" s="831"/>
      <c r="I34" s="831">
        <v>126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4137</v>
      </c>
      <c r="B35" s="822" t="s">
        <v>3980</v>
      </c>
      <c r="C35" s="822" t="s">
        <v>3966</v>
      </c>
      <c r="D35" s="822" t="s">
        <v>4014</v>
      </c>
      <c r="E35" s="822" t="s">
        <v>4015</v>
      </c>
      <c r="F35" s="831"/>
      <c r="G35" s="831"/>
      <c r="H35" s="831"/>
      <c r="I35" s="831"/>
      <c r="J35" s="831">
        <v>2</v>
      </c>
      <c r="K35" s="831">
        <v>510</v>
      </c>
      <c r="L35" s="831"/>
      <c r="M35" s="831">
        <v>255</v>
      </c>
      <c r="N35" s="831"/>
      <c r="O35" s="831"/>
      <c r="P35" s="827"/>
      <c r="Q35" s="832"/>
    </row>
    <row r="36" spans="1:17" ht="14.45" customHeight="1" x14ac:dyDescent="0.2">
      <c r="A36" s="821" t="s">
        <v>4137</v>
      </c>
      <c r="B36" s="822" t="s">
        <v>3980</v>
      </c>
      <c r="C36" s="822" t="s">
        <v>3966</v>
      </c>
      <c r="D36" s="822" t="s">
        <v>4016</v>
      </c>
      <c r="E36" s="822" t="s">
        <v>4017</v>
      </c>
      <c r="F36" s="831"/>
      <c r="G36" s="831"/>
      <c r="H36" s="831"/>
      <c r="I36" s="831"/>
      <c r="J36" s="831">
        <v>1</v>
      </c>
      <c r="K36" s="831">
        <v>127</v>
      </c>
      <c r="L36" s="831"/>
      <c r="M36" s="831">
        <v>127</v>
      </c>
      <c r="N36" s="831">
        <v>2</v>
      </c>
      <c r="O36" s="831">
        <v>274</v>
      </c>
      <c r="P36" s="827"/>
      <c r="Q36" s="832">
        <v>137</v>
      </c>
    </row>
    <row r="37" spans="1:17" ht="14.45" customHeight="1" x14ac:dyDescent="0.2">
      <c r="A37" s="821" t="s">
        <v>4137</v>
      </c>
      <c r="B37" s="822" t="s">
        <v>3980</v>
      </c>
      <c r="C37" s="822" t="s">
        <v>3966</v>
      </c>
      <c r="D37" s="822" t="s">
        <v>4018</v>
      </c>
      <c r="E37" s="822" t="s">
        <v>4019</v>
      </c>
      <c r="F37" s="831"/>
      <c r="G37" s="831"/>
      <c r="H37" s="831"/>
      <c r="I37" s="831"/>
      <c r="J37" s="831">
        <v>1</v>
      </c>
      <c r="K37" s="831">
        <v>540</v>
      </c>
      <c r="L37" s="831"/>
      <c r="M37" s="831">
        <v>540</v>
      </c>
      <c r="N37" s="831"/>
      <c r="O37" s="831"/>
      <c r="P37" s="827"/>
      <c r="Q37" s="832"/>
    </row>
    <row r="38" spans="1:17" ht="14.45" customHeight="1" x14ac:dyDescent="0.2">
      <c r="A38" s="821" t="s">
        <v>4137</v>
      </c>
      <c r="B38" s="822" t="s">
        <v>3980</v>
      </c>
      <c r="C38" s="822" t="s">
        <v>3966</v>
      </c>
      <c r="D38" s="822" t="s">
        <v>4054</v>
      </c>
      <c r="E38" s="822" t="s">
        <v>4055</v>
      </c>
      <c r="F38" s="831"/>
      <c r="G38" s="831"/>
      <c r="H38" s="831"/>
      <c r="I38" s="831"/>
      <c r="J38" s="831">
        <v>24</v>
      </c>
      <c r="K38" s="831">
        <v>4968</v>
      </c>
      <c r="L38" s="831"/>
      <c r="M38" s="831">
        <v>207</v>
      </c>
      <c r="N38" s="831">
        <v>539</v>
      </c>
      <c r="O38" s="831">
        <v>116424</v>
      </c>
      <c r="P38" s="827"/>
      <c r="Q38" s="832">
        <v>216</v>
      </c>
    </row>
    <row r="39" spans="1:17" ht="14.45" customHeight="1" x14ac:dyDescent="0.2">
      <c r="A39" s="821" t="s">
        <v>4138</v>
      </c>
      <c r="B39" s="822" t="s">
        <v>3980</v>
      </c>
      <c r="C39" s="822" t="s">
        <v>3966</v>
      </c>
      <c r="D39" s="822" t="s">
        <v>4004</v>
      </c>
      <c r="E39" s="822" t="s">
        <v>4005</v>
      </c>
      <c r="F39" s="831">
        <v>2</v>
      </c>
      <c r="G39" s="831">
        <v>1212</v>
      </c>
      <c r="H39" s="831"/>
      <c r="I39" s="831">
        <v>606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4138</v>
      </c>
      <c r="B40" s="822" t="s">
        <v>3980</v>
      </c>
      <c r="C40" s="822" t="s">
        <v>3966</v>
      </c>
      <c r="D40" s="822" t="s">
        <v>4006</v>
      </c>
      <c r="E40" s="822" t="s">
        <v>4007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97</v>
      </c>
      <c r="P40" s="827"/>
      <c r="Q40" s="832">
        <v>97</v>
      </c>
    </row>
    <row r="41" spans="1:17" ht="14.45" customHeight="1" x14ac:dyDescent="0.2">
      <c r="A41" s="821" t="s">
        <v>4138</v>
      </c>
      <c r="B41" s="822" t="s">
        <v>3980</v>
      </c>
      <c r="C41" s="822" t="s">
        <v>3966</v>
      </c>
      <c r="D41" s="822" t="s">
        <v>4014</v>
      </c>
      <c r="E41" s="822" t="s">
        <v>4015</v>
      </c>
      <c r="F41" s="831">
        <v>5</v>
      </c>
      <c r="G41" s="831">
        <v>1270</v>
      </c>
      <c r="H41" s="831"/>
      <c r="I41" s="831">
        <v>254</v>
      </c>
      <c r="J41" s="831">
        <v>19</v>
      </c>
      <c r="K41" s="831">
        <v>4845</v>
      </c>
      <c r="L41" s="831"/>
      <c r="M41" s="831">
        <v>255</v>
      </c>
      <c r="N41" s="831">
        <v>24</v>
      </c>
      <c r="O41" s="831">
        <v>6600</v>
      </c>
      <c r="P41" s="827"/>
      <c r="Q41" s="832">
        <v>275</v>
      </c>
    </row>
    <row r="42" spans="1:17" ht="14.45" customHeight="1" x14ac:dyDescent="0.2">
      <c r="A42" s="821" t="s">
        <v>4138</v>
      </c>
      <c r="B42" s="822" t="s">
        <v>3980</v>
      </c>
      <c r="C42" s="822" t="s">
        <v>3966</v>
      </c>
      <c r="D42" s="822" t="s">
        <v>4016</v>
      </c>
      <c r="E42" s="822" t="s">
        <v>4017</v>
      </c>
      <c r="F42" s="831">
        <v>30</v>
      </c>
      <c r="G42" s="831">
        <v>3780</v>
      </c>
      <c r="H42" s="831"/>
      <c r="I42" s="831">
        <v>126</v>
      </c>
      <c r="J42" s="831">
        <v>7</v>
      </c>
      <c r="K42" s="831">
        <v>889</v>
      </c>
      <c r="L42" s="831"/>
      <c r="M42" s="831">
        <v>127</v>
      </c>
      <c r="N42" s="831">
        <v>10</v>
      </c>
      <c r="O42" s="831">
        <v>1370</v>
      </c>
      <c r="P42" s="827"/>
      <c r="Q42" s="832">
        <v>137</v>
      </c>
    </row>
    <row r="43" spans="1:17" ht="14.45" customHeight="1" x14ac:dyDescent="0.2">
      <c r="A43" s="821" t="s">
        <v>4138</v>
      </c>
      <c r="B43" s="822" t="s">
        <v>3980</v>
      </c>
      <c r="C43" s="822" t="s">
        <v>3966</v>
      </c>
      <c r="D43" s="822" t="s">
        <v>4022</v>
      </c>
      <c r="E43" s="822" t="s">
        <v>4023</v>
      </c>
      <c r="F43" s="831">
        <v>4</v>
      </c>
      <c r="G43" s="831">
        <v>660</v>
      </c>
      <c r="H43" s="831"/>
      <c r="I43" s="831">
        <v>165</v>
      </c>
      <c r="J43" s="831">
        <v>1</v>
      </c>
      <c r="K43" s="831">
        <v>166</v>
      </c>
      <c r="L43" s="831"/>
      <c r="M43" s="831">
        <v>166</v>
      </c>
      <c r="N43" s="831">
        <v>1</v>
      </c>
      <c r="O43" s="831">
        <v>175</v>
      </c>
      <c r="P43" s="827"/>
      <c r="Q43" s="832">
        <v>175</v>
      </c>
    </row>
    <row r="44" spans="1:17" ht="14.45" customHeight="1" x14ac:dyDescent="0.2">
      <c r="A44" s="821" t="s">
        <v>4138</v>
      </c>
      <c r="B44" s="822" t="s">
        <v>3980</v>
      </c>
      <c r="C44" s="822" t="s">
        <v>3966</v>
      </c>
      <c r="D44" s="822" t="s">
        <v>4024</v>
      </c>
      <c r="E44" s="822" t="s">
        <v>4025</v>
      </c>
      <c r="F44" s="831"/>
      <c r="G44" s="831"/>
      <c r="H44" s="831"/>
      <c r="I44" s="831"/>
      <c r="J44" s="831">
        <v>1</v>
      </c>
      <c r="K44" s="831">
        <v>0</v>
      </c>
      <c r="L44" s="831"/>
      <c r="M44" s="831">
        <v>0</v>
      </c>
      <c r="N44" s="831">
        <v>2</v>
      </c>
      <c r="O44" s="831">
        <v>0</v>
      </c>
      <c r="P44" s="827"/>
      <c r="Q44" s="832">
        <v>0</v>
      </c>
    </row>
    <row r="45" spans="1:17" ht="14.45" customHeight="1" x14ac:dyDescent="0.2">
      <c r="A45" s="821" t="s">
        <v>4138</v>
      </c>
      <c r="B45" s="822" t="s">
        <v>3980</v>
      </c>
      <c r="C45" s="822" t="s">
        <v>3966</v>
      </c>
      <c r="D45" s="822" t="s">
        <v>3967</v>
      </c>
      <c r="E45" s="822" t="s">
        <v>3968</v>
      </c>
      <c r="F45" s="831">
        <v>3</v>
      </c>
      <c r="G45" s="831">
        <v>261</v>
      </c>
      <c r="H45" s="831"/>
      <c r="I45" s="831">
        <v>87</v>
      </c>
      <c r="J45" s="831"/>
      <c r="K45" s="831"/>
      <c r="L45" s="831"/>
      <c r="M45" s="831"/>
      <c r="N45" s="831">
        <v>1</v>
      </c>
      <c r="O45" s="831">
        <v>93</v>
      </c>
      <c r="P45" s="827"/>
      <c r="Q45" s="832">
        <v>93</v>
      </c>
    </row>
    <row r="46" spans="1:17" ht="14.45" customHeight="1" x14ac:dyDescent="0.2">
      <c r="A46" s="821" t="s">
        <v>4138</v>
      </c>
      <c r="B46" s="822" t="s">
        <v>3980</v>
      </c>
      <c r="C46" s="822" t="s">
        <v>3966</v>
      </c>
      <c r="D46" s="822" t="s">
        <v>4054</v>
      </c>
      <c r="E46" s="822" t="s">
        <v>4055</v>
      </c>
      <c r="F46" s="831"/>
      <c r="G46" s="831"/>
      <c r="H46" s="831"/>
      <c r="I46" s="831"/>
      <c r="J46" s="831"/>
      <c r="K46" s="831"/>
      <c r="L46" s="831"/>
      <c r="M46" s="831"/>
      <c r="N46" s="831">
        <v>3</v>
      </c>
      <c r="O46" s="831">
        <v>648</v>
      </c>
      <c r="P46" s="827"/>
      <c r="Q46" s="832">
        <v>216</v>
      </c>
    </row>
    <row r="47" spans="1:17" ht="14.45" customHeight="1" x14ac:dyDescent="0.2">
      <c r="A47" s="821" t="s">
        <v>4138</v>
      </c>
      <c r="B47" s="822" t="s">
        <v>3980</v>
      </c>
      <c r="C47" s="822" t="s">
        <v>3966</v>
      </c>
      <c r="D47" s="822" t="s">
        <v>4070</v>
      </c>
      <c r="E47" s="822" t="s">
        <v>4071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93</v>
      </c>
      <c r="P47" s="827"/>
      <c r="Q47" s="832">
        <v>93</v>
      </c>
    </row>
    <row r="48" spans="1:17" ht="14.45" customHeight="1" x14ac:dyDescent="0.2">
      <c r="A48" s="821" t="s">
        <v>4138</v>
      </c>
      <c r="B48" s="822" t="s">
        <v>3980</v>
      </c>
      <c r="C48" s="822" t="s">
        <v>3966</v>
      </c>
      <c r="D48" s="822" t="s">
        <v>4072</v>
      </c>
      <c r="E48" s="822" t="s">
        <v>4073</v>
      </c>
      <c r="F48" s="831"/>
      <c r="G48" s="831"/>
      <c r="H48" s="831"/>
      <c r="I48" s="831"/>
      <c r="J48" s="831">
        <v>2</v>
      </c>
      <c r="K48" s="831">
        <v>1010</v>
      </c>
      <c r="L48" s="831"/>
      <c r="M48" s="831">
        <v>505</v>
      </c>
      <c r="N48" s="831"/>
      <c r="O48" s="831"/>
      <c r="P48" s="827"/>
      <c r="Q48" s="832"/>
    </row>
    <row r="49" spans="1:17" ht="14.45" customHeight="1" x14ac:dyDescent="0.2">
      <c r="A49" s="821" t="s">
        <v>4138</v>
      </c>
      <c r="B49" s="822" t="s">
        <v>3980</v>
      </c>
      <c r="C49" s="822" t="s">
        <v>3966</v>
      </c>
      <c r="D49" s="822" t="s">
        <v>4074</v>
      </c>
      <c r="E49" s="822" t="s">
        <v>4075</v>
      </c>
      <c r="F49" s="831"/>
      <c r="G49" s="831"/>
      <c r="H49" s="831"/>
      <c r="I49" s="831"/>
      <c r="J49" s="831">
        <v>1</v>
      </c>
      <c r="K49" s="831">
        <v>0</v>
      </c>
      <c r="L49" s="831"/>
      <c r="M49" s="831">
        <v>0</v>
      </c>
      <c r="N49" s="831"/>
      <c r="O49" s="831"/>
      <c r="P49" s="827"/>
      <c r="Q49" s="832"/>
    </row>
    <row r="50" spans="1:17" ht="14.45" customHeight="1" x14ac:dyDescent="0.2">
      <c r="A50" s="821" t="s">
        <v>4138</v>
      </c>
      <c r="B50" s="822" t="s">
        <v>3980</v>
      </c>
      <c r="C50" s="822" t="s">
        <v>3966</v>
      </c>
      <c r="D50" s="822" t="s">
        <v>4076</v>
      </c>
      <c r="E50" s="822" t="s">
        <v>4077</v>
      </c>
      <c r="F50" s="831"/>
      <c r="G50" s="831"/>
      <c r="H50" s="831"/>
      <c r="I50" s="831"/>
      <c r="J50" s="831">
        <v>1</v>
      </c>
      <c r="K50" s="831">
        <v>879</v>
      </c>
      <c r="L50" s="831"/>
      <c r="M50" s="831">
        <v>879</v>
      </c>
      <c r="N50" s="831"/>
      <c r="O50" s="831"/>
      <c r="P50" s="827"/>
      <c r="Q50" s="832"/>
    </row>
    <row r="51" spans="1:17" ht="14.45" customHeight="1" x14ac:dyDescent="0.2">
      <c r="A51" s="821" t="s">
        <v>599</v>
      </c>
      <c r="B51" s="822" t="s">
        <v>3980</v>
      </c>
      <c r="C51" s="822" t="s">
        <v>3966</v>
      </c>
      <c r="D51" s="822" t="s">
        <v>3994</v>
      </c>
      <c r="E51" s="822" t="s">
        <v>3995</v>
      </c>
      <c r="F51" s="831">
        <v>108</v>
      </c>
      <c r="G51" s="831">
        <v>4104</v>
      </c>
      <c r="H51" s="831"/>
      <c r="I51" s="831">
        <v>38</v>
      </c>
      <c r="J51" s="831">
        <v>67</v>
      </c>
      <c r="K51" s="831">
        <v>2546</v>
      </c>
      <c r="L51" s="831"/>
      <c r="M51" s="831">
        <v>38</v>
      </c>
      <c r="N51" s="831">
        <v>14</v>
      </c>
      <c r="O51" s="831">
        <v>560</v>
      </c>
      <c r="P51" s="827"/>
      <c r="Q51" s="832">
        <v>40</v>
      </c>
    </row>
    <row r="52" spans="1:17" ht="14.45" customHeight="1" x14ac:dyDescent="0.2">
      <c r="A52" s="821" t="s">
        <v>599</v>
      </c>
      <c r="B52" s="822" t="s">
        <v>3980</v>
      </c>
      <c r="C52" s="822" t="s">
        <v>3966</v>
      </c>
      <c r="D52" s="822" t="s">
        <v>3996</v>
      </c>
      <c r="E52" s="822" t="s">
        <v>3997</v>
      </c>
      <c r="F52" s="831">
        <v>2</v>
      </c>
      <c r="G52" s="831">
        <v>10</v>
      </c>
      <c r="H52" s="831"/>
      <c r="I52" s="831">
        <v>5</v>
      </c>
      <c r="J52" s="831"/>
      <c r="K52" s="831"/>
      <c r="L52" s="831"/>
      <c r="M52" s="831"/>
      <c r="N52" s="831">
        <v>1</v>
      </c>
      <c r="O52" s="831">
        <v>5</v>
      </c>
      <c r="P52" s="827"/>
      <c r="Q52" s="832">
        <v>5</v>
      </c>
    </row>
    <row r="53" spans="1:17" ht="14.45" customHeight="1" x14ac:dyDescent="0.2">
      <c r="A53" s="821" t="s">
        <v>599</v>
      </c>
      <c r="B53" s="822" t="s">
        <v>3980</v>
      </c>
      <c r="C53" s="822" t="s">
        <v>3966</v>
      </c>
      <c r="D53" s="822" t="s">
        <v>3998</v>
      </c>
      <c r="E53" s="822" t="s">
        <v>3999</v>
      </c>
      <c r="F53" s="831">
        <v>1</v>
      </c>
      <c r="G53" s="831">
        <v>5</v>
      </c>
      <c r="H53" s="831"/>
      <c r="I53" s="831">
        <v>5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599</v>
      </c>
      <c r="B54" s="822" t="s">
        <v>3980</v>
      </c>
      <c r="C54" s="822" t="s">
        <v>3966</v>
      </c>
      <c r="D54" s="822" t="s">
        <v>4014</v>
      </c>
      <c r="E54" s="822" t="s">
        <v>4015</v>
      </c>
      <c r="F54" s="831">
        <v>1</v>
      </c>
      <c r="G54" s="831">
        <v>254</v>
      </c>
      <c r="H54" s="831"/>
      <c r="I54" s="831">
        <v>254</v>
      </c>
      <c r="J54" s="831">
        <v>1</v>
      </c>
      <c r="K54" s="831">
        <v>255</v>
      </c>
      <c r="L54" s="831"/>
      <c r="M54" s="831">
        <v>255</v>
      </c>
      <c r="N54" s="831">
        <v>1</v>
      </c>
      <c r="O54" s="831">
        <v>275</v>
      </c>
      <c r="P54" s="827"/>
      <c r="Q54" s="832">
        <v>275</v>
      </c>
    </row>
    <row r="55" spans="1:17" ht="14.45" customHeight="1" x14ac:dyDescent="0.2">
      <c r="A55" s="821" t="s">
        <v>599</v>
      </c>
      <c r="B55" s="822" t="s">
        <v>3980</v>
      </c>
      <c r="C55" s="822" t="s">
        <v>3966</v>
      </c>
      <c r="D55" s="822" t="s">
        <v>4016</v>
      </c>
      <c r="E55" s="822" t="s">
        <v>4017</v>
      </c>
      <c r="F55" s="831">
        <v>3</v>
      </c>
      <c r="G55" s="831">
        <v>378</v>
      </c>
      <c r="H55" s="831"/>
      <c r="I55" s="831">
        <v>126</v>
      </c>
      <c r="J55" s="831">
        <v>1</v>
      </c>
      <c r="K55" s="831">
        <v>127</v>
      </c>
      <c r="L55" s="831"/>
      <c r="M55" s="831">
        <v>127</v>
      </c>
      <c r="N55" s="831">
        <v>1</v>
      </c>
      <c r="O55" s="831">
        <v>137</v>
      </c>
      <c r="P55" s="827"/>
      <c r="Q55" s="832">
        <v>137</v>
      </c>
    </row>
    <row r="56" spans="1:17" ht="14.45" customHeight="1" x14ac:dyDescent="0.2">
      <c r="A56" s="821" t="s">
        <v>599</v>
      </c>
      <c r="B56" s="822" t="s">
        <v>3980</v>
      </c>
      <c r="C56" s="822" t="s">
        <v>3966</v>
      </c>
      <c r="D56" s="822" t="s">
        <v>4022</v>
      </c>
      <c r="E56" s="822" t="s">
        <v>4023</v>
      </c>
      <c r="F56" s="831">
        <v>2</v>
      </c>
      <c r="G56" s="831">
        <v>330</v>
      </c>
      <c r="H56" s="831"/>
      <c r="I56" s="831">
        <v>165</v>
      </c>
      <c r="J56" s="831">
        <v>1</v>
      </c>
      <c r="K56" s="831">
        <v>166</v>
      </c>
      <c r="L56" s="831"/>
      <c r="M56" s="831">
        <v>166</v>
      </c>
      <c r="N56" s="831">
        <v>1</v>
      </c>
      <c r="O56" s="831">
        <v>175</v>
      </c>
      <c r="P56" s="827"/>
      <c r="Q56" s="832">
        <v>175</v>
      </c>
    </row>
    <row r="57" spans="1:17" ht="14.45" customHeight="1" x14ac:dyDescent="0.2">
      <c r="A57" s="821" t="s">
        <v>599</v>
      </c>
      <c r="B57" s="822" t="s">
        <v>3980</v>
      </c>
      <c r="C57" s="822" t="s">
        <v>3966</v>
      </c>
      <c r="D57" s="822" t="s">
        <v>4024</v>
      </c>
      <c r="E57" s="822" t="s">
        <v>4025</v>
      </c>
      <c r="F57" s="831"/>
      <c r="G57" s="831"/>
      <c r="H57" s="831"/>
      <c r="I57" s="831"/>
      <c r="J57" s="831">
        <v>1</v>
      </c>
      <c r="K57" s="831">
        <v>0</v>
      </c>
      <c r="L57" s="831"/>
      <c r="M57" s="831">
        <v>0</v>
      </c>
      <c r="N57" s="831">
        <v>1</v>
      </c>
      <c r="O57" s="831">
        <v>0</v>
      </c>
      <c r="P57" s="827"/>
      <c r="Q57" s="832">
        <v>0</v>
      </c>
    </row>
    <row r="58" spans="1:17" ht="14.45" customHeight="1" x14ac:dyDescent="0.2">
      <c r="A58" s="821" t="s">
        <v>599</v>
      </c>
      <c r="B58" s="822" t="s">
        <v>3980</v>
      </c>
      <c r="C58" s="822" t="s">
        <v>3966</v>
      </c>
      <c r="D58" s="822" t="s">
        <v>4026</v>
      </c>
      <c r="E58" s="822" t="s">
        <v>4027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45.56</v>
      </c>
      <c r="P58" s="827"/>
      <c r="Q58" s="832">
        <v>45.56</v>
      </c>
    </row>
    <row r="59" spans="1:17" ht="14.45" customHeight="1" x14ac:dyDescent="0.2">
      <c r="A59" s="821" t="s">
        <v>599</v>
      </c>
      <c r="B59" s="822" t="s">
        <v>3980</v>
      </c>
      <c r="C59" s="822" t="s">
        <v>3966</v>
      </c>
      <c r="D59" s="822" t="s">
        <v>3967</v>
      </c>
      <c r="E59" s="822" t="s">
        <v>3968</v>
      </c>
      <c r="F59" s="831">
        <v>3</v>
      </c>
      <c r="G59" s="831">
        <v>261</v>
      </c>
      <c r="H59" s="831"/>
      <c r="I59" s="831">
        <v>87</v>
      </c>
      <c r="J59" s="831">
        <v>1</v>
      </c>
      <c r="K59" s="831">
        <v>88</v>
      </c>
      <c r="L59" s="831"/>
      <c r="M59" s="831">
        <v>88</v>
      </c>
      <c r="N59" s="831">
        <v>5</v>
      </c>
      <c r="O59" s="831">
        <v>465</v>
      </c>
      <c r="P59" s="827"/>
      <c r="Q59" s="832">
        <v>93</v>
      </c>
    </row>
    <row r="60" spans="1:17" ht="14.45" customHeight="1" x14ac:dyDescent="0.2">
      <c r="A60" s="821" t="s">
        <v>599</v>
      </c>
      <c r="B60" s="822" t="s">
        <v>3980</v>
      </c>
      <c r="C60" s="822" t="s">
        <v>3966</v>
      </c>
      <c r="D60" s="822" t="s">
        <v>3969</v>
      </c>
      <c r="E60" s="822" t="s">
        <v>3970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1516</v>
      </c>
      <c r="P60" s="827"/>
      <c r="Q60" s="832">
        <v>758</v>
      </c>
    </row>
    <row r="61" spans="1:17" ht="14.45" customHeight="1" x14ac:dyDescent="0.2">
      <c r="A61" s="821" t="s">
        <v>599</v>
      </c>
      <c r="B61" s="822" t="s">
        <v>3980</v>
      </c>
      <c r="C61" s="822" t="s">
        <v>3966</v>
      </c>
      <c r="D61" s="822" t="s">
        <v>3971</v>
      </c>
      <c r="E61" s="822" t="s">
        <v>3972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1349</v>
      </c>
      <c r="P61" s="827"/>
      <c r="Q61" s="832">
        <v>1349</v>
      </c>
    </row>
    <row r="62" spans="1:17" ht="14.45" customHeight="1" x14ac:dyDescent="0.2">
      <c r="A62" s="821" t="s">
        <v>599</v>
      </c>
      <c r="B62" s="822" t="s">
        <v>3980</v>
      </c>
      <c r="C62" s="822" t="s">
        <v>3966</v>
      </c>
      <c r="D62" s="822" t="s">
        <v>3975</v>
      </c>
      <c r="E62" s="822" t="s">
        <v>3976</v>
      </c>
      <c r="F62" s="831">
        <v>1</v>
      </c>
      <c r="G62" s="831">
        <v>506</v>
      </c>
      <c r="H62" s="831"/>
      <c r="I62" s="831">
        <v>506</v>
      </c>
      <c r="J62" s="831"/>
      <c r="K62" s="831"/>
      <c r="L62" s="831"/>
      <c r="M62" s="831"/>
      <c r="N62" s="831">
        <v>1</v>
      </c>
      <c r="O62" s="831">
        <v>527</v>
      </c>
      <c r="P62" s="827"/>
      <c r="Q62" s="832">
        <v>527</v>
      </c>
    </row>
    <row r="63" spans="1:17" ht="14.45" customHeight="1" x14ac:dyDescent="0.2">
      <c r="A63" s="821" t="s">
        <v>599</v>
      </c>
      <c r="B63" s="822" t="s">
        <v>3963</v>
      </c>
      <c r="C63" s="822" t="s">
        <v>3964</v>
      </c>
      <c r="D63" s="822" t="s">
        <v>4139</v>
      </c>
      <c r="E63" s="822" t="s">
        <v>4140</v>
      </c>
      <c r="F63" s="831">
        <v>2.2999999999999998</v>
      </c>
      <c r="G63" s="831">
        <v>2574.62</v>
      </c>
      <c r="H63" s="831"/>
      <c r="I63" s="831">
        <v>1119.4000000000001</v>
      </c>
      <c r="J63" s="831">
        <v>3.4</v>
      </c>
      <c r="K63" s="831">
        <v>3858.66</v>
      </c>
      <c r="L63" s="831"/>
      <c r="M63" s="831">
        <v>1134.9000000000001</v>
      </c>
      <c r="N63" s="831">
        <v>4.3</v>
      </c>
      <c r="O63" s="831">
        <v>29076.6</v>
      </c>
      <c r="P63" s="827"/>
      <c r="Q63" s="832">
        <v>6762</v>
      </c>
    </row>
    <row r="64" spans="1:17" ht="14.45" customHeight="1" x14ac:dyDescent="0.2">
      <c r="A64" s="821" t="s">
        <v>599</v>
      </c>
      <c r="B64" s="822" t="s">
        <v>3963</v>
      </c>
      <c r="C64" s="822" t="s">
        <v>3964</v>
      </c>
      <c r="D64" s="822" t="s">
        <v>4141</v>
      </c>
      <c r="E64" s="822" t="s">
        <v>4142</v>
      </c>
      <c r="F64" s="831"/>
      <c r="G64" s="831"/>
      <c r="H64" s="831"/>
      <c r="I64" s="831"/>
      <c r="J64" s="831"/>
      <c r="K64" s="831"/>
      <c r="L64" s="831"/>
      <c r="M64" s="831"/>
      <c r="N64" s="831">
        <v>1.6</v>
      </c>
      <c r="O64" s="831">
        <v>706</v>
      </c>
      <c r="P64" s="827"/>
      <c r="Q64" s="832">
        <v>441.25</v>
      </c>
    </row>
    <row r="65" spans="1:17" ht="14.45" customHeight="1" x14ac:dyDescent="0.2">
      <c r="A65" s="821" t="s">
        <v>599</v>
      </c>
      <c r="B65" s="822" t="s">
        <v>3963</v>
      </c>
      <c r="C65" s="822" t="s">
        <v>3964</v>
      </c>
      <c r="D65" s="822" t="s">
        <v>4143</v>
      </c>
      <c r="E65" s="822" t="s">
        <v>1673</v>
      </c>
      <c r="F65" s="831"/>
      <c r="G65" s="831"/>
      <c r="H65" s="831"/>
      <c r="I65" s="831"/>
      <c r="J65" s="831"/>
      <c r="K65" s="831"/>
      <c r="L65" s="831"/>
      <c r="M65" s="831"/>
      <c r="N65" s="831">
        <v>12.399999999999999</v>
      </c>
      <c r="O65" s="831">
        <v>3860.33</v>
      </c>
      <c r="P65" s="827"/>
      <c r="Q65" s="832">
        <v>311.31693548387102</v>
      </c>
    </row>
    <row r="66" spans="1:17" ht="14.45" customHeight="1" x14ac:dyDescent="0.2">
      <c r="A66" s="821" t="s">
        <v>599</v>
      </c>
      <c r="B66" s="822" t="s">
        <v>3963</v>
      </c>
      <c r="C66" s="822" t="s">
        <v>3964</v>
      </c>
      <c r="D66" s="822" t="s">
        <v>4144</v>
      </c>
      <c r="E66" s="822" t="s">
        <v>1216</v>
      </c>
      <c r="F66" s="831">
        <v>29.700000000000003</v>
      </c>
      <c r="G66" s="831">
        <v>6123.79</v>
      </c>
      <c r="H66" s="831"/>
      <c r="I66" s="831">
        <v>206.18821548821546</v>
      </c>
      <c r="J66" s="831">
        <v>21.100000000000005</v>
      </c>
      <c r="K66" s="831">
        <v>4316.170000000001</v>
      </c>
      <c r="L66" s="831"/>
      <c r="M66" s="831">
        <v>204.55781990521328</v>
      </c>
      <c r="N66" s="831">
        <v>12.499999999999998</v>
      </c>
      <c r="O66" s="831">
        <v>2450.25</v>
      </c>
      <c r="P66" s="827"/>
      <c r="Q66" s="832">
        <v>196.02000000000004</v>
      </c>
    </row>
    <row r="67" spans="1:17" ht="14.45" customHeight="1" x14ac:dyDescent="0.2">
      <c r="A67" s="821" t="s">
        <v>599</v>
      </c>
      <c r="B67" s="822" t="s">
        <v>3963</v>
      </c>
      <c r="C67" s="822" t="s">
        <v>3964</v>
      </c>
      <c r="D67" s="822" t="s">
        <v>4145</v>
      </c>
      <c r="E67" s="822" t="s">
        <v>4146</v>
      </c>
      <c r="F67" s="831">
        <v>125.99999999999999</v>
      </c>
      <c r="G67" s="831">
        <v>22882.940000000002</v>
      </c>
      <c r="H67" s="831"/>
      <c r="I67" s="831">
        <v>181.61063492063496</v>
      </c>
      <c r="J67" s="831">
        <v>94.80000000000004</v>
      </c>
      <c r="K67" s="831">
        <v>19316.040000000015</v>
      </c>
      <c r="L67" s="831"/>
      <c r="M67" s="831">
        <v>203.75569620253171</v>
      </c>
      <c r="N67" s="831">
        <v>76.199999999999989</v>
      </c>
      <c r="O67" s="831">
        <v>15584.439999999997</v>
      </c>
      <c r="P67" s="827"/>
      <c r="Q67" s="832">
        <v>204.52020997375328</v>
      </c>
    </row>
    <row r="68" spans="1:17" ht="14.45" customHeight="1" x14ac:dyDescent="0.2">
      <c r="A68" s="821" t="s">
        <v>599</v>
      </c>
      <c r="B68" s="822" t="s">
        <v>3963</v>
      </c>
      <c r="C68" s="822" t="s">
        <v>3964</v>
      </c>
      <c r="D68" s="822" t="s">
        <v>4147</v>
      </c>
      <c r="E68" s="822" t="s">
        <v>4148</v>
      </c>
      <c r="F68" s="831">
        <v>0.6</v>
      </c>
      <c r="G68" s="831">
        <v>81.52</v>
      </c>
      <c r="H68" s="831"/>
      <c r="I68" s="831">
        <v>135.86666666666667</v>
      </c>
      <c r="J68" s="831">
        <v>3.6</v>
      </c>
      <c r="K68" s="831">
        <v>489.11</v>
      </c>
      <c r="L68" s="831"/>
      <c r="M68" s="831">
        <v>135.86388888888888</v>
      </c>
      <c r="N68" s="831"/>
      <c r="O68" s="831"/>
      <c r="P68" s="827"/>
      <c r="Q68" s="832"/>
    </row>
    <row r="69" spans="1:17" ht="14.45" customHeight="1" x14ac:dyDescent="0.2">
      <c r="A69" s="821" t="s">
        <v>599</v>
      </c>
      <c r="B69" s="822" t="s">
        <v>3963</v>
      </c>
      <c r="C69" s="822" t="s">
        <v>3964</v>
      </c>
      <c r="D69" s="822" t="s">
        <v>4149</v>
      </c>
      <c r="E69" s="822" t="s">
        <v>4150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29.47</v>
      </c>
      <c r="P69" s="827"/>
      <c r="Q69" s="832">
        <v>29.47</v>
      </c>
    </row>
    <row r="70" spans="1:17" ht="14.45" customHeight="1" x14ac:dyDescent="0.2">
      <c r="A70" s="821" t="s">
        <v>599</v>
      </c>
      <c r="B70" s="822" t="s">
        <v>3963</v>
      </c>
      <c r="C70" s="822" t="s">
        <v>3964</v>
      </c>
      <c r="D70" s="822" t="s">
        <v>4151</v>
      </c>
      <c r="E70" s="822"/>
      <c r="F70" s="831">
        <v>0.4</v>
      </c>
      <c r="G70" s="831">
        <v>128.12</v>
      </c>
      <c r="H70" s="831"/>
      <c r="I70" s="831">
        <v>320.3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599</v>
      </c>
      <c r="B71" s="822" t="s">
        <v>3963</v>
      </c>
      <c r="C71" s="822" t="s">
        <v>3964</v>
      </c>
      <c r="D71" s="822" t="s">
        <v>4152</v>
      </c>
      <c r="E71" s="822" t="s">
        <v>4153</v>
      </c>
      <c r="F71" s="831">
        <v>0.9</v>
      </c>
      <c r="G71" s="831">
        <v>52.86</v>
      </c>
      <c r="H71" s="831"/>
      <c r="I71" s="831">
        <v>58.733333333333334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599</v>
      </c>
      <c r="B72" s="822" t="s">
        <v>3963</v>
      </c>
      <c r="C72" s="822" t="s">
        <v>3964</v>
      </c>
      <c r="D72" s="822" t="s">
        <v>4154</v>
      </c>
      <c r="E72" s="822" t="s">
        <v>4155</v>
      </c>
      <c r="F72" s="831">
        <v>7</v>
      </c>
      <c r="G72" s="831">
        <v>9011.52</v>
      </c>
      <c r="H72" s="831"/>
      <c r="I72" s="831">
        <v>1287.3600000000001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599</v>
      </c>
      <c r="B73" s="822" t="s">
        <v>3963</v>
      </c>
      <c r="C73" s="822" t="s">
        <v>3964</v>
      </c>
      <c r="D73" s="822" t="s">
        <v>4156</v>
      </c>
      <c r="E73" s="822"/>
      <c r="F73" s="831">
        <v>5.2</v>
      </c>
      <c r="G73" s="831">
        <v>8485.7099999999991</v>
      </c>
      <c r="H73" s="831"/>
      <c r="I73" s="831">
        <v>1631.8673076923076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599</v>
      </c>
      <c r="B74" s="822" t="s">
        <v>3963</v>
      </c>
      <c r="C74" s="822" t="s">
        <v>3964</v>
      </c>
      <c r="D74" s="822" t="s">
        <v>4157</v>
      </c>
      <c r="E74" s="822" t="s">
        <v>4158</v>
      </c>
      <c r="F74" s="831"/>
      <c r="G74" s="831"/>
      <c r="H74" s="831"/>
      <c r="I74" s="831"/>
      <c r="J74" s="831">
        <v>0.9</v>
      </c>
      <c r="K74" s="831">
        <v>352.62</v>
      </c>
      <c r="L74" s="831"/>
      <c r="M74" s="831">
        <v>391.8</v>
      </c>
      <c r="N74" s="831">
        <v>2.3000000000000003</v>
      </c>
      <c r="O74" s="831">
        <v>901.14</v>
      </c>
      <c r="P74" s="827"/>
      <c r="Q74" s="832">
        <v>391.79999999999995</v>
      </c>
    </row>
    <row r="75" spans="1:17" ht="14.45" customHeight="1" x14ac:dyDescent="0.2">
      <c r="A75" s="821" t="s">
        <v>599</v>
      </c>
      <c r="B75" s="822" t="s">
        <v>3963</v>
      </c>
      <c r="C75" s="822" t="s">
        <v>3964</v>
      </c>
      <c r="D75" s="822" t="s">
        <v>4159</v>
      </c>
      <c r="E75" s="822" t="s">
        <v>4160</v>
      </c>
      <c r="F75" s="831">
        <v>5</v>
      </c>
      <c r="G75" s="831">
        <v>1096</v>
      </c>
      <c r="H75" s="831"/>
      <c r="I75" s="831">
        <v>219.2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599</v>
      </c>
      <c r="B76" s="822" t="s">
        <v>3963</v>
      </c>
      <c r="C76" s="822" t="s">
        <v>3964</v>
      </c>
      <c r="D76" s="822" t="s">
        <v>4161</v>
      </c>
      <c r="E76" s="822" t="s">
        <v>1228</v>
      </c>
      <c r="F76" s="831">
        <v>7.4999999999999991</v>
      </c>
      <c r="G76" s="831">
        <v>2488.3200000000002</v>
      </c>
      <c r="H76" s="831"/>
      <c r="I76" s="831">
        <v>331.77600000000007</v>
      </c>
      <c r="J76" s="831">
        <v>15.7</v>
      </c>
      <c r="K76" s="831">
        <v>10471.860000000002</v>
      </c>
      <c r="L76" s="831"/>
      <c r="M76" s="831">
        <v>666.9974522292996</v>
      </c>
      <c r="N76" s="831">
        <v>7.2</v>
      </c>
      <c r="O76" s="831">
        <v>4831.2</v>
      </c>
      <c r="P76" s="827"/>
      <c r="Q76" s="832">
        <v>671</v>
      </c>
    </row>
    <row r="77" spans="1:17" ht="14.45" customHeight="1" x14ac:dyDescent="0.2">
      <c r="A77" s="821" t="s">
        <v>599</v>
      </c>
      <c r="B77" s="822" t="s">
        <v>3963</v>
      </c>
      <c r="C77" s="822" t="s">
        <v>3964</v>
      </c>
      <c r="D77" s="822" t="s">
        <v>4162</v>
      </c>
      <c r="E77" s="822" t="s">
        <v>1238</v>
      </c>
      <c r="F77" s="831">
        <v>0.9</v>
      </c>
      <c r="G77" s="831">
        <v>133.65</v>
      </c>
      <c r="H77" s="831"/>
      <c r="I77" s="831">
        <v>148.5</v>
      </c>
      <c r="J77" s="831"/>
      <c r="K77" s="831"/>
      <c r="L77" s="831"/>
      <c r="M77" s="831"/>
      <c r="N77" s="831">
        <v>2.1</v>
      </c>
      <c r="O77" s="831">
        <v>669.9</v>
      </c>
      <c r="P77" s="827"/>
      <c r="Q77" s="832">
        <v>319</v>
      </c>
    </row>
    <row r="78" spans="1:17" ht="14.45" customHeight="1" x14ac:dyDescent="0.2">
      <c r="A78" s="821" t="s">
        <v>599</v>
      </c>
      <c r="B78" s="822" t="s">
        <v>3963</v>
      </c>
      <c r="C78" s="822" t="s">
        <v>3964</v>
      </c>
      <c r="D78" s="822" t="s">
        <v>4163</v>
      </c>
      <c r="E78" s="822" t="s">
        <v>4164</v>
      </c>
      <c r="F78" s="831">
        <v>73</v>
      </c>
      <c r="G78" s="831">
        <v>3860.24</v>
      </c>
      <c r="H78" s="831"/>
      <c r="I78" s="831">
        <v>52.879999999999995</v>
      </c>
      <c r="J78" s="831">
        <v>14</v>
      </c>
      <c r="K78" s="831">
        <v>740.32</v>
      </c>
      <c r="L78" s="831"/>
      <c r="M78" s="831">
        <v>52.88</v>
      </c>
      <c r="N78" s="831"/>
      <c r="O78" s="831"/>
      <c r="P78" s="827"/>
      <c r="Q78" s="832"/>
    </row>
    <row r="79" spans="1:17" ht="14.45" customHeight="1" x14ac:dyDescent="0.2">
      <c r="A79" s="821" t="s">
        <v>599</v>
      </c>
      <c r="B79" s="822" t="s">
        <v>3963</v>
      </c>
      <c r="C79" s="822" t="s">
        <v>3964</v>
      </c>
      <c r="D79" s="822" t="s">
        <v>4165</v>
      </c>
      <c r="E79" s="822" t="s">
        <v>4166</v>
      </c>
      <c r="F79" s="831"/>
      <c r="G79" s="831"/>
      <c r="H79" s="831"/>
      <c r="I79" s="831"/>
      <c r="J79" s="831">
        <v>1</v>
      </c>
      <c r="K79" s="831">
        <v>26921.9</v>
      </c>
      <c r="L79" s="831"/>
      <c r="M79" s="831">
        <v>26921.9</v>
      </c>
      <c r="N79" s="831"/>
      <c r="O79" s="831"/>
      <c r="P79" s="827"/>
      <c r="Q79" s="832"/>
    </row>
    <row r="80" spans="1:17" ht="14.45" customHeight="1" x14ac:dyDescent="0.2">
      <c r="A80" s="821" t="s">
        <v>599</v>
      </c>
      <c r="B80" s="822" t="s">
        <v>3963</v>
      </c>
      <c r="C80" s="822" t="s">
        <v>3964</v>
      </c>
      <c r="D80" s="822" t="s">
        <v>4167</v>
      </c>
      <c r="E80" s="822" t="s">
        <v>1238</v>
      </c>
      <c r="F80" s="831">
        <v>0</v>
      </c>
      <c r="G80" s="831">
        <v>0</v>
      </c>
      <c r="H80" s="831"/>
      <c r="I80" s="831"/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599</v>
      </c>
      <c r="B81" s="822" t="s">
        <v>3963</v>
      </c>
      <c r="C81" s="822" t="s">
        <v>3964</v>
      </c>
      <c r="D81" s="822" t="s">
        <v>4168</v>
      </c>
      <c r="E81" s="822" t="s">
        <v>4169</v>
      </c>
      <c r="F81" s="831"/>
      <c r="G81" s="831"/>
      <c r="H81" s="831"/>
      <c r="I81" s="831"/>
      <c r="J81" s="831"/>
      <c r="K81" s="831"/>
      <c r="L81" s="831"/>
      <c r="M81" s="831"/>
      <c r="N81" s="831">
        <v>0.79999999999999993</v>
      </c>
      <c r="O81" s="831">
        <v>420.06</v>
      </c>
      <c r="P81" s="827"/>
      <c r="Q81" s="832">
        <v>525.07500000000005</v>
      </c>
    </row>
    <row r="82" spans="1:17" ht="14.45" customHeight="1" x14ac:dyDescent="0.2">
      <c r="A82" s="821" t="s">
        <v>599</v>
      </c>
      <c r="B82" s="822" t="s">
        <v>3963</v>
      </c>
      <c r="C82" s="822" t="s">
        <v>3964</v>
      </c>
      <c r="D82" s="822" t="s">
        <v>4170</v>
      </c>
      <c r="E82" s="822" t="s">
        <v>4171</v>
      </c>
      <c r="F82" s="831">
        <v>15</v>
      </c>
      <c r="G82" s="831">
        <v>402.15</v>
      </c>
      <c r="H82" s="831"/>
      <c r="I82" s="831">
        <v>26.81</v>
      </c>
      <c r="J82" s="831">
        <v>110</v>
      </c>
      <c r="K82" s="831">
        <v>3241.7000000000003</v>
      </c>
      <c r="L82" s="831"/>
      <c r="M82" s="831">
        <v>29.470000000000002</v>
      </c>
      <c r="N82" s="831">
        <v>12</v>
      </c>
      <c r="O82" s="831">
        <v>353.64</v>
      </c>
      <c r="P82" s="827"/>
      <c r="Q82" s="832">
        <v>29.47</v>
      </c>
    </row>
    <row r="83" spans="1:17" ht="14.45" customHeight="1" x14ac:dyDescent="0.2">
      <c r="A83" s="821" t="s">
        <v>599</v>
      </c>
      <c r="B83" s="822" t="s">
        <v>3963</v>
      </c>
      <c r="C83" s="822" t="s">
        <v>3964</v>
      </c>
      <c r="D83" s="822" t="s">
        <v>4172</v>
      </c>
      <c r="E83" s="822"/>
      <c r="F83" s="831">
        <v>2.2000000000000002</v>
      </c>
      <c r="G83" s="831">
        <v>21963.119999999999</v>
      </c>
      <c r="H83" s="831"/>
      <c r="I83" s="831">
        <v>9983.2363636363625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599</v>
      </c>
      <c r="B84" s="822" t="s">
        <v>3963</v>
      </c>
      <c r="C84" s="822" t="s">
        <v>3964</v>
      </c>
      <c r="D84" s="822" t="s">
        <v>4173</v>
      </c>
      <c r="E84" s="822" t="s">
        <v>1212</v>
      </c>
      <c r="F84" s="831">
        <v>5.7</v>
      </c>
      <c r="G84" s="831">
        <v>2614.59</v>
      </c>
      <c r="H84" s="831"/>
      <c r="I84" s="831">
        <v>458.7</v>
      </c>
      <c r="J84" s="831"/>
      <c r="K84" s="831"/>
      <c r="L84" s="831"/>
      <c r="M84" s="831"/>
      <c r="N84" s="831">
        <v>21.8</v>
      </c>
      <c r="O84" s="831">
        <v>16319.07</v>
      </c>
      <c r="P84" s="827"/>
      <c r="Q84" s="832">
        <v>748.58119266055041</v>
      </c>
    </row>
    <row r="85" spans="1:17" ht="14.45" customHeight="1" x14ac:dyDescent="0.2">
      <c r="A85" s="821" t="s">
        <v>599</v>
      </c>
      <c r="B85" s="822" t="s">
        <v>3963</v>
      </c>
      <c r="C85" s="822" t="s">
        <v>3964</v>
      </c>
      <c r="D85" s="822" t="s">
        <v>4174</v>
      </c>
      <c r="E85" s="822" t="s">
        <v>4175</v>
      </c>
      <c r="F85" s="831">
        <v>0.4</v>
      </c>
      <c r="G85" s="831">
        <v>446.6</v>
      </c>
      <c r="H85" s="831"/>
      <c r="I85" s="831">
        <v>1116.5</v>
      </c>
      <c r="J85" s="831">
        <v>6.6999999999999993</v>
      </c>
      <c r="K85" s="831">
        <v>21867.01</v>
      </c>
      <c r="L85" s="831"/>
      <c r="M85" s="831">
        <v>3263.7328358208956</v>
      </c>
      <c r="N85" s="831"/>
      <c r="O85" s="831"/>
      <c r="P85" s="827"/>
      <c r="Q85" s="832"/>
    </row>
    <row r="86" spans="1:17" ht="14.45" customHeight="1" x14ac:dyDescent="0.2">
      <c r="A86" s="821" t="s">
        <v>599</v>
      </c>
      <c r="B86" s="822" t="s">
        <v>3963</v>
      </c>
      <c r="C86" s="822" t="s">
        <v>3964</v>
      </c>
      <c r="D86" s="822" t="s">
        <v>4176</v>
      </c>
      <c r="E86" s="822" t="s">
        <v>1222</v>
      </c>
      <c r="F86" s="831">
        <v>44.83</v>
      </c>
      <c r="G86" s="831">
        <v>6903.82</v>
      </c>
      <c r="H86" s="831"/>
      <c r="I86" s="831">
        <v>154</v>
      </c>
      <c r="J86" s="831">
        <v>14.200000000000001</v>
      </c>
      <c r="K86" s="831">
        <v>2141.0100000000002</v>
      </c>
      <c r="L86" s="831"/>
      <c r="M86" s="831">
        <v>150.77535211267607</v>
      </c>
      <c r="N86" s="831">
        <v>5.7</v>
      </c>
      <c r="O86" s="831">
        <v>858.99</v>
      </c>
      <c r="P86" s="827"/>
      <c r="Q86" s="832">
        <v>150.69999999999999</v>
      </c>
    </row>
    <row r="87" spans="1:17" ht="14.45" customHeight="1" x14ac:dyDescent="0.2">
      <c r="A87" s="821" t="s">
        <v>599</v>
      </c>
      <c r="B87" s="822" t="s">
        <v>3963</v>
      </c>
      <c r="C87" s="822" t="s">
        <v>3964</v>
      </c>
      <c r="D87" s="822" t="s">
        <v>4177</v>
      </c>
      <c r="E87" s="822" t="s">
        <v>1222</v>
      </c>
      <c r="F87" s="831">
        <v>58.329999999999991</v>
      </c>
      <c r="G87" s="831">
        <v>15334.960000000003</v>
      </c>
      <c r="H87" s="831"/>
      <c r="I87" s="831">
        <v>262.90005143151046</v>
      </c>
      <c r="J87" s="831">
        <v>17.800000000000008</v>
      </c>
      <c r="K87" s="831">
        <v>4698.3899999999985</v>
      </c>
      <c r="L87" s="831"/>
      <c r="M87" s="831">
        <v>263.95449438202229</v>
      </c>
      <c r="N87" s="831">
        <v>8.8000000000000007</v>
      </c>
      <c r="O87" s="831">
        <v>2323.2000000000003</v>
      </c>
      <c r="P87" s="827"/>
      <c r="Q87" s="832">
        <v>264</v>
      </c>
    </row>
    <row r="88" spans="1:17" ht="14.45" customHeight="1" x14ac:dyDescent="0.2">
      <c r="A88" s="821" t="s">
        <v>599</v>
      </c>
      <c r="B88" s="822" t="s">
        <v>3963</v>
      </c>
      <c r="C88" s="822" t="s">
        <v>3964</v>
      </c>
      <c r="D88" s="822" t="s">
        <v>4178</v>
      </c>
      <c r="E88" s="822" t="s">
        <v>4164</v>
      </c>
      <c r="F88" s="831"/>
      <c r="G88" s="831"/>
      <c r="H88" s="831"/>
      <c r="I88" s="831"/>
      <c r="J88" s="831">
        <v>17</v>
      </c>
      <c r="K88" s="831">
        <v>567.63</v>
      </c>
      <c r="L88" s="831"/>
      <c r="M88" s="831">
        <v>33.39</v>
      </c>
      <c r="N88" s="831"/>
      <c r="O88" s="831"/>
      <c r="P88" s="827"/>
      <c r="Q88" s="832"/>
    </row>
    <row r="89" spans="1:17" ht="14.45" customHeight="1" x14ac:dyDescent="0.2">
      <c r="A89" s="821" t="s">
        <v>599</v>
      </c>
      <c r="B89" s="822" t="s">
        <v>3963</v>
      </c>
      <c r="C89" s="822" t="s">
        <v>3964</v>
      </c>
      <c r="D89" s="822" t="s">
        <v>4179</v>
      </c>
      <c r="E89" s="822" t="s">
        <v>4180</v>
      </c>
      <c r="F89" s="831">
        <v>90.800000000000011</v>
      </c>
      <c r="G89" s="831">
        <v>12099.279999999999</v>
      </c>
      <c r="H89" s="831"/>
      <c r="I89" s="831">
        <v>133.25198237885459</v>
      </c>
      <c r="J89" s="831">
        <v>80.53</v>
      </c>
      <c r="K89" s="831">
        <v>10785.26</v>
      </c>
      <c r="L89" s="831"/>
      <c r="M89" s="831">
        <v>133.92847386067305</v>
      </c>
      <c r="N89" s="831">
        <v>47.700000000000024</v>
      </c>
      <c r="O89" s="831">
        <v>6143.7900000000072</v>
      </c>
      <c r="P89" s="827"/>
      <c r="Q89" s="832">
        <v>128.80062893081771</v>
      </c>
    </row>
    <row r="90" spans="1:17" ht="14.45" customHeight="1" x14ac:dyDescent="0.2">
      <c r="A90" s="821" t="s">
        <v>599</v>
      </c>
      <c r="B90" s="822" t="s">
        <v>3963</v>
      </c>
      <c r="C90" s="822" t="s">
        <v>3964</v>
      </c>
      <c r="D90" s="822" t="s">
        <v>4181</v>
      </c>
      <c r="E90" s="822" t="s">
        <v>4182</v>
      </c>
      <c r="F90" s="831"/>
      <c r="G90" s="831"/>
      <c r="H90" s="831"/>
      <c r="I90" s="831"/>
      <c r="J90" s="831">
        <v>1</v>
      </c>
      <c r="K90" s="831">
        <v>627.4</v>
      </c>
      <c r="L90" s="831"/>
      <c r="M90" s="831">
        <v>627.4</v>
      </c>
      <c r="N90" s="831"/>
      <c r="O90" s="831"/>
      <c r="P90" s="827"/>
      <c r="Q90" s="832"/>
    </row>
    <row r="91" spans="1:17" ht="14.45" customHeight="1" x14ac:dyDescent="0.2">
      <c r="A91" s="821" t="s">
        <v>599</v>
      </c>
      <c r="B91" s="822" t="s">
        <v>3963</v>
      </c>
      <c r="C91" s="822" t="s">
        <v>3964</v>
      </c>
      <c r="D91" s="822" t="s">
        <v>4183</v>
      </c>
      <c r="E91" s="822" t="s">
        <v>4184</v>
      </c>
      <c r="F91" s="831">
        <v>1.2</v>
      </c>
      <c r="G91" s="831">
        <v>1102.2</v>
      </c>
      <c r="H91" s="831"/>
      <c r="I91" s="831">
        <v>918.50000000000011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599</v>
      </c>
      <c r="B92" s="822" t="s">
        <v>3963</v>
      </c>
      <c r="C92" s="822" t="s">
        <v>3964</v>
      </c>
      <c r="D92" s="822" t="s">
        <v>4185</v>
      </c>
      <c r="E92" s="822" t="s">
        <v>858</v>
      </c>
      <c r="F92" s="831"/>
      <c r="G92" s="831"/>
      <c r="H92" s="831"/>
      <c r="I92" s="831"/>
      <c r="J92" s="831"/>
      <c r="K92" s="831"/>
      <c r="L92" s="831"/>
      <c r="M92" s="831"/>
      <c r="N92" s="831">
        <v>18</v>
      </c>
      <c r="O92" s="831">
        <v>790.19999999999993</v>
      </c>
      <c r="P92" s="827"/>
      <c r="Q92" s="832">
        <v>43.9</v>
      </c>
    </row>
    <row r="93" spans="1:17" ht="14.45" customHeight="1" x14ac:dyDescent="0.2">
      <c r="A93" s="821" t="s">
        <v>599</v>
      </c>
      <c r="B93" s="822" t="s">
        <v>3963</v>
      </c>
      <c r="C93" s="822" t="s">
        <v>3964</v>
      </c>
      <c r="D93" s="822" t="s">
        <v>4186</v>
      </c>
      <c r="E93" s="822" t="s">
        <v>4187</v>
      </c>
      <c r="F93" s="831"/>
      <c r="G93" s="831"/>
      <c r="H93" s="831"/>
      <c r="I93" s="831"/>
      <c r="J93" s="831">
        <v>6.3</v>
      </c>
      <c r="K93" s="831">
        <v>133973.94</v>
      </c>
      <c r="L93" s="831"/>
      <c r="M93" s="831">
        <v>21265.704761904763</v>
      </c>
      <c r="N93" s="831"/>
      <c r="O93" s="831"/>
      <c r="P93" s="827"/>
      <c r="Q93" s="832"/>
    </row>
    <row r="94" spans="1:17" ht="14.45" customHeight="1" x14ac:dyDescent="0.2">
      <c r="A94" s="821" t="s">
        <v>599</v>
      </c>
      <c r="B94" s="822" t="s">
        <v>3963</v>
      </c>
      <c r="C94" s="822" t="s">
        <v>3964</v>
      </c>
      <c r="D94" s="822" t="s">
        <v>4188</v>
      </c>
      <c r="E94" s="822" t="s">
        <v>1093</v>
      </c>
      <c r="F94" s="831">
        <v>3</v>
      </c>
      <c r="G94" s="831">
        <v>3862.08</v>
      </c>
      <c r="H94" s="831"/>
      <c r="I94" s="831">
        <v>1287.3599999999999</v>
      </c>
      <c r="J94" s="831">
        <v>16</v>
      </c>
      <c r="K94" s="831">
        <v>20597.759999999998</v>
      </c>
      <c r="L94" s="831"/>
      <c r="M94" s="831">
        <v>1287.3599999999999</v>
      </c>
      <c r="N94" s="831">
        <v>5.0999999999999996</v>
      </c>
      <c r="O94" s="831">
        <v>6565.5299999999988</v>
      </c>
      <c r="P94" s="827"/>
      <c r="Q94" s="832">
        <v>1287.3588235294117</v>
      </c>
    </row>
    <row r="95" spans="1:17" ht="14.45" customHeight="1" x14ac:dyDescent="0.2">
      <c r="A95" s="821" t="s">
        <v>599</v>
      </c>
      <c r="B95" s="822" t="s">
        <v>3963</v>
      </c>
      <c r="C95" s="822" t="s">
        <v>3964</v>
      </c>
      <c r="D95" s="822" t="s">
        <v>4189</v>
      </c>
      <c r="E95" s="822" t="s">
        <v>4190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1287.3599999999999</v>
      </c>
      <c r="P95" s="827"/>
      <c r="Q95" s="832">
        <v>1287.3599999999999</v>
      </c>
    </row>
    <row r="96" spans="1:17" ht="14.45" customHeight="1" x14ac:dyDescent="0.2">
      <c r="A96" s="821" t="s">
        <v>599</v>
      </c>
      <c r="B96" s="822" t="s">
        <v>3963</v>
      </c>
      <c r="C96" s="822" t="s">
        <v>3964</v>
      </c>
      <c r="D96" s="822" t="s">
        <v>4191</v>
      </c>
      <c r="E96" s="822" t="s">
        <v>829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4988.09</v>
      </c>
      <c r="P96" s="827"/>
      <c r="Q96" s="832">
        <v>4988.09</v>
      </c>
    </row>
    <row r="97" spans="1:17" ht="14.45" customHeight="1" x14ac:dyDescent="0.2">
      <c r="A97" s="821" t="s">
        <v>599</v>
      </c>
      <c r="B97" s="822" t="s">
        <v>3963</v>
      </c>
      <c r="C97" s="822" t="s">
        <v>4192</v>
      </c>
      <c r="D97" s="822" t="s">
        <v>4193</v>
      </c>
      <c r="E97" s="822" t="s">
        <v>4194</v>
      </c>
      <c r="F97" s="831">
        <v>35</v>
      </c>
      <c r="G97" s="831">
        <v>76223.000000000015</v>
      </c>
      <c r="H97" s="831"/>
      <c r="I97" s="831">
        <v>2177.8000000000006</v>
      </c>
      <c r="J97" s="831">
        <v>12</v>
      </c>
      <c r="K97" s="831">
        <v>26479.759999999998</v>
      </c>
      <c r="L97" s="831"/>
      <c r="M97" s="831">
        <v>2206.6466666666665</v>
      </c>
      <c r="N97" s="831">
        <v>26</v>
      </c>
      <c r="O97" s="831">
        <v>57660.980000000025</v>
      </c>
      <c r="P97" s="827"/>
      <c r="Q97" s="832">
        <v>2217.7300000000009</v>
      </c>
    </row>
    <row r="98" spans="1:17" ht="14.45" customHeight="1" x14ac:dyDescent="0.2">
      <c r="A98" s="821" t="s">
        <v>599</v>
      </c>
      <c r="B98" s="822" t="s">
        <v>3963</v>
      </c>
      <c r="C98" s="822" t="s">
        <v>4192</v>
      </c>
      <c r="D98" s="822" t="s">
        <v>4195</v>
      </c>
      <c r="E98" s="822" t="s">
        <v>4196</v>
      </c>
      <c r="F98" s="831">
        <v>41</v>
      </c>
      <c r="G98" s="831">
        <v>109150.19999999998</v>
      </c>
      <c r="H98" s="831"/>
      <c r="I98" s="831">
        <v>2662.1999999999994</v>
      </c>
      <c r="J98" s="831">
        <v>20</v>
      </c>
      <c r="K98" s="831">
        <v>53631.740000000005</v>
      </c>
      <c r="L98" s="831"/>
      <c r="M98" s="831">
        <v>2681.5870000000004</v>
      </c>
      <c r="N98" s="831">
        <v>25</v>
      </c>
      <c r="O98" s="831">
        <v>67695.750000000015</v>
      </c>
      <c r="P98" s="827"/>
      <c r="Q98" s="832">
        <v>2707.8300000000004</v>
      </c>
    </row>
    <row r="99" spans="1:17" ht="14.45" customHeight="1" x14ac:dyDescent="0.2">
      <c r="A99" s="821" t="s">
        <v>599</v>
      </c>
      <c r="B99" s="822" t="s">
        <v>3963</v>
      </c>
      <c r="C99" s="822" t="s">
        <v>4192</v>
      </c>
      <c r="D99" s="822" t="s">
        <v>4197</v>
      </c>
      <c r="E99" s="822" t="s">
        <v>4198</v>
      </c>
      <c r="F99" s="831"/>
      <c r="G99" s="831"/>
      <c r="H99" s="831"/>
      <c r="I99" s="831"/>
      <c r="J99" s="831"/>
      <c r="K99" s="831"/>
      <c r="L99" s="831"/>
      <c r="M99" s="831"/>
      <c r="N99" s="831">
        <v>4</v>
      </c>
      <c r="O99" s="831">
        <v>36382.04</v>
      </c>
      <c r="P99" s="827"/>
      <c r="Q99" s="832">
        <v>9095.51</v>
      </c>
    </row>
    <row r="100" spans="1:17" ht="14.45" customHeight="1" x14ac:dyDescent="0.2">
      <c r="A100" s="821" t="s">
        <v>599</v>
      </c>
      <c r="B100" s="822" t="s">
        <v>3963</v>
      </c>
      <c r="C100" s="822" t="s">
        <v>4192</v>
      </c>
      <c r="D100" s="822" t="s">
        <v>4199</v>
      </c>
      <c r="E100" s="822" t="s">
        <v>4200</v>
      </c>
      <c r="F100" s="831">
        <v>12</v>
      </c>
      <c r="G100" s="831">
        <v>14692.2</v>
      </c>
      <c r="H100" s="831"/>
      <c r="I100" s="831">
        <v>1224.3500000000001</v>
      </c>
      <c r="J100" s="831">
        <v>6</v>
      </c>
      <c r="K100" s="831">
        <v>7428.7500000000009</v>
      </c>
      <c r="L100" s="831"/>
      <c r="M100" s="831">
        <v>1238.1250000000002</v>
      </c>
      <c r="N100" s="831">
        <v>1</v>
      </c>
      <c r="O100" s="831">
        <v>1247.8599999999999</v>
      </c>
      <c r="P100" s="827"/>
      <c r="Q100" s="832">
        <v>1247.8599999999999</v>
      </c>
    </row>
    <row r="101" spans="1:17" ht="14.45" customHeight="1" x14ac:dyDescent="0.2">
      <c r="A101" s="821" t="s">
        <v>599</v>
      </c>
      <c r="B101" s="822" t="s">
        <v>3963</v>
      </c>
      <c r="C101" s="822" t="s">
        <v>4192</v>
      </c>
      <c r="D101" s="822" t="s">
        <v>4201</v>
      </c>
      <c r="E101" s="822" t="s">
        <v>4202</v>
      </c>
      <c r="F101" s="831"/>
      <c r="G101" s="831"/>
      <c r="H101" s="831"/>
      <c r="I101" s="831"/>
      <c r="J101" s="831">
        <v>2</v>
      </c>
      <c r="K101" s="831">
        <v>499.92</v>
      </c>
      <c r="L101" s="831"/>
      <c r="M101" s="831">
        <v>249.96</v>
      </c>
      <c r="N101" s="831"/>
      <c r="O101" s="831"/>
      <c r="P101" s="827"/>
      <c r="Q101" s="832"/>
    </row>
    <row r="102" spans="1:17" ht="14.45" customHeight="1" x14ac:dyDescent="0.2">
      <c r="A102" s="821" t="s">
        <v>599</v>
      </c>
      <c r="B102" s="822" t="s">
        <v>3963</v>
      </c>
      <c r="C102" s="822" t="s">
        <v>4090</v>
      </c>
      <c r="D102" s="822" t="s">
        <v>4203</v>
      </c>
      <c r="E102" s="822" t="s">
        <v>4204</v>
      </c>
      <c r="F102" s="831">
        <v>1</v>
      </c>
      <c r="G102" s="831">
        <v>13068.03</v>
      </c>
      <c r="H102" s="831"/>
      <c r="I102" s="831">
        <v>13068.03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599</v>
      </c>
      <c r="B103" s="822" t="s">
        <v>3963</v>
      </c>
      <c r="C103" s="822" t="s">
        <v>4090</v>
      </c>
      <c r="D103" s="822" t="s">
        <v>4205</v>
      </c>
      <c r="E103" s="822" t="s">
        <v>4206</v>
      </c>
      <c r="F103" s="831"/>
      <c r="G103" s="831"/>
      <c r="H103" s="831"/>
      <c r="I103" s="831"/>
      <c r="J103" s="831">
        <v>1</v>
      </c>
      <c r="K103" s="831">
        <v>11437</v>
      </c>
      <c r="L103" s="831"/>
      <c r="M103" s="831">
        <v>11437</v>
      </c>
      <c r="N103" s="831"/>
      <c r="O103" s="831"/>
      <c r="P103" s="827"/>
      <c r="Q103" s="832"/>
    </row>
    <row r="104" spans="1:17" ht="14.45" customHeight="1" x14ac:dyDescent="0.2">
      <c r="A104" s="821" t="s">
        <v>599</v>
      </c>
      <c r="B104" s="822" t="s">
        <v>3963</v>
      </c>
      <c r="C104" s="822" t="s">
        <v>4090</v>
      </c>
      <c r="D104" s="822" t="s">
        <v>4207</v>
      </c>
      <c r="E104" s="822" t="s">
        <v>4208</v>
      </c>
      <c r="F104" s="831">
        <v>47</v>
      </c>
      <c r="G104" s="831">
        <v>355605.18</v>
      </c>
      <c r="H104" s="831"/>
      <c r="I104" s="831">
        <v>7566.0676595744681</v>
      </c>
      <c r="J104" s="831">
        <v>26</v>
      </c>
      <c r="K104" s="831">
        <v>179400</v>
      </c>
      <c r="L104" s="831"/>
      <c r="M104" s="831">
        <v>6900</v>
      </c>
      <c r="N104" s="831">
        <v>31</v>
      </c>
      <c r="O104" s="831">
        <v>213900</v>
      </c>
      <c r="P104" s="827"/>
      <c r="Q104" s="832">
        <v>6900</v>
      </c>
    </row>
    <row r="105" spans="1:17" ht="14.45" customHeight="1" x14ac:dyDescent="0.2">
      <c r="A105" s="821" t="s">
        <v>599</v>
      </c>
      <c r="B105" s="822" t="s">
        <v>3963</v>
      </c>
      <c r="C105" s="822" t="s">
        <v>4090</v>
      </c>
      <c r="D105" s="822" t="s">
        <v>4209</v>
      </c>
      <c r="E105" s="822" t="s">
        <v>4210</v>
      </c>
      <c r="F105" s="831"/>
      <c r="G105" s="831"/>
      <c r="H105" s="831"/>
      <c r="I105" s="831"/>
      <c r="J105" s="831">
        <v>1</v>
      </c>
      <c r="K105" s="831">
        <v>2422.13</v>
      </c>
      <c r="L105" s="831"/>
      <c r="M105" s="831">
        <v>2422.13</v>
      </c>
      <c r="N105" s="831"/>
      <c r="O105" s="831"/>
      <c r="P105" s="827"/>
      <c r="Q105" s="832"/>
    </row>
    <row r="106" spans="1:17" ht="14.45" customHeight="1" x14ac:dyDescent="0.2">
      <c r="A106" s="821" t="s">
        <v>599</v>
      </c>
      <c r="B106" s="822" t="s">
        <v>3963</v>
      </c>
      <c r="C106" s="822" t="s">
        <v>4090</v>
      </c>
      <c r="D106" s="822" t="s">
        <v>4211</v>
      </c>
      <c r="E106" s="822" t="s">
        <v>4212</v>
      </c>
      <c r="F106" s="831">
        <v>33</v>
      </c>
      <c r="G106" s="831">
        <v>617656.69999999995</v>
      </c>
      <c r="H106" s="831"/>
      <c r="I106" s="831">
        <v>18716.869696969694</v>
      </c>
      <c r="J106" s="831">
        <v>28</v>
      </c>
      <c r="K106" s="831">
        <v>386400</v>
      </c>
      <c r="L106" s="831"/>
      <c r="M106" s="831">
        <v>13800</v>
      </c>
      <c r="N106" s="831">
        <v>13</v>
      </c>
      <c r="O106" s="831">
        <v>179400</v>
      </c>
      <c r="P106" s="827"/>
      <c r="Q106" s="832">
        <v>13800</v>
      </c>
    </row>
    <row r="107" spans="1:17" ht="14.45" customHeight="1" x14ac:dyDescent="0.2">
      <c r="A107" s="821" t="s">
        <v>599</v>
      </c>
      <c r="B107" s="822" t="s">
        <v>3963</v>
      </c>
      <c r="C107" s="822" t="s">
        <v>4090</v>
      </c>
      <c r="D107" s="822" t="s">
        <v>4213</v>
      </c>
      <c r="E107" s="822" t="s">
        <v>4214</v>
      </c>
      <c r="F107" s="831">
        <v>9</v>
      </c>
      <c r="G107" s="831">
        <v>140347.44</v>
      </c>
      <c r="H107" s="831"/>
      <c r="I107" s="831">
        <v>15594.16</v>
      </c>
      <c r="J107" s="831">
        <v>6</v>
      </c>
      <c r="K107" s="831">
        <v>83301</v>
      </c>
      <c r="L107" s="831"/>
      <c r="M107" s="831">
        <v>13883.5</v>
      </c>
      <c r="N107" s="831">
        <v>1</v>
      </c>
      <c r="O107" s="831">
        <v>13883.5</v>
      </c>
      <c r="P107" s="827"/>
      <c r="Q107" s="832">
        <v>13883.5</v>
      </c>
    </row>
    <row r="108" spans="1:17" ht="14.45" customHeight="1" x14ac:dyDescent="0.2">
      <c r="A108" s="821" t="s">
        <v>599</v>
      </c>
      <c r="B108" s="822" t="s">
        <v>3963</v>
      </c>
      <c r="C108" s="822" t="s">
        <v>4090</v>
      </c>
      <c r="D108" s="822" t="s">
        <v>4215</v>
      </c>
      <c r="E108" s="822" t="s">
        <v>4216</v>
      </c>
      <c r="F108" s="831"/>
      <c r="G108" s="831"/>
      <c r="H108" s="831"/>
      <c r="I108" s="831"/>
      <c r="J108" s="831">
        <v>2</v>
      </c>
      <c r="K108" s="831">
        <v>472.83</v>
      </c>
      <c r="L108" s="831"/>
      <c r="M108" s="831">
        <v>236.41499999999999</v>
      </c>
      <c r="N108" s="831"/>
      <c r="O108" s="831"/>
      <c r="P108" s="827"/>
      <c r="Q108" s="832"/>
    </row>
    <row r="109" spans="1:17" ht="14.45" customHeight="1" x14ac:dyDescent="0.2">
      <c r="A109" s="821" t="s">
        <v>599</v>
      </c>
      <c r="B109" s="822" t="s">
        <v>3963</v>
      </c>
      <c r="C109" s="822" t="s">
        <v>4090</v>
      </c>
      <c r="D109" s="822" t="s">
        <v>4217</v>
      </c>
      <c r="E109" s="822" t="s">
        <v>4218</v>
      </c>
      <c r="F109" s="831">
        <v>2</v>
      </c>
      <c r="G109" s="831">
        <v>4400</v>
      </c>
      <c r="H109" s="831"/>
      <c r="I109" s="831">
        <v>2200</v>
      </c>
      <c r="J109" s="831">
        <v>1</v>
      </c>
      <c r="K109" s="831">
        <v>2200</v>
      </c>
      <c r="L109" s="831"/>
      <c r="M109" s="831">
        <v>2200</v>
      </c>
      <c r="N109" s="831"/>
      <c r="O109" s="831"/>
      <c r="P109" s="827"/>
      <c r="Q109" s="832"/>
    </row>
    <row r="110" spans="1:17" ht="14.45" customHeight="1" x14ac:dyDescent="0.2">
      <c r="A110" s="821" t="s">
        <v>599</v>
      </c>
      <c r="B110" s="822" t="s">
        <v>3963</v>
      </c>
      <c r="C110" s="822" t="s">
        <v>4090</v>
      </c>
      <c r="D110" s="822" t="s">
        <v>4219</v>
      </c>
      <c r="E110" s="822" t="s">
        <v>4220</v>
      </c>
      <c r="F110" s="831">
        <v>2</v>
      </c>
      <c r="G110" s="831">
        <v>18837.32</v>
      </c>
      <c r="H110" s="831"/>
      <c r="I110" s="831">
        <v>9418.66</v>
      </c>
      <c r="J110" s="831">
        <v>1</v>
      </c>
      <c r="K110" s="831">
        <v>7024.6</v>
      </c>
      <c r="L110" s="831"/>
      <c r="M110" s="831">
        <v>7024.6</v>
      </c>
      <c r="N110" s="831"/>
      <c r="O110" s="831"/>
      <c r="P110" s="827"/>
      <c r="Q110" s="832"/>
    </row>
    <row r="111" spans="1:17" ht="14.45" customHeight="1" x14ac:dyDescent="0.2">
      <c r="A111" s="821" t="s">
        <v>599</v>
      </c>
      <c r="B111" s="822" t="s">
        <v>3963</v>
      </c>
      <c r="C111" s="822" t="s">
        <v>4090</v>
      </c>
      <c r="D111" s="822" t="s">
        <v>4221</v>
      </c>
      <c r="E111" s="822" t="s">
        <v>4222</v>
      </c>
      <c r="F111" s="831">
        <v>1</v>
      </c>
      <c r="G111" s="831">
        <v>9309.57</v>
      </c>
      <c r="H111" s="831"/>
      <c r="I111" s="831">
        <v>9309.57</v>
      </c>
      <c r="J111" s="831">
        <v>4</v>
      </c>
      <c r="K111" s="831">
        <v>28098.400000000001</v>
      </c>
      <c r="L111" s="831"/>
      <c r="M111" s="831">
        <v>7024.6</v>
      </c>
      <c r="N111" s="831">
        <v>2</v>
      </c>
      <c r="O111" s="831">
        <v>16334.17</v>
      </c>
      <c r="P111" s="827"/>
      <c r="Q111" s="832">
        <v>8167.085</v>
      </c>
    </row>
    <row r="112" spans="1:17" ht="14.45" customHeight="1" x14ac:dyDescent="0.2">
      <c r="A112" s="821" t="s">
        <v>599</v>
      </c>
      <c r="B112" s="822" t="s">
        <v>3963</v>
      </c>
      <c r="C112" s="822" t="s">
        <v>4090</v>
      </c>
      <c r="D112" s="822" t="s">
        <v>4223</v>
      </c>
      <c r="E112" s="822" t="s">
        <v>4224</v>
      </c>
      <c r="F112" s="831">
        <v>1</v>
      </c>
      <c r="G112" s="831">
        <v>9274.5</v>
      </c>
      <c r="H112" s="831"/>
      <c r="I112" s="831">
        <v>9274.5</v>
      </c>
      <c r="J112" s="831">
        <v>1</v>
      </c>
      <c r="K112" s="831">
        <v>7024.6</v>
      </c>
      <c r="L112" s="831"/>
      <c r="M112" s="831">
        <v>7024.6</v>
      </c>
      <c r="N112" s="831">
        <v>3</v>
      </c>
      <c r="O112" s="831">
        <v>21073.800000000003</v>
      </c>
      <c r="P112" s="827"/>
      <c r="Q112" s="832">
        <v>7024.6000000000013</v>
      </c>
    </row>
    <row r="113" spans="1:17" ht="14.45" customHeight="1" x14ac:dyDescent="0.2">
      <c r="A113" s="821" t="s">
        <v>599</v>
      </c>
      <c r="B113" s="822" t="s">
        <v>3963</v>
      </c>
      <c r="C113" s="822" t="s">
        <v>4090</v>
      </c>
      <c r="D113" s="822" t="s">
        <v>4225</v>
      </c>
      <c r="E113" s="822" t="s">
        <v>4226</v>
      </c>
      <c r="F113" s="831">
        <v>3</v>
      </c>
      <c r="G113" s="831">
        <v>28470.090000000004</v>
      </c>
      <c r="H113" s="831"/>
      <c r="I113" s="831">
        <v>9490.0300000000007</v>
      </c>
      <c r="J113" s="831"/>
      <c r="K113" s="831"/>
      <c r="L113" s="831"/>
      <c r="M113" s="831"/>
      <c r="N113" s="831">
        <v>2</v>
      </c>
      <c r="O113" s="831">
        <v>16514.63</v>
      </c>
      <c r="P113" s="827"/>
      <c r="Q113" s="832">
        <v>8257.3150000000005</v>
      </c>
    </row>
    <row r="114" spans="1:17" ht="14.45" customHeight="1" x14ac:dyDescent="0.2">
      <c r="A114" s="821" t="s">
        <v>599</v>
      </c>
      <c r="B114" s="822" t="s">
        <v>3963</v>
      </c>
      <c r="C114" s="822" t="s">
        <v>4090</v>
      </c>
      <c r="D114" s="822" t="s">
        <v>4227</v>
      </c>
      <c r="E114" s="822" t="s">
        <v>4228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7024.69</v>
      </c>
      <c r="P114" s="827"/>
      <c r="Q114" s="832">
        <v>7024.69</v>
      </c>
    </row>
    <row r="115" spans="1:17" ht="14.45" customHeight="1" x14ac:dyDescent="0.2">
      <c r="A115" s="821" t="s">
        <v>599</v>
      </c>
      <c r="B115" s="822" t="s">
        <v>3963</v>
      </c>
      <c r="C115" s="822" t="s">
        <v>4090</v>
      </c>
      <c r="D115" s="822" t="s">
        <v>4229</v>
      </c>
      <c r="E115" s="822" t="s">
        <v>4230</v>
      </c>
      <c r="F115" s="831"/>
      <c r="G115" s="831"/>
      <c r="H115" s="831"/>
      <c r="I115" s="831"/>
      <c r="J115" s="831">
        <v>2</v>
      </c>
      <c r="K115" s="831">
        <v>14049.2</v>
      </c>
      <c r="L115" s="831"/>
      <c r="M115" s="831">
        <v>7024.6</v>
      </c>
      <c r="N115" s="831"/>
      <c r="O115" s="831"/>
      <c r="P115" s="827"/>
      <c r="Q115" s="832"/>
    </row>
    <row r="116" spans="1:17" ht="14.45" customHeight="1" x14ac:dyDescent="0.2">
      <c r="A116" s="821" t="s">
        <v>599</v>
      </c>
      <c r="B116" s="822" t="s">
        <v>3963</v>
      </c>
      <c r="C116" s="822" t="s">
        <v>4090</v>
      </c>
      <c r="D116" s="822" t="s">
        <v>4231</v>
      </c>
      <c r="E116" s="822" t="s">
        <v>4232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7024.6</v>
      </c>
      <c r="P116" s="827"/>
      <c r="Q116" s="832">
        <v>7024.6</v>
      </c>
    </row>
    <row r="117" spans="1:17" ht="14.45" customHeight="1" x14ac:dyDescent="0.2">
      <c r="A117" s="821" t="s">
        <v>599</v>
      </c>
      <c r="B117" s="822" t="s">
        <v>3963</v>
      </c>
      <c r="C117" s="822" t="s">
        <v>4090</v>
      </c>
      <c r="D117" s="822" t="s">
        <v>4233</v>
      </c>
      <c r="E117" s="822" t="s">
        <v>4234</v>
      </c>
      <c r="F117" s="831">
        <v>47</v>
      </c>
      <c r="G117" s="831">
        <v>37807.740000000005</v>
      </c>
      <c r="H117" s="831"/>
      <c r="I117" s="831">
        <v>804.42000000000007</v>
      </c>
      <c r="J117" s="831">
        <v>24</v>
      </c>
      <c r="K117" s="831">
        <v>10764</v>
      </c>
      <c r="L117" s="831"/>
      <c r="M117" s="831">
        <v>448.5</v>
      </c>
      <c r="N117" s="831">
        <v>30</v>
      </c>
      <c r="O117" s="831">
        <v>13455</v>
      </c>
      <c r="P117" s="827"/>
      <c r="Q117" s="832">
        <v>448.5</v>
      </c>
    </row>
    <row r="118" spans="1:17" ht="14.45" customHeight="1" x14ac:dyDescent="0.2">
      <c r="A118" s="821" t="s">
        <v>599</v>
      </c>
      <c r="B118" s="822" t="s">
        <v>3963</v>
      </c>
      <c r="C118" s="822" t="s">
        <v>4090</v>
      </c>
      <c r="D118" s="822" t="s">
        <v>4235</v>
      </c>
      <c r="E118" s="822" t="s">
        <v>4236</v>
      </c>
      <c r="F118" s="831">
        <v>19</v>
      </c>
      <c r="G118" s="831">
        <v>78985.47</v>
      </c>
      <c r="H118" s="831"/>
      <c r="I118" s="831">
        <v>4157.13</v>
      </c>
      <c r="J118" s="831">
        <v>9</v>
      </c>
      <c r="K118" s="831">
        <v>15473.25</v>
      </c>
      <c r="L118" s="831"/>
      <c r="M118" s="831">
        <v>1719.25</v>
      </c>
      <c r="N118" s="831">
        <v>12</v>
      </c>
      <c r="O118" s="831">
        <v>20631</v>
      </c>
      <c r="P118" s="827"/>
      <c r="Q118" s="832">
        <v>1719.25</v>
      </c>
    </row>
    <row r="119" spans="1:17" ht="14.45" customHeight="1" x14ac:dyDescent="0.2">
      <c r="A119" s="821" t="s">
        <v>599</v>
      </c>
      <c r="B119" s="822" t="s">
        <v>3963</v>
      </c>
      <c r="C119" s="822" t="s">
        <v>4090</v>
      </c>
      <c r="D119" s="822" t="s">
        <v>4237</v>
      </c>
      <c r="E119" s="822"/>
      <c r="F119" s="831">
        <v>170</v>
      </c>
      <c r="G119" s="831">
        <v>10710</v>
      </c>
      <c r="H119" s="831"/>
      <c r="I119" s="831">
        <v>63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599</v>
      </c>
      <c r="B120" s="822" t="s">
        <v>3963</v>
      </c>
      <c r="C120" s="822" t="s">
        <v>4090</v>
      </c>
      <c r="D120" s="822" t="s">
        <v>4238</v>
      </c>
      <c r="E120" s="822" t="s">
        <v>4239</v>
      </c>
      <c r="F120" s="831"/>
      <c r="G120" s="831"/>
      <c r="H120" s="831"/>
      <c r="I120" s="831"/>
      <c r="J120" s="831">
        <v>1</v>
      </c>
      <c r="K120" s="831">
        <v>157.28</v>
      </c>
      <c r="L120" s="831"/>
      <c r="M120" s="831">
        <v>157.28</v>
      </c>
      <c r="N120" s="831"/>
      <c r="O120" s="831"/>
      <c r="P120" s="827"/>
      <c r="Q120" s="832"/>
    </row>
    <row r="121" spans="1:17" ht="14.45" customHeight="1" x14ac:dyDescent="0.2">
      <c r="A121" s="821" t="s">
        <v>599</v>
      </c>
      <c r="B121" s="822" t="s">
        <v>3963</v>
      </c>
      <c r="C121" s="822" t="s">
        <v>4090</v>
      </c>
      <c r="D121" s="822" t="s">
        <v>4240</v>
      </c>
      <c r="E121" s="822"/>
      <c r="F121" s="831">
        <v>2</v>
      </c>
      <c r="G121" s="831">
        <v>289.39999999999998</v>
      </c>
      <c r="H121" s="831"/>
      <c r="I121" s="831">
        <v>144.69999999999999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599</v>
      </c>
      <c r="B122" s="822" t="s">
        <v>3963</v>
      </c>
      <c r="C122" s="822" t="s">
        <v>4090</v>
      </c>
      <c r="D122" s="822" t="s">
        <v>4241</v>
      </c>
      <c r="E122" s="822"/>
      <c r="F122" s="831">
        <v>4</v>
      </c>
      <c r="G122" s="831">
        <v>798</v>
      </c>
      <c r="H122" s="831"/>
      <c r="I122" s="831">
        <v>199.5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599</v>
      </c>
      <c r="B123" s="822" t="s">
        <v>3963</v>
      </c>
      <c r="C123" s="822" t="s">
        <v>4090</v>
      </c>
      <c r="D123" s="822" t="s">
        <v>4242</v>
      </c>
      <c r="E123" s="822" t="s">
        <v>4243</v>
      </c>
      <c r="F123" s="831">
        <v>3</v>
      </c>
      <c r="G123" s="831">
        <v>8845.32</v>
      </c>
      <c r="H123" s="831"/>
      <c r="I123" s="831">
        <v>2948.44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599</v>
      </c>
      <c r="B124" s="822" t="s">
        <v>3963</v>
      </c>
      <c r="C124" s="822" t="s">
        <v>4090</v>
      </c>
      <c r="D124" s="822" t="s">
        <v>4244</v>
      </c>
      <c r="E124" s="822" t="s">
        <v>4245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2854.27</v>
      </c>
      <c r="P124" s="827"/>
      <c r="Q124" s="832">
        <v>2854.27</v>
      </c>
    </row>
    <row r="125" spans="1:17" ht="14.45" customHeight="1" x14ac:dyDescent="0.2">
      <c r="A125" s="821" t="s">
        <v>599</v>
      </c>
      <c r="B125" s="822" t="s">
        <v>3963</v>
      </c>
      <c r="C125" s="822" t="s">
        <v>4090</v>
      </c>
      <c r="D125" s="822" t="s">
        <v>4246</v>
      </c>
      <c r="E125" s="822" t="s">
        <v>4247</v>
      </c>
      <c r="F125" s="831">
        <v>6</v>
      </c>
      <c r="G125" s="831">
        <v>26490.120000000003</v>
      </c>
      <c r="H125" s="831"/>
      <c r="I125" s="831">
        <v>4415.0200000000004</v>
      </c>
      <c r="J125" s="831">
        <v>12</v>
      </c>
      <c r="K125" s="831">
        <v>34707</v>
      </c>
      <c r="L125" s="831"/>
      <c r="M125" s="831">
        <v>2892.25</v>
      </c>
      <c r="N125" s="831">
        <v>6</v>
      </c>
      <c r="O125" s="831">
        <v>26490.120000000003</v>
      </c>
      <c r="P125" s="827"/>
      <c r="Q125" s="832">
        <v>4415.0200000000004</v>
      </c>
    </row>
    <row r="126" spans="1:17" ht="14.45" customHeight="1" x14ac:dyDescent="0.2">
      <c r="A126" s="821" t="s">
        <v>599</v>
      </c>
      <c r="B126" s="822" t="s">
        <v>3963</v>
      </c>
      <c r="C126" s="822" t="s">
        <v>4090</v>
      </c>
      <c r="D126" s="822" t="s">
        <v>4248</v>
      </c>
      <c r="E126" s="822" t="s">
        <v>4249</v>
      </c>
      <c r="F126" s="831">
        <v>13</v>
      </c>
      <c r="G126" s="831">
        <v>56887.22</v>
      </c>
      <c r="H126" s="831"/>
      <c r="I126" s="831">
        <v>4375.9400000000005</v>
      </c>
      <c r="J126" s="831">
        <v>5</v>
      </c>
      <c r="K126" s="831">
        <v>11500</v>
      </c>
      <c r="L126" s="831"/>
      <c r="M126" s="831">
        <v>2300</v>
      </c>
      <c r="N126" s="831">
        <v>12</v>
      </c>
      <c r="O126" s="831">
        <v>27600</v>
      </c>
      <c r="P126" s="827"/>
      <c r="Q126" s="832">
        <v>2300</v>
      </c>
    </row>
    <row r="127" spans="1:17" ht="14.45" customHeight="1" x14ac:dyDescent="0.2">
      <c r="A127" s="821" t="s">
        <v>599</v>
      </c>
      <c r="B127" s="822" t="s">
        <v>3963</v>
      </c>
      <c r="C127" s="822" t="s">
        <v>4090</v>
      </c>
      <c r="D127" s="822" t="s">
        <v>4250</v>
      </c>
      <c r="E127" s="822" t="s">
        <v>4249</v>
      </c>
      <c r="F127" s="831">
        <v>19</v>
      </c>
      <c r="G127" s="831">
        <v>67907.899999999994</v>
      </c>
      <c r="H127" s="831"/>
      <c r="I127" s="831">
        <v>3574.1</v>
      </c>
      <c r="J127" s="831">
        <v>10</v>
      </c>
      <c r="K127" s="831">
        <v>23000</v>
      </c>
      <c r="L127" s="831"/>
      <c r="M127" s="831">
        <v>2300</v>
      </c>
      <c r="N127" s="831">
        <v>3</v>
      </c>
      <c r="O127" s="831">
        <v>6900</v>
      </c>
      <c r="P127" s="827"/>
      <c r="Q127" s="832">
        <v>2300</v>
      </c>
    </row>
    <row r="128" spans="1:17" ht="14.45" customHeight="1" x14ac:dyDescent="0.2">
      <c r="A128" s="821" t="s">
        <v>599</v>
      </c>
      <c r="B128" s="822" t="s">
        <v>3963</v>
      </c>
      <c r="C128" s="822" t="s">
        <v>4090</v>
      </c>
      <c r="D128" s="822" t="s">
        <v>4251</v>
      </c>
      <c r="E128" s="822" t="s">
        <v>4252</v>
      </c>
      <c r="F128" s="831">
        <v>6</v>
      </c>
      <c r="G128" s="831">
        <v>8518.92</v>
      </c>
      <c r="H128" s="831"/>
      <c r="I128" s="831">
        <v>1419.82</v>
      </c>
      <c r="J128" s="831">
        <v>4</v>
      </c>
      <c r="K128" s="831">
        <v>4854</v>
      </c>
      <c r="L128" s="831"/>
      <c r="M128" s="831">
        <v>1213.5</v>
      </c>
      <c r="N128" s="831"/>
      <c r="O128" s="831"/>
      <c r="P128" s="827"/>
      <c r="Q128" s="832"/>
    </row>
    <row r="129" spans="1:17" ht="14.45" customHeight="1" x14ac:dyDescent="0.2">
      <c r="A129" s="821" t="s">
        <v>599</v>
      </c>
      <c r="B129" s="822" t="s">
        <v>3963</v>
      </c>
      <c r="C129" s="822" t="s">
        <v>4090</v>
      </c>
      <c r="D129" s="822" t="s">
        <v>4253</v>
      </c>
      <c r="E129" s="822" t="s">
        <v>4252</v>
      </c>
      <c r="F129" s="831">
        <v>1</v>
      </c>
      <c r="G129" s="831">
        <v>1547.29</v>
      </c>
      <c r="H129" s="831"/>
      <c r="I129" s="831">
        <v>1547.29</v>
      </c>
      <c r="J129" s="831">
        <v>6</v>
      </c>
      <c r="K129" s="831">
        <v>7936.02</v>
      </c>
      <c r="L129" s="831"/>
      <c r="M129" s="831">
        <v>1322.67</v>
      </c>
      <c r="N129" s="831"/>
      <c r="O129" s="831"/>
      <c r="P129" s="827"/>
      <c r="Q129" s="832"/>
    </row>
    <row r="130" spans="1:17" ht="14.45" customHeight="1" x14ac:dyDescent="0.2">
      <c r="A130" s="821" t="s">
        <v>599</v>
      </c>
      <c r="B130" s="822" t="s">
        <v>3963</v>
      </c>
      <c r="C130" s="822" t="s">
        <v>4090</v>
      </c>
      <c r="D130" s="822" t="s">
        <v>4254</v>
      </c>
      <c r="E130" s="822" t="s">
        <v>4252</v>
      </c>
      <c r="F130" s="831"/>
      <c r="G130" s="831"/>
      <c r="H130" s="831"/>
      <c r="I130" s="831"/>
      <c r="J130" s="831">
        <v>1</v>
      </c>
      <c r="K130" s="831">
        <v>1405.52</v>
      </c>
      <c r="L130" s="831"/>
      <c r="M130" s="831">
        <v>1405.52</v>
      </c>
      <c r="N130" s="831"/>
      <c r="O130" s="831"/>
      <c r="P130" s="827"/>
      <c r="Q130" s="832"/>
    </row>
    <row r="131" spans="1:17" ht="14.45" customHeight="1" x14ac:dyDescent="0.2">
      <c r="A131" s="821" t="s">
        <v>599</v>
      </c>
      <c r="B131" s="822" t="s">
        <v>3963</v>
      </c>
      <c r="C131" s="822" t="s">
        <v>4090</v>
      </c>
      <c r="D131" s="822" t="s">
        <v>4255</v>
      </c>
      <c r="E131" s="822" t="s">
        <v>4256</v>
      </c>
      <c r="F131" s="831">
        <v>1</v>
      </c>
      <c r="G131" s="831">
        <v>1910.48</v>
      </c>
      <c r="H131" s="831"/>
      <c r="I131" s="831">
        <v>1910.48</v>
      </c>
      <c r="J131" s="831">
        <v>23</v>
      </c>
      <c r="K131" s="831">
        <v>39994.01</v>
      </c>
      <c r="L131" s="831"/>
      <c r="M131" s="831">
        <v>1738.8700000000001</v>
      </c>
      <c r="N131" s="831">
        <v>10</v>
      </c>
      <c r="O131" s="831">
        <v>18246.75</v>
      </c>
      <c r="P131" s="827"/>
      <c r="Q131" s="832">
        <v>1824.675</v>
      </c>
    </row>
    <row r="132" spans="1:17" ht="14.45" customHeight="1" x14ac:dyDescent="0.2">
      <c r="A132" s="821" t="s">
        <v>599</v>
      </c>
      <c r="B132" s="822" t="s">
        <v>3963</v>
      </c>
      <c r="C132" s="822" t="s">
        <v>4090</v>
      </c>
      <c r="D132" s="822" t="s">
        <v>4257</v>
      </c>
      <c r="E132" s="822" t="s">
        <v>4256</v>
      </c>
      <c r="F132" s="831">
        <v>4</v>
      </c>
      <c r="G132" s="831">
        <v>8912.7199999999993</v>
      </c>
      <c r="H132" s="831"/>
      <c r="I132" s="831">
        <v>2228.1799999999998</v>
      </c>
      <c r="J132" s="831">
        <v>25</v>
      </c>
      <c r="K132" s="831">
        <v>47614.05</v>
      </c>
      <c r="L132" s="831"/>
      <c r="M132" s="831">
        <v>1904.5620000000001</v>
      </c>
      <c r="N132" s="831">
        <v>19</v>
      </c>
      <c r="O132" s="831">
        <v>36186.639999999999</v>
      </c>
      <c r="P132" s="827"/>
      <c r="Q132" s="832">
        <v>1904.56</v>
      </c>
    </row>
    <row r="133" spans="1:17" ht="14.45" customHeight="1" x14ac:dyDescent="0.2">
      <c r="A133" s="821" t="s">
        <v>599</v>
      </c>
      <c r="B133" s="822" t="s">
        <v>3963</v>
      </c>
      <c r="C133" s="822" t="s">
        <v>4090</v>
      </c>
      <c r="D133" s="822" t="s">
        <v>4258</v>
      </c>
      <c r="E133" s="822" t="s">
        <v>4259</v>
      </c>
      <c r="F133" s="831"/>
      <c r="G133" s="831"/>
      <c r="H133" s="831"/>
      <c r="I133" s="831"/>
      <c r="J133" s="831">
        <v>1</v>
      </c>
      <c r="K133" s="831">
        <v>287.5</v>
      </c>
      <c r="L133" s="831"/>
      <c r="M133" s="831">
        <v>287.5</v>
      </c>
      <c r="N133" s="831"/>
      <c r="O133" s="831"/>
      <c r="P133" s="827"/>
      <c r="Q133" s="832"/>
    </row>
    <row r="134" spans="1:17" ht="14.45" customHeight="1" x14ac:dyDescent="0.2">
      <c r="A134" s="821" t="s">
        <v>599</v>
      </c>
      <c r="B134" s="822" t="s">
        <v>3963</v>
      </c>
      <c r="C134" s="822" t="s">
        <v>4090</v>
      </c>
      <c r="D134" s="822" t="s">
        <v>4260</v>
      </c>
      <c r="E134" s="822" t="s">
        <v>4261</v>
      </c>
      <c r="F134" s="831">
        <v>1</v>
      </c>
      <c r="G134" s="831">
        <v>12038.4</v>
      </c>
      <c r="H134" s="831"/>
      <c r="I134" s="831">
        <v>12038.4</v>
      </c>
      <c r="J134" s="831">
        <v>1</v>
      </c>
      <c r="K134" s="831">
        <v>10190.200000000001</v>
      </c>
      <c r="L134" s="831"/>
      <c r="M134" s="831">
        <v>10190.200000000001</v>
      </c>
      <c r="N134" s="831">
        <v>1</v>
      </c>
      <c r="O134" s="831">
        <v>10190.200000000001</v>
      </c>
      <c r="P134" s="827"/>
      <c r="Q134" s="832">
        <v>10190.200000000001</v>
      </c>
    </row>
    <row r="135" spans="1:17" ht="14.45" customHeight="1" x14ac:dyDescent="0.2">
      <c r="A135" s="821" t="s">
        <v>599</v>
      </c>
      <c r="B135" s="822" t="s">
        <v>3963</v>
      </c>
      <c r="C135" s="822" t="s">
        <v>4090</v>
      </c>
      <c r="D135" s="822" t="s">
        <v>4262</v>
      </c>
      <c r="E135" s="822" t="s">
        <v>4261</v>
      </c>
      <c r="F135" s="831">
        <v>3</v>
      </c>
      <c r="G135" s="831">
        <v>33818.340000000004</v>
      </c>
      <c r="H135" s="831"/>
      <c r="I135" s="831">
        <v>11272.78</v>
      </c>
      <c r="J135" s="831">
        <v>2</v>
      </c>
      <c r="K135" s="831">
        <v>21329</v>
      </c>
      <c r="L135" s="831"/>
      <c r="M135" s="831">
        <v>10664.5</v>
      </c>
      <c r="N135" s="831">
        <v>2</v>
      </c>
      <c r="O135" s="831">
        <v>21937.279999999999</v>
      </c>
      <c r="P135" s="827"/>
      <c r="Q135" s="832">
        <v>10968.64</v>
      </c>
    </row>
    <row r="136" spans="1:17" ht="14.45" customHeight="1" x14ac:dyDescent="0.2">
      <c r="A136" s="821" t="s">
        <v>599</v>
      </c>
      <c r="B136" s="822" t="s">
        <v>3963</v>
      </c>
      <c r="C136" s="822" t="s">
        <v>4090</v>
      </c>
      <c r="D136" s="822" t="s">
        <v>4263</v>
      </c>
      <c r="E136" s="822" t="s">
        <v>4264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12772.31</v>
      </c>
      <c r="P136" s="827"/>
      <c r="Q136" s="832">
        <v>12772.31</v>
      </c>
    </row>
    <row r="137" spans="1:17" ht="14.45" customHeight="1" x14ac:dyDescent="0.2">
      <c r="A137" s="821" t="s">
        <v>599</v>
      </c>
      <c r="B137" s="822" t="s">
        <v>3963</v>
      </c>
      <c r="C137" s="822" t="s">
        <v>4090</v>
      </c>
      <c r="D137" s="822" t="s">
        <v>4265</v>
      </c>
      <c r="E137" s="822" t="s">
        <v>4266</v>
      </c>
      <c r="F137" s="831">
        <v>2</v>
      </c>
      <c r="G137" s="831">
        <v>13952.42</v>
      </c>
      <c r="H137" s="831"/>
      <c r="I137" s="831">
        <v>6976.21</v>
      </c>
      <c r="J137" s="831">
        <v>1</v>
      </c>
      <c r="K137" s="831">
        <v>6976.21</v>
      </c>
      <c r="L137" s="831"/>
      <c r="M137" s="831">
        <v>6976.21</v>
      </c>
      <c r="N137" s="831">
        <v>1</v>
      </c>
      <c r="O137" s="831">
        <v>5313</v>
      </c>
      <c r="P137" s="827"/>
      <c r="Q137" s="832">
        <v>5313</v>
      </c>
    </row>
    <row r="138" spans="1:17" ht="14.45" customHeight="1" x14ac:dyDescent="0.2">
      <c r="A138" s="821" t="s">
        <v>599</v>
      </c>
      <c r="B138" s="822" t="s">
        <v>3963</v>
      </c>
      <c r="C138" s="822" t="s">
        <v>4090</v>
      </c>
      <c r="D138" s="822" t="s">
        <v>4267</v>
      </c>
      <c r="E138" s="822" t="s">
        <v>4268</v>
      </c>
      <c r="F138" s="831">
        <v>1</v>
      </c>
      <c r="G138" s="831">
        <v>10328.4</v>
      </c>
      <c r="H138" s="831"/>
      <c r="I138" s="831">
        <v>10328.4</v>
      </c>
      <c r="J138" s="831"/>
      <c r="K138" s="831"/>
      <c r="L138" s="831"/>
      <c r="M138" s="831"/>
      <c r="N138" s="831">
        <v>1</v>
      </c>
      <c r="O138" s="831">
        <v>10328.4</v>
      </c>
      <c r="P138" s="827"/>
      <c r="Q138" s="832">
        <v>10328.4</v>
      </c>
    </row>
    <row r="139" spans="1:17" ht="14.45" customHeight="1" x14ac:dyDescent="0.2">
      <c r="A139" s="821" t="s">
        <v>599</v>
      </c>
      <c r="B139" s="822" t="s">
        <v>3963</v>
      </c>
      <c r="C139" s="822" t="s">
        <v>4090</v>
      </c>
      <c r="D139" s="822" t="s">
        <v>4269</v>
      </c>
      <c r="E139" s="822" t="s">
        <v>4270</v>
      </c>
      <c r="F139" s="831">
        <v>12</v>
      </c>
      <c r="G139" s="831">
        <v>13919.16</v>
      </c>
      <c r="H139" s="831"/>
      <c r="I139" s="831">
        <v>1159.93</v>
      </c>
      <c r="J139" s="831">
        <v>10</v>
      </c>
      <c r="K139" s="831">
        <v>9839.6200000000008</v>
      </c>
      <c r="L139" s="831"/>
      <c r="M139" s="831">
        <v>983.9620000000001</v>
      </c>
      <c r="N139" s="831"/>
      <c r="O139" s="831"/>
      <c r="P139" s="827"/>
      <c r="Q139" s="832"/>
    </row>
    <row r="140" spans="1:17" ht="14.45" customHeight="1" x14ac:dyDescent="0.2">
      <c r="A140" s="821" t="s">
        <v>599</v>
      </c>
      <c r="B140" s="822" t="s">
        <v>3963</v>
      </c>
      <c r="C140" s="822" t="s">
        <v>4090</v>
      </c>
      <c r="D140" s="822" t="s">
        <v>4271</v>
      </c>
      <c r="E140" s="822" t="s">
        <v>4272</v>
      </c>
      <c r="F140" s="831">
        <v>8</v>
      </c>
      <c r="G140" s="831">
        <v>51088.480000000003</v>
      </c>
      <c r="H140" s="831"/>
      <c r="I140" s="831">
        <v>6386.06</v>
      </c>
      <c r="J140" s="831">
        <v>3</v>
      </c>
      <c r="K140" s="831">
        <v>12937.5</v>
      </c>
      <c r="L140" s="831"/>
      <c r="M140" s="831">
        <v>4312.5</v>
      </c>
      <c r="N140" s="831">
        <v>2</v>
      </c>
      <c r="O140" s="831">
        <v>9200</v>
      </c>
      <c r="P140" s="827"/>
      <c r="Q140" s="832">
        <v>4600</v>
      </c>
    </row>
    <row r="141" spans="1:17" ht="14.45" customHeight="1" x14ac:dyDescent="0.2">
      <c r="A141" s="821" t="s">
        <v>599</v>
      </c>
      <c r="B141" s="822" t="s">
        <v>3963</v>
      </c>
      <c r="C141" s="822" t="s">
        <v>4090</v>
      </c>
      <c r="D141" s="822" t="s">
        <v>4273</v>
      </c>
      <c r="E141" s="822" t="s">
        <v>4252</v>
      </c>
      <c r="F141" s="831">
        <v>4</v>
      </c>
      <c r="G141" s="831">
        <v>5098.92</v>
      </c>
      <c r="H141" s="831"/>
      <c r="I141" s="831">
        <v>1274.73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599</v>
      </c>
      <c r="B142" s="822" t="s">
        <v>3963</v>
      </c>
      <c r="C142" s="822" t="s">
        <v>4090</v>
      </c>
      <c r="D142" s="822" t="s">
        <v>4274</v>
      </c>
      <c r="E142" s="822" t="s">
        <v>4275</v>
      </c>
      <c r="F142" s="831">
        <v>1</v>
      </c>
      <c r="G142" s="831">
        <v>10628.95</v>
      </c>
      <c r="H142" s="831"/>
      <c r="I142" s="831">
        <v>10628.95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599</v>
      </c>
      <c r="B143" s="822" t="s">
        <v>3963</v>
      </c>
      <c r="C143" s="822" t="s">
        <v>4090</v>
      </c>
      <c r="D143" s="822" t="s">
        <v>4276</v>
      </c>
      <c r="E143" s="822" t="s">
        <v>4277</v>
      </c>
      <c r="F143" s="831">
        <v>6</v>
      </c>
      <c r="G143" s="831">
        <v>234072</v>
      </c>
      <c r="H143" s="831"/>
      <c r="I143" s="831">
        <v>39012</v>
      </c>
      <c r="J143" s="831">
        <v>5</v>
      </c>
      <c r="K143" s="831">
        <v>148480.70000000001</v>
      </c>
      <c r="L143" s="831"/>
      <c r="M143" s="831">
        <v>29696.140000000003</v>
      </c>
      <c r="N143" s="831"/>
      <c r="O143" s="831"/>
      <c r="P143" s="827"/>
      <c r="Q143" s="832"/>
    </row>
    <row r="144" spans="1:17" ht="14.45" customHeight="1" x14ac:dyDescent="0.2">
      <c r="A144" s="821" t="s">
        <v>599</v>
      </c>
      <c r="B144" s="822" t="s">
        <v>3963</v>
      </c>
      <c r="C144" s="822" t="s">
        <v>4090</v>
      </c>
      <c r="D144" s="822" t="s">
        <v>4278</v>
      </c>
      <c r="E144" s="822" t="s">
        <v>4279</v>
      </c>
      <c r="F144" s="831">
        <v>1</v>
      </c>
      <c r="G144" s="831">
        <v>37159</v>
      </c>
      <c r="H144" s="831"/>
      <c r="I144" s="831">
        <v>37159</v>
      </c>
      <c r="J144" s="831">
        <v>1</v>
      </c>
      <c r="K144" s="831">
        <v>37159</v>
      </c>
      <c r="L144" s="831"/>
      <c r="M144" s="831">
        <v>37159</v>
      </c>
      <c r="N144" s="831"/>
      <c r="O144" s="831"/>
      <c r="P144" s="827"/>
      <c r="Q144" s="832"/>
    </row>
    <row r="145" spans="1:17" ht="14.45" customHeight="1" x14ac:dyDescent="0.2">
      <c r="A145" s="821" t="s">
        <v>599</v>
      </c>
      <c r="B145" s="822" t="s">
        <v>3963</v>
      </c>
      <c r="C145" s="822" t="s">
        <v>4090</v>
      </c>
      <c r="D145" s="822" t="s">
        <v>4280</v>
      </c>
      <c r="E145" s="822" t="s">
        <v>4281</v>
      </c>
      <c r="F145" s="831">
        <v>1</v>
      </c>
      <c r="G145" s="831">
        <v>9986</v>
      </c>
      <c r="H145" s="831"/>
      <c r="I145" s="831">
        <v>9986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599</v>
      </c>
      <c r="B146" s="822" t="s">
        <v>3963</v>
      </c>
      <c r="C146" s="822" t="s">
        <v>4090</v>
      </c>
      <c r="D146" s="822" t="s">
        <v>4282</v>
      </c>
      <c r="E146" s="822" t="s">
        <v>4283</v>
      </c>
      <c r="F146" s="831">
        <v>6</v>
      </c>
      <c r="G146" s="831">
        <v>124566</v>
      </c>
      <c r="H146" s="831"/>
      <c r="I146" s="831">
        <v>20761</v>
      </c>
      <c r="J146" s="831">
        <v>6</v>
      </c>
      <c r="K146" s="831">
        <v>78481.099999999991</v>
      </c>
      <c r="L146" s="831"/>
      <c r="M146" s="831">
        <v>13080.183333333332</v>
      </c>
      <c r="N146" s="831"/>
      <c r="O146" s="831"/>
      <c r="P146" s="827"/>
      <c r="Q146" s="832"/>
    </row>
    <row r="147" spans="1:17" ht="14.45" customHeight="1" x14ac:dyDescent="0.2">
      <c r="A147" s="821" t="s">
        <v>599</v>
      </c>
      <c r="B147" s="822" t="s">
        <v>3963</v>
      </c>
      <c r="C147" s="822" t="s">
        <v>4090</v>
      </c>
      <c r="D147" s="822" t="s">
        <v>4284</v>
      </c>
      <c r="E147" s="822" t="s">
        <v>4285</v>
      </c>
      <c r="F147" s="831">
        <v>1</v>
      </c>
      <c r="G147" s="831">
        <v>2347</v>
      </c>
      <c r="H147" s="831"/>
      <c r="I147" s="831">
        <v>2347</v>
      </c>
      <c r="J147" s="831">
        <v>1</v>
      </c>
      <c r="K147" s="831">
        <v>2347</v>
      </c>
      <c r="L147" s="831"/>
      <c r="M147" s="831">
        <v>2347</v>
      </c>
      <c r="N147" s="831"/>
      <c r="O147" s="831"/>
      <c r="P147" s="827"/>
      <c r="Q147" s="832"/>
    </row>
    <row r="148" spans="1:17" ht="14.45" customHeight="1" x14ac:dyDescent="0.2">
      <c r="A148" s="821" t="s">
        <v>599</v>
      </c>
      <c r="B148" s="822" t="s">
        <v>3963</v>
      </c>
      <c r="C148" s="822" t="s">
        <v>4090</v>
      </c>
      <c r="D148" s="822" t="s">
        <v>4286</v>
      </c>
      <c r="E148" s="822" t="s">
        <v>4287</v>
      </c>
      <c r="F148" s="831">
        <v>6</v>
      </c>
      <c r="G148" s="831">
        <v>261333.24000000002</v>
      </c>
      <c r="H148" s="831"/>
      <c r="I148" s="831">
        <v>43555.54</v>
      </c>
      <c r="J148" s="831">
        <v>6</v>
      </c>
      <c r="K148" s="831">
        <v>203015.8</v>
      </c>
      <c r="L148" s="831"/>
      <c r="M148" s="831">
        <v>33835.966666666667</v>
      </c>
      <c r="N148" s="831">
        <v>2</v>
      </c>
      <c r="O148" s="831">
        <v>66700</v>
      </c>
      <c r="P148" s="827"/>
      <c r="Q148" s="832">
        <v>33350</v>
      </c>
    </row>
    <row r="149" spans="1:17" ht="14.45" customHeight="1" x14ac:dyDescent="0.2">
      <c r="A149" s="821" t="s">
        <v>599</v>
      </c>
      <c r="B149" s="822" t="s">
        <v>3963</v>
      </c>
      <c r="C149" s="822" t="s">
        <v>4090</v>
      </c>
      <c r="D149" s="822" t="s">
        <v>4288</v>
      </c>
      <c r="E149" s="822" t="s">
        <v>4289</v>
      </c>
      <c r="F149" s="831">
        <v>12</v>
      </c>
      <c r="G149" s="831">
        <v>53912.28</v>
      </c>
      <c r="H149" s="831"/>
      <c r="I149" s="831">
        <v>4492.6899999999996</v>
      </c>
      <c r="J149" s="831">
        <v>3</v>
      </c>
      <c r="K149" s="831">
        <v>11654.1</v>
      </c>
      <c r="L149" s="831"/>
      <c r="M149" s="831">
        <v>3884.7000000000003</v>
      </c>
      <c r="N149" s="831">
        <v>2</v>
      </c>
      <c r="O149" s="831">
        <v>8985.3799999999992</v>
      </c>
      <c r="P149" s="827"/>
      <c r="Q149" s="832">
        <v>4492.6899999999996</v>
      </c>
    </row>
    <row r="150" spans="1:17" ht="14.45" customHeight="1" x14ac:dyDescent="0.2">
      <c r="A150" s="821" t="s">
        <v>599</v>
      </c>
      <c r="B150" s="822" t="s">
        <v>3963</v>
      </c>
      <c r="C150" s="822" t="s">
        <v>4090</v>
      </c>
      <c r="D150" s="822" t="s">
        <v>4290</v>
      </c>
      <c r="E150" s="822" t="s">
        <v>4291</v>
      </c>
      <c r="F150" s="831">
        <v>5</v>
      </c>
      <c r="G150" s="831">
        <v>193540</v>
      </c>
      <c r="H150" s="831"/>
      <c r="I150" s="831">
        <v>38708</v>
      </c>
      <c r="J150" s="831">
        <v>4</v>
      </c>
      <c r="K150" s="831">
        <v>100650.1</v>
      </c>
      <c r="L150" s="831"/>
      <c r="M150" s="831">
        <v>25162.525000000001</v>
      </c>
      <c r="N150" s="831">
        <v>2</v>
      </c>
      <c r="O150" s="831">
        <v>33350</v>
      </c>
      <c r="P150" s="827"/>
      <c r="Q150" s="832">
        <v>16675</v>
      </c>
    </row>
    <row r="151" spans="1:17" ht="14.45" customHeight="1" x14ac:dyDescent="0.2">
      <c r="A151" s="821" t="s">
        <v>599</v>
      </c>
      <c r="B151" s="822" t="s">
        <v>3963</v>
      </c>
      <c r="C151" s="822" t="s">
        <v>4090</v>
      </c>
      <c r="D151" s="822" t="s">
        <v>4292</v>
      </c>
      <c r="E151" s="822" t="s">
        <v>4293</v>
      </c>
      <c r="F151" s="831">
        <v>1</v>
      </c>
      <c r="G151" s="831">
        <v>27256.2</v>
      </c>
      <c r="H151" s="831"/>
      <c r="I151" s="831">
        <v>27256.2</v>
      </c>
      <c r="J151" s="831">
        <v>3</v>
      </c>
      <c r="K151" s="831">
        <v>36899.399999999994</v>
      </c>
      <c r="L151" s="831"/>
      <c r="M151" s="831">
        <v>12299.799999999997</v>
      </c>
      <c r="N151" s="831">
        <v>2</v>
      </c>
      <c r="O151" s="831">
        <v>9200</v>
      </c>
      <c r="P151" s="827"/>
      <c r="Q151" s="832">
        <v>4600</v>
      </c>
    </row>
    <row r="152" spans="1:17" ht="14.45" customHeight="1" x14ac:dyDescent="0.2">
      <c r="A152" s="821" t="s">
        <v>599</v>
      </c>
      <c r="B152" s="822" t="s">
        <v>3963</v>
      </c>
      <c r="C152" s="822" t="s">
        <v>4090</v>
      </c>
      <c r="D152" s="822" t="s">
        <v>4294</v>
      </c>
      <c r="E152" s="822" t="s">
        <v>4295</v>
      </c>
      <c r="F152" s="831">
        <v>618</v>
      </c>
      <c r="G152" s="831">
        <v>50676</v>
      </c>
      <c r="H152" s="831"/>
      <c r="I152" s="831">
        <v>82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599</v>
      </c>
      <c r="B153" s="822" t="s">
        <v>3963</v>
      </c>
      <c r="C153" s="822" t="s">
        <v>4090</v>
      </c>
      <c r="D153" s="822" t="s">
        <v>4296</v>
      </c>
      <c r="E153" s="822" t="s">
        <v>4297</v>
      </c>
      <c r="F153" s="831">
        <v>18</v>
      </c>
      <c r="G153" s="831">
        <v>110070</v>
      </c>
      <c r="H153" s="831"/>
      <c r="I153" s="831">
        <v>6115</v>
      </c>
      <c r="J153" s="831">
        <v>13</v>
      </c>
      <c r="K153" s="831">
        <v>79495</v>
      </c>
      <c r="L153" s="831"/>
      <c r="M153" s="831">
        <v>6115</v>
      </c>
      <c r="N153" s="831">
        <v>2</v>
      </c>
      <c r="O153" s="831">
        <v>12230</v>
      </c>
      <c r="P153" s="827"/>
      <c r="Q153" s="832">
        <v>6115</v>
      </c>
    </row>
    <row r="154" spans="1:17" ht="14.45" customHeight="1" x14ac:dyDescent="0.2">
      <c r="A154" s="821" t="s">
        <v>599</v>
      </c>
      <c r="B154" s="822" t="s">
        <v>3963</v>
      </c>
      <c r="C154" s="822" t="s">
        <v>4090</v>
      </c>
      <c r="D154" s="822" t="s">
        <v>4298</v>
      </c>
      <c r="E154" s="822" t="s">
        <v>4299</v>
      </c>
      <c r="F154" s="831">
        <v>10</v>
      </c>
      <c r="G154" s="831">
        <v>89400</v>
      </c>
      <c r="H154" s="831"/>
      <c r="I154" s="831">
        <v>8940</v>
      </c>
      <c r="J154" s="831">
        <v>8</v>
      </c>
      <c r="K154" s="831">
        <v>78672</v>
      </c>
      <c r="L154" s="831"/>
      <c r="M154" s="831">
        <v>9834</v>
      </c>
      <c r="N154" s="831">
        <v>4</v>
      </c>
      <c r="O154" s="831">
        <v>39336</v>
      </c>
      <c r="P154" s="827"/>
      <c r="Q154" s="832">
        <v>9834</v>
      </c>
    </row>
    <row r="155" spans="1:17" ht="14.45" customHeight="1" x14ac:dyDescent="0.2">
      <c r="A155" s="821" t="s">
        <v>599</v>
      </c>
      <c r="B155" s="822" t="s">
        <v>3963</v>
      </c>
      <c r="C155" s="822" t="s">
        <v>4090</v>
      </c>
      <c r="D155" s="822" t="s">
        <v>4300</v>
      </c>
      <c r="E155" s="822" t="s">
        <v>4301</v>
      </c>
      <c r="F155" s="831"/>
      <c r="G155" s="831"/>
      <c r="H155" s="831"/>
      <c r="I155" s="831"/>
      <c r="J155" s="831">
        <v>6</v>
      </c>
      <c r="K155" s="831">
        <v>2427</v>
      </c>
      <c r="L155" s="831"/>
      <c r="M155" s="831">
        <v>404.5</v>
      </c>
      <c r="N155" s="831"/>
      <c r="O155" s="831"/>
      <c r="P155" s="827"/>
      <c r="Q155" s="832"/>
    </row>
    <row r="156" spans="1:17" ht="14.45" customHeight="1" x14ac:dyDescent="0.2">
      <c r="A156" s="821" t="s">
        <v>599</v>
      </c>
      <c r="B156" s="822" t="s">
        <v>3963</v>
      </c>
      <c r="C156" s="822" t="s">
        <v>4090</v>
      </c>
      <c r="D156" s="822" t="s">
        <v>4302</v>
      </c>
      <c r="E156" s="822" t="s">
        <v>4301</v>
      </c>
      <c r="F156" s="831"/>
      <c r="G156" s="831"/>
      <c r="H156" s="831"/>
      <c r="I156" s="831"/>
      <c r="J156" s="831">
        <v>1</v>
      </c>
      <c r="K156" s="831">
        <v>294.36</v>
      </c>
      <c r="L156" s="831"/>
      <c r="M156" s="831">
        <v>294.36</v>
      </c>
      <c r="N156" s="831"/>
      <c r="O156" s="831"/>
      <c r="P156" s="827"/>
      <c r="Q156" s="832"/>
    </row>
    <row r="157" spans="1:17" ht="14.45" customHeight="1" x14ac:dyDescent="0.2">
      <c r="A157" s="821" t="s">
        <v>599</v>
      </c>
      <c r="B157" s="822" t="s">
        <v>3963</v>
      </c>
      <c r="C157" s="822" t="s">
        <v>4090</v>
      </c>
      <c r="D157" s="822" t="s">
        <v>4303</v>
      </c>
      <c r="E157" s="822" t="s">
        <v>4304</v>
      </c>
      <c r="F157" s="831">
        <v>1</v>
      </c>
      <c r="G157" s="831">
        <v>10712.89</v>
      </c>
      <c r="H157" s="831"/>
      <c r="I157" s="831">
        <v>10712.89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599</v>
      </c>
      <c r="B158" s="822" t="s">
        <v>3963</v>
      </c>
      <c r="C158" s="822" t="s">
        <v>4090</v>
      </c>
      <c r="D158" s="822" t="s">
        <v>4305</v>
      </c>
      <c r="E158" s="822" t="s">
        <v>4306</v>
      </c>
      <c r="F158" s="831">
        <v>29</v>
      </c>
      <c r="G158" s="831">
        <v>114205.56</v>
      </c>
      <c r="H158" s="831"/>
      <c r="I158" s="831">
        <v>3938.1227586206896</v>
      </c>
      <c r="J158" s="831">
        <v>24</v>
      </c>
      <c r="K158" s="831">
        <v>69000</v>
      </c>
      <c r="L158" s="831"/>
      <c r="M158" s="831">
        <v>2875</v>
      </c>
      <c r="N158" s="831">
        <v>24</v>
      </c>
      <c r="O158" s="831">
        <v>69000</v>
      </c>
      <c r="P158" s="827"/>
      <c r="Q158" s="832">
        <v>2875</v>
      </c>
    </row>
    <row r="159" spans="1:17" ht="14.45" customHeight="1" x14ac:dyDescent="0.2">
      <c r="A159" s="821" t="s">
        <v>599</v>
      </c>
      <c r="B159" s="822" t="s">
        <v>3963</v>
      </c>
      <c r="C159" s="822" t="s">
        <v>4090</v>
      </c>
      <c r="D159" s="822" t="s">
        <v>4307</v>
      </c>
      <c r="E159" s="822" t="s">
        <v>4308</v>
      </c>
      <c r="F159" s="831">
        <v>24</v>
      </c>
      <c r="G159" s="831">
        <v>108274.07999999999</v>
      </c>
      <c r="H159" s="831"/>
      <c r="I159" s="831">
        <v>4511.4199999999992</v>
      </c>
      <c r="J159" s="831">
        <v>11</v>
      </c>
      <c r="K159" s="831">
        <v>37216.129999999997</v>
      </c>
      <c r="L159" s="831"/>
      <c r="M159" s="831">
        <v>3383.2845454545454</v>
      </c>
      <c r="N159" s="831">
        <v>5</v>
      </c>
      <c r="O159" s="831">
        <v>14375</v>
      </c>
      <c r="P159" s="827"/>
      <c r="Q159" s="832">
        <v>2875</v>
      </c>
    </row>
    <row r="160" spans="1:17" ht="14.45" customHeight="1" x14ac:dyDescent="0.2">
      <c r="A160" s="821" t="s">
        <v>599</v>
      </c>
      <c r="B160" s="822" t="s">
        <v>3963</v>
      </c>
      <c r="C160" s="822" t="s">
        <v>4090</v>
      </c>
      <c r="D160" s="822" t="s">
        <v>4309</v>
      </c>
      <c r="E160" s="822" t="s">
        <v>4310</v>
      </c>
      <c r="F160" s="831"/>
      <c r="G160" s="831"/>
      <c r="H160" s="831"/>
      <c r="I160" s="831"/>
      <c r="J160" s="831">
        <v>1</v>
      </c>
      <c r="K160" s="831">
        <v>9717.5</v>
      </c>
      <c r="L160" s="831"/>
      <c r="M160" s="831">
        <v>9717.5</v>
      </c>
      <c r="N160" s="831"/>
      <c r="O160" s="831"/>
      <c r="P160" s="827"/>
      <c r="Q160" s="832"/>
    </row>
    <row r="161" spans="1:17" ht="14.45" customHeight="1" x14ac:dyDescent="0.2">
      <c r="A161" s="821" t="s">
        <v>599</v>
      </c>
      <c r="B161" s="822" t="s">
        <v>3963</v>
      </c>
      <c r="C161" s="822" t="s">
        <v>4090</v>
      </c>
      <c r="D161" s="822" t="s">
        <v>4311</v>
      </c>
      <c r="E161" s="822" t="s">
        <v>4312</v>
      </c>
      <c r="F161" s="831"/>
      <c r="G161" s="831"/>
      <c r="H161" s="831"/>
      <c r="I161" s="831"/>
      <c r="J161" s="831">
        <v>2</v>
      </c>
      <c r="K161" s="831">
        <v>8710.1</v>
      </c>
      <c r="L161" s="831"/>
      <c r="M161" s="831">
        <v>4355.05</v>
      </c>
      <c r="N161" s="831"/>
      <c r="O161" s="831"/>
      <c r="P161" s="827"/>
      <c r="Q161" s="832"/>
    </row>
    <row r="162" spans="1:17" ht="14.45" customHeight="1" x14ac:dyDescent="0.2">
      <c r="A162" s="821" t="s">
        <v>599</v>
      </c>
      <c r="B162" s="822" t="s">
        <v>3963</v>
      </c>
      <c r="C162" s="822" t="s">
        <v>4090</v>
      </c>
      <c r="D162" s="822" t="s">
        <v>4313</v>
      </c>
      <c r="E162" s="822" t="s">
        <v>4314</v>
      </c>
      <c r="F162" s="831">
        <v>1</v>
      </c>
      <c r="G162" s="831">
        <v>7015.81</v>
      </c>
      <c r="H162" s="831"/>
      <c r="I162" s="831">
        <v>7015.81</v>
      </c>
      <c r="J162" s="831">
        <v>1</v>
      </c>
      <c r="K162" s="831">
        <v>7015.81</v>
      </c>
      <c r="L162" s="831"/>
      <c r="M162" s="831">
        <v>7015.81</v>
      </c>
      <c r="N162" s="831"/>
      <c r="O162" s="831"/>
      <c r="P162" s="827"/>
      <c r="Q162" s="832"/>
    </row>
    <row r="163" spans="1:17" ht="14.45" customHeight="1" x14ac:dyDescent="0.2">
      <c r="A163" s="821" t="s">
        <v>599</v>
      </c>
      <c r="B163" s="822" t="s">
        <v>3963</v>
      </c>
      <c r="C163" s="822" t="s">
        <v>4090</v>
      </c>
      <c r="D163" s="822" t="s">
        <v>4315</v>
      </c>
      <c r="E163" s="822" t="s">
        <v>4316</v>
      </c>
      <c r="F163" s="831">
        <v>66</v>
      </c>
      <c r="G163" s="831">
        <v>841544.20000000007</v>
      </c>
      <c r="H163" s="831"/>
      <c r="I163" s="831">
        <v>12750.669696969699</v>
      </c>
      <c r="J163" s="831">
        <v>55</v>
      </c>
      <c r="K163" s="831">
        <v>632500</v>
      </c>
      <c r="L163" s="831"/>
      <c r="M163" s="831">
        <v>11500</v>
      </c>
      <c r="N163" s="831">
        <v>38</v>
      </c>
      <c r="O163" s="831">
        <v>437000</v>
      </c>
      <c r="P163" s="827"/>
      <c r="Q163" s="832">
        <v>11500</v>
      </c>
    </row>
    <row r="164" spans="1:17" ht="14.45" customHeight="1" x14ac:dyDescent="0.2">
      <c r="A164" s="821" t="s">
        <v>599</v>
      </c>
      <c r="B164" s="822" t="s">
        <v>3963</v>
      </c>
      <c r="C164" s="822" t="s">
        <v>4090</v>
      </c>
      <c r="D164" s="822" t="s">
        <v>4317</v>
      </c>
      <c r="E164" s="822" t="s">
        <v>4318</v>
      </c>
      <c r="F164" s="831">
        <v>14</v>
      </c>
      <c r="G164" s="831">
        <v>54051.62</v>
      </c>
      <c r="H164" s="831"/>
      <c r="I164" s="831">
        <v>3860.8300000000004</v>
      </c>
      <c r="J164" s="831">
        <v>18</v>
      </c>
      <c r="K164" s="831">
        <v>5027.4000000000015</v>
      </c>
      <c r="L164" s="831"/>
      <c r="M164" s="831">
        <v>279.30000000000007</v>
      </c>
      <c r="N164" s="831">
        <v>8</v>
      </c>
      <c r="O164" s="831">
        <v>2234.4</v>
      </c>
      <c r="P164" s="827"/>
      <c r="Q164" s="832">
        <v>279.3</v>
      </c>
    </row>
    <row r="165" spans="1:17" ht="14.45" customHeight="1" x14ac:dyDescent="0.2">
      <c r="A165" s="821" t="s">
        <v>599</v>
      </c>
      <c r="B165" s="822" t="s">
        <v>3963</v>
      </c>
      <c r="C165" s="822" t="s">
        <v>4090</v>
      </c>
      <c r="D165" s="822" t="s">
        <v>4319</v>
      </c>
      <c r="E165" s="822" t="s">
        <v>4320</v>
      </c>
      <c r="F165" s="831">
        <v>61</v>
      </c>
      <c r="G165" s="831">
        <v>765212</v>
      </c>
      <c r="H165" s="831"/>
      <c r="I165" s="831">
        <v>12544.459016393443</v>
      </c>
      <c r="J165" s="831">
        <v>47</v>
      </c>
      <c r="K165" s="831">
        <v>588419</v>
      </c>
      <c r="L165" s="831"/>
      <c r="M165" s="831">
        <v>12519.553191489362</v>
      </c>
      <c r="N165" s="831">
        <v>10</v>
      </c>
      <c r="O165" s="831">
        <v>123124.2</v>
      </c>
      <c r="P165" s="827"/>
      <c r="Q165" s="832">
        <v>12312.42</v>
      </c>
    </row>
    <row r="166" spans="1:17" ht="14.45" customHeight="1" x14ac:dyDescent="0.2">
      <c r="A166" s="821" t="s">
        <v>599</v>
      </c>
      <c r="B166" s="822" t="s">
        <v>3963</v>
      </c>
      <c r="C166" s="822" t="s">
        <v>4090</v>
      </c>
      <c r="D166" s="822" t="s">
        <v>4321</v>
      </c>
      <c r="E166" s="822" t="s">
        <v>4322</v>
      </c>
      <c r="F166" s="831">
        <v>1</v>
      </c>
      <c r="G166" s="831">
        <v>520.25</v>
      </c>
      <c r="H166" s="831"/>
      <c r="I166" s="831">
        <v>520.25</v>
      </c>
      <c r="J166" s="831">
        <v>1</v>
      </c>
      <c r="K166" s="831">
        <v>444.46</v>
      </c>
      <c r="L166" s="831"/>
      <c r="M166" s="831">
        <v>444.46</v>
      </c>
      <c r="N166" s="831">
        <v>3</v>
      </c>
      <c r="O166" s="831">
        <v>1560.75</v>
      </c>
      <c r="P166" s="827"/>
      <c r="Q166" s="832">
        <v>520.25</v>
      </c>
    </row>
    <row r="167" spans="1:17" ht="14.45" customHeight="1" x14ac:dyDescent="0.2">
      <c r="A167" s="821" t="s">
        <v>599</v>
      </c>
      <c r="B167" s="822" t="s">
        <v>3963</v>
      </c>
      <c r="C167" s="822" t="s">
        <v>4090</v>
      </c>
      <c r="D167" s="822" t="s">
        <v>4323</v>
      </c>
      <c r="E167" s="822" t="s">
        <v>4322</v>
      </c>
      <c r="F167" s="831">
        <v>10</v>
      </c>
      <c r="G167" s="831">
        <v>6270</v>
      </c>
      <c r="H167" s="831"/>
      <c r="I167" s="831">
        <v>627</v>
      </c>
      <c r="J167" s="831">
        <v>6</v>
      </c>
      <c r="K167" s="831">
        <v>3216.5</v>
      </c>
      <c r="L167" s="831"/>
      <c r="M167" s="831">
        <v>536.08333333333337</v>
      </c>
      <c r="N167" s="831">
        <v>2</v>
      </c>
      <c r="O167" s="831">
        <v>1072.18</v>
      </c>
      <c r="P167" s="827"/>
      <c r="Q167" s="832">
        <v>536.09</v>
      </c>
    </row>
    <row r="168" spans="1:17" ht="14.45" customHeight="1" x14ac:dyDescent="0.2">
      <c r="A168" s="821" t="s">
        <v>599</v>
      </c>
      <c r="B168" s="822" t="s">
        <v>3963</v>
      </c>
      <c r="C168" s="822" t="s">
        <v>4090</v>
      </c>
      <c r="D168" s="822" t="s">
        <v>4324</v>
      </c>
      <c r="E168" s="822" t="s">
        <v>4325</v>
      </c>
      <c r="F168" s="831">
        <v>1</v>
      </c>
      <c r="G168" s="831">
        <v>1949.12</v>
      </c>
      <c r="H168" s="831"/>
      <c r="I168" s="831">
        <v>1949.12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599</v>
      </c>
      <c r="B169" s="822" t="s">
        <v>3963</v>
      </c>
      <c r="C169" s="822" t="s">
        <v>4090</v>
      </c>
      <c r="D169" s="822" t="s">
        <v>4326</v>
      </c>
      <c r="E169" s="822" t="s">
        <v>4327</v>
      </c>
      <c r="F169" s="831">
        <v>1</v>
      </c>
      <c r="G169" s="831">
        <v>1363.11</v>
      </c>
      <c r="H169" s="831"/>
      <c r="I169" s="831">
        <v>1363.11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599</v>
      </c>
      <c r="B170" s="822" t="s">
        <v>3963</v>
      </c>
      <c r="C170" s="822" t="s">
        <v>4090</v>
      </c>
      <c r="D170" s="822" t="s">
        <v>4328</v>
      </c>
      <c r="E170" s="822" t="s">
        <v>4329</v>
      </c>
      <c r="F170" s="831">
        <v>4</v>
      </c>
      <c r="G170" s="831">
        <v>83715.8</v>
      </c>
      <c r="H170" s="831"/>
      <c r="I170" s="831">
        <v>20928.95</v>
      </c>
      <c r="J170" s="831">
        <v>3</v>
      </c>
      <c r="K170" s="831">
        <v>51750</v>
      </c>
      <c r="L170" s="831"/>
      <c r="M170" s="831">
        <v>17250</v>
      </c>
      <c r="N170" s="831">
        <v>1</v>
      </c>
      <c r="O170" s="831">
        <v>20928.95</v>
      </c>
      <c r="P170" s="827"/>
      <c r="Q170" s="832">
        <v>20928.95</v>
      </c>
    </row>
    <row r="171" spans="1:17" ht="14.45" customHeight="1" x14ac:dyDescent="0.2">
      <c r="A171" s="821" t="s">
        <v>599</v>
      </c>
      <c r="B171" s="822" t="s">
        <v>3963</v>
      </c>
      <c r="C171" s="822" t="s">
        <v>4090</v>
      </c>
      <c r="D171" s="822" t="s">
        <v>4330</v>
      </c>
      <c r="E171" s="822" t="s">
        <v>4329</v>
      </c>
      <c r="F171" s="831">
        <v>4</v>
      </c>
      <c r="G171" s="831">
        <v>53900</v>
      </c>
      <c r="H171" s="831"/>
      <c r="I171" s="831">
        <v>13475</v>
      </c>
      <c r="J171" s="831">
        <v>3</v>
      </c>
      <c r="K171" s="831">
        <v>34500</v>
      </c>
      <c r="L171" s="831"/>
      <c r="M171" s="831">
        <v>11500</v>
      </c>
      <c r="N171" s="831">
        <v>1</v>
      </c>
      <c r="O171" s="831">
        <v>13475</v>
      </c>
      <c r="P171" s="827"/>
      <c r="Q171" s="832">
        <v>13475</v>
      </c>
    </row>
    <row r="172" spans="1:17" ht="14.45" customHeight="1" x14ac:dyDescent="0.2">
      <c r="A172" s="821" t="s">
        <v>599</v>
      </c>
      <c r="B172" s="822" t="s">
        <v>3963</v>
      </c>
      <c r="C172" s="822" t="s">
        <v>4090</v>
      </c>
      <c r="D172" s="822" t="s">
        <v>4331</v>
      </c>
      <c r="E172" s="822" t="s">
        <v>4332</v>
      </c>
      <c r="F172" s="831">
        <v>1</v>
      </c>
      <c r="G172" s="831">
        <v>8491.4599999999991</v>
      </c>
      <c r="H172" s="831"/>
      <c r="I172" s="831">
        <v>8491.4599999999991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599</v>
      </c>
      <c r="B173" s="822" t="s">
        <v>3963</v>
      </c>
      <c r="C173" s="822" t="s">
        <v>4090</v>
      </c>
      <c r="D173" s="822" t="s">
        <v>4333</v>
      </c>
      <c r="E173" s="822" t="s">
        <v>4334</v>
      </c>
      <c r="F173" s="831">
        <v>3</v>
      </c>
      <c r="G173" s="831">
        <v>8997.7199999999993</v>
      </c>
      <c r="H173" s="831"/>
      <c r="I173" s="831">
        <v>2999.24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599</v>
      </c>
      <c r="B174" s="822" t="s">
        <v>3963</v>
      </c>
      <c r="C174" s="822" t="s">
        <v>4090</v>
      </c>
      <c r="D174" s="822" t="s">
        <v>4335</v>
      </c>
      <c r="E174" s="822" t="s">
        <v>4336</v>
      </c>
      <c r="F174" s="831">
        <v>1</v>
      </c>
      <c r="G174" s="831">
        <v>19836</v>
      </c>
      <c r="H174" s="831"/>
      <c r="I174" s="831">
        <v>19836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599</v>
      </c>
      <c r="B175" s="822" t="s">
        <v>3963</v>
      </c>
      <c r="C175" s="822" t="s">
        <v>4090</v>
      </c>
      <c r="D175" s="822" t="s">
        <v>4337</v>
      </c>
      <c r="E175" s="822" t="s">
        <v>4338</v>
      </c>
      <c r="F175" s="831">
        <v>18</v>
      </c>
      <c r="G175" s="831">
        <v>2133</v>
      </c>
      <c r="H175" s="831"/>
      <c r="I175" s="831">
        <v>118.5</v>
      </c>
      <c r="J175" s="831">
        <v>11</v>
      </c>
      <c r="K175" s="831">
        <v>1342.66</v>
      </c>
      <c r="L175" s="831"/>
      <c r="M175" s="831">
        <v>122.06</v>
      </c>
      <c r="N175" s="831"/>
      <c r="O175" s="831"/>
      <c r="P175" s="827"/>
      <c r="Q175" s="832"/>
    </row>
    <row r="176" spans="1:17" ht="14.45" customHeight="1" x14ac:dyDescent="0.2">
      <c r="A176" s="821" t="s">
        <v>599</v>
      </c>
      <c r="B176" s="822" t="s">
        <v>3963</v>
      </c>
      <c r="C176" s="822" t="s">
        <v>4090</v>
      </c>
      <c r="D176" s="822" t="s">
        <v>4339</v>
      </c>
      <c r="E176" s="822" t="s">
        <v>4338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271.2</v>
      </c>
      <c r="P176" s="827"/>
      <c r="Q176" s="832">
        <v>271.2</v>
      </c>
    </row>
    <row r="177" spans="1:17" ht="14.45" customHeight="1" x14ac:dyDescent="0.2">
      <c r="A177" s="821" t="s">
        <v>599</v>
      </c>
      <c r="B177" s="822" t="s">
        <v>3963</v>
      </c>
      <c r="C177" s="822" t="s">
        <v>4090</v>
      </c>
      <c r="D177" s="822" t="s">
        <v>4340</v>
      </c>
      <c r="E177" s="822" t="s">
        <v>4341</v>
      </c>
      <c r="F177" s="831">
        <v>2</v>
      </c>
      <c r="G177" s="831">
        <v>957.6</v>
      </c>
      <c r="H177" s="831"/>
      <c r="I177" s="831">
        <v>478.8</v>
      </c>
      <c r="J177" s="831">
        <v>2</v>
      </c>
      <c r="K177" s="831">
        <v>986.32</v>
      </c>
      <c r="L177" s="831"/>
      <c r="M177" s="831">
        <v>493.16</v>
      </c>
      <c r="N177" s="831"/>
      <c r="O177" s="831"/>
      <c r="P177" s="827"/>
      <c r="Q177" s="832"/>
    </row>
    <row r="178" spans="1:17" ht="14.45" customHeight="1" x14ac:dyDescent="0.2">
      <c r="A178" s="821" t="s">
        <v>599</v>
      </c>
      <c r="B178" s="822" t="s">
        <v>3963</v>
      </c>
      <c r="C178" s="822" t="s">
        <v>4090</v>
      </c>
      <c r="D178" s="822" t="s">
        <v>4342</v>
      </c>
      <c r="E178" s="822" t="s">
        <v>4343</v>
      </c>
      <c r="F178" s="831">
        <v>6</v>
      </c>
      <c r="G178" s="831">
        <v>601.79999999999995</v>
      </c>
      <c r="H178" s="831"/>
      <c r="I178" s="831">
        <v>100.3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599</v>
      </c>
      <c r="B179" s="822" t="s">
        <v>3963</v>
      </c>
      <c r="C179" s="822" t="s">
        <v>4090</v>
      </c>
      <c r="D179" s="822" t="s">
        <v>4344</v>
      </c>
      <c r="E179" s="822" t="s">
        <v>4345</v>
      </c>
      <c r="F179" s="831">
        <v>16</v>
      </c>
      <c r="G179" s="831">
        <v>167675.35999999999</v>
      </c>
      <c r="H179" s="831"/>
      <c r="I179" s="831">
        <v>10479.709999999999</v>
      </c>
      <c r="J179" s="831">
        <v>6</v>
      </c>
      <c r="K179" s="831">
        <v>31050</v>
      </c>
      <c r="L179" s="831"/>
      <c r="M179" s="831">
        <v>5175</v>
      </c>
      <c r="N179" s="831">
        <v>7</v>
      </c>
      <c r="O179" s="831">
        <v>36225</v>
      </c>
      <c r="P179" s="827"/>
      <c r="Q179" s="832">
        <v>5175</v>
      </c>
    </row>
    <row r="180" spans="1:17" ht="14.45" customHeight="1" x14ac:dyDescent="0.2">
      <c r="A180" s="821" t="s">
        <v>599</v>
      </c>
      <c r="B180" s="822" t="s">
        <v>3963</v>
      </c>
      <c r="C180" s="822" t="s">
        <v>4090</v>
      </c>
      <c r="D180" s="822" t="s">
        <v>4346</v>
      </c>
      <c r="E180" s="822" t="s">
        <v>4347</v>
      </c>
      <c r="F180" s="831">
        <v>23</v>
      </c>
      <c r="G180" s="831">
        <v>3120.87</v>
      </c>
      <c r="H180" s="831"/>
      <c r="I180" s="831">
        <v>135.69</v>
      </c>
      <c r="J180" s="831">
        <v>9</v>
      </c>
      <c r="K180" s="831">
        <v>788.52</v>
      </c>
      <c r="L180" s="831"/>
      <c r="M180" s="831">
        <v>87.61333333333333</v>
      </c>
      <c r="N180" s="831">
        <v>14</v>
      </c>
      <c r="O180" s="831">
        <v>1374.56</v>
      </c>
      <c r="P180" s="827"/>
      <c r="Q180" s="832">
        <v>98.182857142857145</v>
      </c>
    </row>
    <row r="181" spans="1:17" ht="14.45" customHeight="1" x14ac:dyDescent="0.2">
      <c r="A181" s="821" t="s">
        <v>599</v>
      </c>
      <c r="B181" s="822" t="s">
        <v>3963</v>
      </c>
      <c r="C181" s="822" t="s">
        <v>4090</v>
      </c>
      <c r="D181" s="822" t="s">
        <v>4348</v>
      </c>
      <c r="E181" s="822"/>
      <c r="F181" s="831">
        <v>44</v>
      </c>
      <c r="G181" s="831">
        <v>54648</v>
      </c>
      <c r="H181" s="831"/>
      <c r="I181" s="831">
        <v>1242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599</v>
      </c>
      <c r="B182" s="822" t="s">
        <v>3963</v>
      </c>
      <c r="C182" s="822" t="s">
        <v>4090</v>
      </c>
      <c r="D182" s="822" t="s">
        <v>4349</v>
      </c>
      <c r="E182" s="822"/>
      <c r="F182" s="831">
        <v>44</v>
      </c>
      <c r="G182" s="831">
        <v>59620</v>
      </c>
      <c r="H182" s="831"/>
      <c r="I182" s="831">
        <v>1355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599</v>
      </c>
      <c r="B183" s="822" t="s">
        <v>3963</v>
      </c>
      <c r="C183" s="822" t="s">
        <v>4090</v>
      </c>
      <c r="D183" s="822" t="s">
        <v>4350</v>
      </c>
      <c r="E183" s="822" t="s">
        <v>4351</v>
      </c>
      <c r="F183" s="831">
        <v>6</v>
      </c>
      <c r="G183" s="831">
        <v>11910</v>
      </c>
      <c r="H183" s="831"/>
      <c r="I183" s="831">
        <v>1985</v>
      </c>
      <c r="J183" s="831"/>
      <c r="K183" s="831"/>
      <c r="L183" s="831"/>
      <c r="M183" s="831"/>
      <c r="N183" s="831">
        <v>2</v>
      </c>
      <c r="O183" s="831">
        <v>3281.66</v>
      </c>
      <c r="P183" s="827"/>
      <c r="Q183" s="832">
        <v>1640.83</v>
      </c>
    </row>
    <row r="184" spans="1:17" ht="14.45" customHeight="1" x14ac:dyDescent="0.2">
      <c r="A184" s="821" t="s">
        <v>599</v>
      </c>
      <c r="B184" s="822" t="s">
        <v>3963</v>
      </c>
      <c r="C184" s="822" t="s">
        <v>4090</v>
      </c>
      <c r="D184" s="822" t="s">
        <v>4352</v>
      </c>
      <c r="E184" s="822" t="s">
        <v>4351</v>
      </c>
      <c r="F184" s="831">
        <v>15</v>
      </c>
      <c r="G184" s="831">
        <v>29775</v>
      </c>
      <c r="H184" s="831"/>
      <c r="I184" s="831">
        <v>1985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599</v>
      </c>
      <c r="B185" s="822" t="s">
        <v>3963</v>
      </c>
      <c r="C185" s="822" t="s">
        <v>4090</v>
      </c>
      <c r="D185" s="822" t="s">
        <v>4353</v>
      </c>
      <c r="E185" s="822" t="s">
        <v>4354</v>
      </c>
      <c r="F185" s="831">
        <v>22</v>
      </c>
      <c r="G185" s="831">
        <v>5918</v>
      </c>
      <c r="H185" s="831"/>
      <c r="I185" s="831">
        <v>269</v>
      </c>
      <c r="J185" s="831">
        <v>21</v>
      </c>
      <c r="K185" s="831">
        <v>4431</v>
      </c>
      <c r="L185" s="831"/>
      <c r="M185" s="831">
        <v>211</v>
      </c>
      <c r="N185" s="831">
        <v>8</v>
      </c>
      <c r="O185" s="831">
        <v>1688</v>
      </c>
      <c r="P185" s="827"/>
      <c r="Q185" s="832">
        <v>211</v>
      </c>
    </row>
    <row r="186" spans="1:17" ht="14.45" customHeight="1" x14ac:dyDescent="0.2">
      <c r="A186" s="821" t="s">
        <v>599</v>
      </c>
      <c r="B186" s="822" t="s">
        <v>3963</v>
      </c>
      <c r="C186" s="822" t="s">
        <v>4090</v>
      </c>
      <c r="D186" s="822" t="s">
        <v>4355</v>
      </c>
      <c r="E186" s="822" t="s">
        <v>4354</v>
      </c>
      <c r="F186" s="831"/>
      <c r="G186" s="831"/>
      <c r="H186" s="831"/>
      <c r="I186" s="831"/>
      <c r="J186" s="831"/>
      <c r="K186" s="831"/>
      <c r="L186" s="831"/>
      <c r="M186" s="831"/>
      <c r="N186" s="831">
        <v>4</v>
      </c>
      <c r="O186" s="831">
        <v>1138</v>
      </c>
      <c r="P186" s="827"/>
      <c r="Q186" s="832">
        <v>284.5</v>
      </c>
    </row>
    <row r="187" spans="1:17" ht="14.45" customHeight="1" x14ac:dyDescent="0.2">
      <c r="A187" s="821" t="s">
        <v>599</v>
      </c>
      <c r="B187" s="822" t="s">
        <v>3963</v>
      </c>
      <c r="C187" s="822" t="s">
        <v>4090</v>
      </c>
      <c r="D187" s="822" t="s">
        <v>4356</v>
      </c>
      <c r="E187" s="822" t="s">
        <v>4357</v>
      </c>
      <c r="F187" s="831">
        <v>18</v>
      </c>
      <c r="G187" s="831">
        <v>154901.88</v>
      </c>
      <c r="H187" s="831"/>
      <c r="I187" s="831">
        <v>8605.66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599</v>
      </c>
      <c r="B188" s="822" t="s">
        <v>3963</v>
      </c>
      <c r="C188" s="822" t="s">
        <v>4090</v>
      </c>
      <c r="D188" s="822" t="s">
        <v>4358</v>
      </c>
      <c r="E188" s="822" t="s">
        <v>4359</v>
      </c>
      <c r="F188" s="831">
        <v>34</v>
      </c>
      <c r="G188" s="831">
        <v>86938</v>
      </c>
      <c r="H188" s="831"/>
      <c r="I188" s="831">
        <v>2557</v>
      </c>
      <c r="J188" s="831">
        <v>3</v>
      </c>
      <c r="K188" s="831">
        <v>7671</v>
      </c>
      <c r="L188" s="831"/>
      <c r="M188" s="831">
        <v>2557</v>
      </c>
      <c r="N188" s="831"/>
      <c r="O188" s="831"/>
      <c r="P188" s="827"/>
      <c r="Q188" s="832"/>
    </row>
    <row r="189" spans="1:17" ht="14.45" customHeight="1" x14ac:dyDescent="0.2">
      <c r="A189" s="821" t="s">
        <v>599</v>
      </c>
      <c r="B189" s="822" t="s">
        <v>3963</v>
      </c>
      <c r="C189" s="822" t="s">
        <v>4090</v>
      </c>
      <c r="D189" s="822" t="s">
        <v>4360</v>
      </c>
      <c r="E189" s="822" t="s">
        <v>4361</v>
      </c>
      <c r="F189" s="831">
        <v>38</v>
      </c>
      <c r="G189" s="831">
        <v>97166</v>
      </c>
      <c r="H189" s="831"/>
      <c r="I189" s="831">
        <v>2557</v>
      </c>
      <c r="J189" s="831">
        <v>2</v>
      </c>
      <c r="K189" s="831">
        <v>5114</v>
      </c>
      <c r="L189" s="831"/>
      <c r="M189" s="831">
        <v>2557</v>
      </c>
      <c r="N189" s="831">
        <v>6</v>
      </c>
      <c r="O189" s="831">
        <v>15342</v>
      </c>
      <c r="P189" s="827"/>
      <c r="Q189" s="832">
        <v>2557</v>
      </c>
    </row>
    <row r="190" spans="1:17" ht="14.45" customHeight="1" x14ac:dyDescent="0.2">
      <c r="A190" s="821" t="s">
        <v>599</v>
      </c>
      <c r="B190" s="822" t="s">
        <v>3963</v>
      </c>
      <c r="C190" s="822" t="s">
        <v>4090</v>
      </c>
      <c r="D190" s="822" t="s">
        <v>4362</v>
      </c>
      <c r="E190" s="822" t="s">
        <v>4363</v>
      </c>
      <c r="F190" s="831">
        <v>6</v>
      </c>
      <c r="G190" s="831">
        <v>401940</v>
      </c>
      <c r="H190" s="831"/>
      <c r="I190" s="831">
        <v>66990</v>
      </c>
      <c r="J190" s="831">
        <v>3</v>
      </c>
      <c r="K190" s="831">
        <v>119264.70000000001</v>
      </c>
      <c r="L190" s="831"/>
      <c r="M190" s="831">
        <v>39754.9</v>
      </c>
      <c r="N190" s="831">
        <v>1</v>
      </c>
      <c r="O190" s="831">
        <v>39754.9</v>
      </c>
      <c r="P190" s="827"/>
      <c r="Q190" s="832">
        <v>39754.9</v>
      </c>
    </row>
    <row r="191" spans="1:17" ht="14.45" customHeight="1" x14ac:dyDescent="0.2">
      <c r="A191" s="821" t="s">
        <v>599</v>
      </c>
      <c r="B191" s="822" t="s">
        <v>3963</v>
      </c>
      <c r="C191" s="822" t="s">
        <v>4090</v>
      </c>
      <c r="D191" s="822" t="s">
        <v>4364</v>
      </c>
      <c r="E191" s="822" t="s">
        <v>4365</v>
      </c>
      <c r="F191" s="831">
        <v>19</v>
      </c>
      <c r="G191" s="831">
        <v>16028.78</v>
      </c>
      <c r="H191" s="831"/>
      <c r="I191" s="831">
        <v>843.62</v>
      </c>
      <c r="J191" s="831">
        <v>15</v>
      </c>
      <c r="K191" s="831">
        <v>12654.3</v>
      </c>
      <c r="L191" s="831"/>
      <c r="M191" s="831">
        <v>843.62</v>
      </c>
      <c r="N191" s="831">
        <v>10</v>
      </c>
      <c r="O191" s="831">
        <v>2255</v>
      </c>
      <c r="P191" s="827"/>
      <c r="Q191" s="832">
        <v>225.5</v>
      </c>
    </row>
    <row r="192" spans="1:17" ht="14.45" customHeight="1" x14ac:dyDescent="0.2">
      <c r="A192" s="821" t="s">
        <v>599</v>
      </c>
      <c r="B192" s="822" t="s">
        <v>3963</v>
      </c>
      <c r="C192" s="822" t="s">
        <v>4090</v>
      </c>
      <c r="D192" s="822" t="s">
        <v>4366</v>
      </c>
      <c r="E192" s="822" t="s">
        <v>4367</v>
      </c>
      <c r="F192" s="831">
        <v>32</v>
      </c>
      <c r="G192" s="831">
        <v>57870.720000000001</v>
      </c>
      <c r="H192" s="831"/>
      <c r="I192" s="831">
        <v>1808.46</v>
      </c>
      <c r="J192" s="831">
        <v>18</v>
      </c>
      <c r="K192" s="831">
        <v>32552.28</v>
      </c>
      <c r="L192" s="831"/>
      <c r="M192" s="831">
        <v>1808.46</v>
      </c>
      <c r="N192" s="831">
        <v>13</v>
      </c>
      <c r="O192" s="831">
        <v>7936.5</v>
      </c>
      <c r="P192" s="827"/>
      <c r="Q192" s="832">
        <v>610.5</v>
      </c>
    </row>
    <row r="193" spans="1:17" ht="14.45" customHeight="1" x14ac:dyDescent="0.2">
      <c r="A193" s="821" t="s">
        <v>599</v>
      </c>
      <c r="B193" s="822" t="s">
        <v>3963</v>
      </c>
      <c r="C193" s="822" t="s">
        <v>4090</v>
      </c>
      <c r="D193" s="822" t="s">
        <v>4368</v>
      </c>
      <c r="E193" s="822" t="s">
        <v>4369</v>
      </c>
      <c r="F193" s="831">
        <v>3</v>
      </c>
      <c r="G193" s="831">
        <v>4918.47</v>
      </c>
      <c r="H193" s="831"/>
      <c r="I193" s="831">
        <v>1639.49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599</v>
      </c>
      <c r="B194" s="822" t="s">
        <v>3963</v>
      </c>
      <c r="C194" s="822" t="s">
        <v>4090</v>
      </c>
      <c r="D194" s="822" t="s">
        <v>4370</v>
      </c>
      <c r="E194" s="822" t="s">
        <v>4371</v>
      </c>
      <c r="F194" s="831"/>
      <c r="G194" s="831"/>
      <c r="H194" s="831"/>
      <c r="I194" s="831"/>
      <c r="J194" s="831">
        <v>7</v>
      </c>
      <c r="K194" s="831">
        <v>7945.35</v>
      </c>
      <c r="L194" s="831"/>
      <c r="M194" s="831">
        <v>1135.05</v>
      </c>
      <c r="N194" s="831"/>
      <c r="O194" s="831"/>
      <c r="P194" s="827"/>
      <c r="Q194" s="832"/>
    </row>
    <row r="195" spans="1:17" ht="14.45" customHeight="1" x14ac:dyDescent="0.2">
      <c r="A195" s="821" t="s">
        <v>599</v>
      </c>
      <c r="B195" s="822" t="s">
        <v>3963</v>
      </c>
      <c r="C195" s="822" t="s">
        <v>4090</v>
      </c>
      <c r="D195" s="822" t="s">
        <v>4372</v>
      </c>
      <c r="E195" s="822" t="s">
        <v>4371</v>
      </c>
      <c r="F195" s="831"/>
      <c r="G195" s="831"/>
      <c r="H195" s="831"/>
      <c r="I195" s="831"/>
      <c r="J195" s="831">
        <v>2</v>
      </c>
      <c r="K195" s="831">
        <v>2339.1</v>
      </c>
      <c r="L195" s="831"/>
      <c r="M195" s="831">
        <v>1169.55</v>
      </c>
      <c r="N195" s="831"/>
      <c r="O195" s="831"/>
      <c r="P195" s="827"/>
      <c r="Q195" s="832"/>
    </row>
    <row r="196" spans="1:17" ht="14.45" customHeight="1" x14ac:dyDescent="0.2">
      <c r="A196" s="821" t="s">
        <v>599</v>
      </c>
      <c r="B196" s="822" t="s">
        <v>3963</v>
      </c>
      <c r="C196" s="822" t="s">
        <v>4090</v>
      </c>
      <c r="D196" s="822" t="s">
        <v>4373</v>
      </c>
      <c r="E196" s="822" t="s">
        <v>4374</v>
      </c>
      <c r="F196" s="831">
        <v>2</v>
      </c>
      <c r="G196" s="831">
        <v>2723.88</v>
      </c>
      <c r="H196" s="831"/>
      <c r="I196" s="831">
        <v>1361.94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599</v>
      </c>
      <c r="B197" s="822" t="s">
        <v>3963</v>
      </c>
      <c r="C197" s="822" t="s">
        <v>4090</v>
      </c>
      <c r="D197" s="822" t="s">
        <v>4375</v>
      </c>
      <c r="E197" s="822" t="s">
        <v>4376</v>
      </c>
      <c r="F197" s="831">
        <v>1</v>
      </c>
      <c r="G197" s="831">
        <v>5523.82</v>
      </c>
      <c r="H197" s="831"/>
      <c r="I197" s="831">
        <v>5523.82</v>
      </c>
      <c r="J197" s="831"/>
      <c r="K197" s="831"/>
      <c r="L197" s="831"/>
      <c r="M197" s="831"/>
      <c r="N197" s="831">
        <v>1</v>
      </c>
      <c r="O197" s="831">
        <v>4142.4799999999996</v>
      </c>
      <c r="P197" s="827"/>
      <c r="Q197" s="832">
        <v>4142.4799999999996</v>
      </c>
    </row>
    <row r="198" spans="1:17" ht="14.45" customHeight="1" x14ac:dyDescent="0.2">
      <c r="A198" s="821" t="s">
        <v>599</v>
      </c>
      <c r="B198" s="822" t="s">
        <v>3963</v>
      </c>
      <c r="C198" s="822" t="s">
        <v>4090</v>
      </c>
      <c r="D198" s="822" t="s">
        <v>4377</v>
      </c>
      <c r="E198" s="822" t="s">
        <v>4378</v>
      </c>
      <c r="F198" s="831">
        <v>4</v>
      </c>
      <c r="G198" s="831">
        <v>60156.76</v>
      </c>
      <c r="H198" s="831"/>
      <c r="I198" s="831">
        <v>15039.19</v>
      </c>
      <c r="J198" s="831">
        <v>3</v>
      </c>
      <c r="K198" s="831">
        <v>17250</v>
      </c>
      <c r="L198" s="831"/>
      <c r="M198" s="831">
        <v>5750</v>
      </c>
      <c r="N198" s="831">
        <v>1</v>
      </c>
      <c r="O198" s="831">
        <v>15039.19</v>
      </c>
      <c r="P198" s="827"/>
      <c r="Q198" s="832">
        <v>15039.19</v>
      </c>
    </row>
    <row r="199" spans="1:17" ht="14.45" customHeight="1" x14ac:dyDescent="0.2">
      <c r="A199" s="821" t="s">
        <v>599</v>
      </c>
      <c r="B199" s="822" t="s">
        <v>3963</v>
      </c>
      <c r="C199" s="822" t="s">
        <v>4090</v>
      </c>
      <c r="D199" s="822" t="s">
        <v>4379</v>
      </c>
      <c r="E199" s="822" t="s">
        <v>4380</v>
      </c>
      <c r="F199" s="831">
        <v>99</v>
      </c>
      <c r="G199" s="831">
        <v>344029.99</v>
      </c>
      <c r="H199" s="831"/>
      <c r="I199" s="831">
        <v>3475.0504040404039</v>
      </c>
      <c r="J199" s="831">
        <v>80</v>
      </c>
      <c r="K199" s="831">
        <v>275080</v>
      </c>
      <c r="L199" s="831"/>
      <c r="M199" s="831">
        <v>3438.5</v>
      </c>
      <c r="N199" s="831">
        <v>29</v>
      </c>
      <c r="O199" s="831">
        <v>99716.5</v>
      </c>
      <c r="P199" s="827"/>
      <c r="Q199" s="832">
        <v>3438.5</v>
      </c>
    </row>
    <row r="200" spans="1:17" ht="14.45" customHeight="1" x14ac:dyDescent="0.2">
      <c r="A200" s="821" t="s">
        <v>599</v>
      </c>
      <c r="B200" s="822" t="s">
        <v>3963</v>
      </c>
      <c r="C200" s="822" t="s">
        <v>4090</v>
      </c>
      <c r="D200" s="822" t="s">
        <v>4381</v>
      </c>
      <c r="E200" s="822" t="s">
        <v>4310</v>
      </c>
      <c r="F200" s="831"/>
      <c r="G200" s="831"/>
      <c r="H200" s="831"/>
      <c r="I200" s="831"/>
      <c r="J200" s="831">
        <v>1</v>
      </c>
      <c r="K200" s="831">
        <v>8855</v>
      </c>
      <c r="L200" s="831"/>
      <c r="M200" s="831">
        <v>8855</v>
      </c>
      <c r="N200" s="831"/>
      <c r="O200" s="831"/>
      <c r="P200" s="827"/>
      <c r="Q200" s="832"/>
    </row>
    <row r="201" spans="1:17" ht="14.45" customHeight="1" x14ac:dyDescent="0.2">
      <c r="A201" s="821" t="s">
        <v>599</v>
      </c>
      <c r="B201" s="822" t="s">
        <v>3963</v>
      </c>
      <c r="C201" s="822" t="s">
        <v>4090</v>
      </c>
      <c r="D201" s="822" t="s">
        <v>4382</v>
      </c>
      <c r="E201" s="822" t="s">
        <v>4383</v>
      </c>
      <c r="F201" s="831">
        <v>32</v>
      </c>
      <c r="G201" s="831">
        <v>312465.60000000003</v>
      </c>
      <c r="H201" s="831"/>
      <c r="I201" s="831">
        <v>9764.5500000000011</v>
      </c>
      <c r="J201" s="831">
        <v>24</v>
      </c>
      <c r="K201" s="831">
        <v>124200</v>
      </c>
      <c r="L201" s="831"/>
      <c r="M201" s="831">
        <v>5175</v>
      </c>
      <c r="N201" s="831">
        <v>21</v>
      </c>
      <c r="O201" s="831">
        <v>108675</v>
      </c>
      <c r="P201" s="827"/>
      <c r="Q201" s="832">
        <v>5175</v>
      </c>
    </row>
    <row r="202" spans="1:17" ht="14.45" customHeight="1" x14ac:dyDescent="0.2">
      <c r="A202" s="821" t="s">
        <v>599</v>
      </c>
      <c r="B202" s="822" t="s">
        <v>3963</v>
      </c>
      <c r="C202" s="822" t="s">
        <v>4090</v>
      </c>
      <c r="D202" s="822" t="s">
        <v>4384</v>
      </c>
      <c r="E202" s="822" t="s">
        <v>4383</v>
      </c>
      <c r="F202" s="831">
        <v>8</v>
      </c>
      <c r="G202" s="831">
        <v>74933.2</v>
      </c>
      <c r="H202" s="831"/>
      <c r="I202" s="831">
        <v>9366.65</v>
      </c>
      <c r="J202" s="831">
        <v>9</v>
      </c>
      <c r="K202" s="831">
        <v>46575</v>
      </c>
      <c r="L202" s="831"/>
      <c r="M202" s="831">
        <v>5175</v>
      </c>
      <c r="N202" s="831">
        <v>1</v>
      </c>
      <c r="O202" s="831">
        <v>5175</v>
      </c>
      <c r="P202" s="827"/>
      <c r="Q202" s="832">
        <v>5175</v>
      </c>
    </row>
    <row r="203" spans="1:17" ht="14.45" customHeight="1" x14ac:dyDescent="0.2">
      <c r="A203" s="821" t="s">
        <v>599</v>
      </c>
      <c r="B203" s="822" t="s">
        <v>3963</v>
      </c>
      <c r="C203" s="822" t="s">
        <v>4090</v>
      </c>
      <c r="D203" s="822" t="s">
        <v>4385</v>
      </c>
      <c r="E203" s="822" t="s">
        <v>4386</v>
      </c>
      <c r="F203" s="831">
        <v>68</v>
      </c>
      <c r="G203" s="831">
        <v>402622.14</v>
      </c>
      <c r="H203" s="831"/>
      <c r="I203" s="831">
        <v>5920.9138235294122</v>
      </c>
      <c r="J203" s="831">
        <v>43</v>
      </c>
      <c r="K203" s="831">
        <v>197800</v>
      </c>
      <c r="L203" s="831"/>
      <c r="M203" s="831">
        <v>4600</v>
      </c>
      <c r="N203" s="831">
        <v>29</v>
      </c>
      <c r="O203" s="831">
        <v>133400</v>
      </c>
      <c r="P203" s="827"/>
      <c r="Q203" s="832">
        <v>4600</v>
      </c>
    </row>
    <row r="204" spans="1:17" ht="14.45" customHeight="1" x14ac:dyDescent="0.2">
      <c r="A204" s="821" t="s">
        <v>599</v>
      </c>
      <c r="B204" s="822" t="s">
        <v>3963</v>
      </c>
      <c r="C204" s="822" t="s">
        <v>4090</v>
      </c>
      <c r="D204" s="822" t="s">
        <v>4387</v>
      </c>
      <c r="E204" s="822" t="s">
        <v>4388</v>
      </c>
      <c r="F204" s="831">
        <v>8</v>
      </c>
      <c r="G204" s="831">
        <v>87983.12</v>
      </c>
      <c r="H204" s="831"/>
      <c r="I204" s="831">
        <v>10997.89</v>
      </c>
      <c r="J204" s="831">
        <v>4</v>
      </c>
      <c r="K204" s="831">
        <v>40694.800000000003</v>
      </c>
      <c r="L204" s="831"/>
      <c r="M204" s="831">
        <v>10173.700000000001</v>
      </c>
      <c r="N204" s="831">
        <v>1</v>
      </c>
      <c r="O204" s="831">
        <v>10173.9</v>
      </c>
      <c r="P204" s="827"/>
      <c r="Q204" s="832">
        <v>10173.9</v>
      </c>
    </row>
    <row r="205" spans="1:17" ht="14.45" customHeight="1" x14ac:dyDescent="0.2">
      <c r="A205" s="821" t="s">
        <v>599</v>
      </c>
      <c r="B205" s="822" t="s">
        <v>3963</v>
      </c>
      <c r="C205" s="822" t="s">
        <v>4090</v>
      </c>
      <c r="D205" s="822" t="s">
        <v>4389</v>
      </c>
      <c r="E205" s="822" t="s">
        <v>4388</v>
      </c>
      <c r="F205" s="831">
        <v>27</v>
      </c>
      <c r="G205" s="831">
        <v>239261.05</v>
      </c>
      <c r="H205" s="831"/>
      <c r="I205" s="831">
        <v>8861.5203703703701</v>
      </c>
      <c r="J205" s="831">
        <v>14</v>
      </c>
      <c r="K205" s="831">
        <v>111054.5</v>
      </c>
      <c r="L205" s="831"/>
      <c r="M205" s="831">
        <v>7932.4642857142853</v>
      </c>
      <c r="N205" s="831">
        <v>7</v>
      </c>
      <c r="O205" s="831">
        <v>63076</v>
      </c>
      <c r="P205" s="827"/>
      <c r="Q205" s="832">
        <v>9010.8571428571431</v>
      </c>
    </row>
    <row r="206" spans="1:17" ht="14.45" customHeight="1" x14ac:dyDescent="0.2">
      <c r="A206" s="821" t="s">
        <v>599</v>
      </c>
      <c r="B206" s="822" t="s">
        <v>3963</v>
      </c>
      <c r="C206" s="822" t="s">
        <v>4090</v>
      </c>
      <c r="D206" s="822" t="s">
        <v>4390</v>
      </c>
      <c r="E206" s="822" t="s">
        <v>4391</v>
      </c>
      <c r="F206" s="831">
        <v>1</v>
      </c>
      <c r="G206" s="831">
        <v>14821.8</v>
      </c>
      <c r="H206" s="831"/>
      <c r="I206" s="831">
        <v>14821.8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599</v>
      </c>
      <c r="B207" s="822" t="s">
        <v>3963</v>
      </c>
      <c r="C207" s="822" t="s">
        <v>4090</v>
      </c>
      <c r="D207" s="822" t="s">
        <v>4392</v>
      </c>
      <c r="E207" s="822" t="s">
        <v>4391</v>
      </c>
      <c r="F207" s="831">
        <v>1</v>
      </c>
      <c r="G207" s="831">
        <v>11866.3</v>
      </c>
      <c r="H207" s="831"/>
      <c r="I207" s="831">
        <v>11866.3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599</v>
      </c>
      <c r="B208" s="822" t="s">
        <v>3963</v>
      </c>
      <c r="C208" s="822" t="s">
        <v>4090</v>
      </c>
      <c r="D208" s="822" t="s">
        <v>4393</v>
      </c>
      <c r="E208" s="822" t="s">
        <v>4394</v>
      </c>
      <c r="F208" s="831">
        <v>1</v>
      </c>
      <c r="G208" s="831">
        <v>7518.69</v>
      </c>
      <c r="H208" s="831"/>
      <c r="I208" s="831">
        <v>7518.69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599</v>
      </c>
      <c r="B209" s="822" t="s">
        <v>3963</v>
      </c>
      <c r="C209" s="822" t="s">
        <v>4090</v>
      </c>
      <c r="D209" s="822" t="s">
        <v>4395</v>
      </c>
      <c r="E209" s="822" t="s">
        <v>4396</v>
      </c>
      <c r="F209" s="831">
        <v>1</v>
      </c>
      <c r="G209" s="831">
        <v>4570.68</v>
      </c>
      <c r="H209" s="831"/>
      <c r="I209" s="831">
        <v>4570.68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599</v>
      </c>
      <c r="B210" s="822" t="s">
        <v>3963</v>
      </c>
      <c r="C210" s="822" t="s">
        <v>4090</v>
      </c>
      <c r="D210" s="822" t="s">
        <v>4397</v>
      </c>
      <c r="E210" s="822" t="s">
        <v>4398</v>
      </c>
      <c r="F210" s="831">
        <v>1</v>
      </c>
      <c r="G210" s="831">
        <v>18395</v>
      </c>
      <c r="H210" s="831"/>
      <c r="I210" s="831">
        <v>18395</v>
      </c>
      <c r="J210" s="831">
        <v>1</v>
      </c>
      <c r="K210" s="831">
        <v>18395</v>
      </c>
      <c r="L210" s="831"/>
      <c r="M210" s="831">
        <v>18395</v>
      </c>
      <c r="N210" s="831"/>
      <c r="O210" s="831"/>
      <c r="P210" s="827"/>
      <c r="Q210" s="832"/>
    </row>
    <row r="211" spans="1:17" ht="14.45" customHeight="1" x14ac:dyDescent="0.2">
      <c r="A211" s="821" t="s">
        <v>599</v>
      </c>
      <c r="B211" s="822" t="s">
        <v>3963</v>
      </c>
      <c r="C211" s="822" t="s">
        <v>4090</v>
      </c>
      <c r="D211" s="822" t="s">
        <v>4399</v>
      </c>
      <c r="E211" s="822" t="s">
        <v>4400</v>
      </c>
      <c r="F211" s="831">
        <v>6</v>
      </c>
      <c r="G211" s="831">
        <v>238740</v>
      </c>
      <c r="H211" s="831"/>
      <c r="I211" s="831">
        <v>39790</v>
      </c>
      <c r="J211" s="831">
        <v>3</v>
      </c>
      <c r="K211" s="831">
        <v>50721.899999999994</v>
      </c>
      <c r="L211" s="831"/>
      <c r="M211" s="831">
        <v>16907.3</v>
      </c>
      <c r="N211" s="831">
        <v>2</v>
      </c>
      <c r="O211" s="831">
        <v>56697.3</v>
      </c>
      <c r="P211" s="827"/>
      <c r="Q211" s="832">
        <v>28348.65</v>
      </c>
    </row>
    <row r="212" spans="1:17" ht="14.45" customHeight="1" x14ac:dyDescent="0.2">
      <c r="A212" s="821" t="s">
        <v>599</v>
      </c>
      <c r="B212" s="822" t="s">
        <v>3963</v>
      </c>
      <c r="C212" s="822" t="s">
        <v>4090</v>
      </c>
      <c r="D212" s="822" t="s">
        <v>4401</v>
      </c>
      <c r="E212" s="822" t="s">
        <v>4402</v>
      </c>
      <c r="F212" s="831">
        <v>61</v>
      </c>
      <c r="G212" s="831">
        <v>284932.34000000003</v>
      </c>
      <c r="H212" s="831"/>
      <c r="I212" s="831">
        <v>4671.0219672131152</v>
      </c>
      <c r="J212" s="831">
        <v>32</v>
      </c>
      <c r="K212" s="831">
        <v>147932.79999999999</v>
      </c>
      <c r="L212" s="831"/>
      <c r="M212" s="831">
        <v>4622.8999999999996</v>
      </c>
      <c r="N212" s="831">
        <v>4</v>
      </c>
      <c r="O212" s="831">
        <v>20298.22</v>
      </c>
      <c r="P212" s="827"/>
      <c r="Q212" s="832">
        <v>5074.5550000000003</v>
      </c>
    </row>
    <row r="213" spans="1:17" ht="14.45" customHeight="1" x14ac:dyDescent="0.2">
      <c r="A213" s="821" t="s">
        <v>599</v>
      </c>
      <c r="B213" s="822" t="s">
        <v>3963</v>
      </c>
      <c r="C213" s="822" t="s">
        <v>4090</v>
      </c>
      <c r="D213" s="822" t="s">
        <v>4403</v>
      </c>
      <c r="E213" s="822" t="s">
        <v>4404</v>
      </c>
      <c r="F213" s="831">
        <v>8</v>
      </c>
      <c r="G213" s="831">
        <v>111927.28</v>
      </c>
      <c r="H213" s="831"/>
      <c r="I213" s="831">
        <v>13990.91</v>
      </c>
      <c r="J213" s="831">
        <v>4</v>
      </c>
      <c r="K213" s="831">
        <v>39100</v>
      </c>
      <c r="L213" s="831"/>
      <c r="M213" s="831">
        <v>9775</v>
      </c>
      <c r="N213" s="831">
        <v>1</v>
      </c>
      <c r="O213" s="831">
        <v>9775</v>
      </c>
      <c r="P213" s="827"/>
      <c r="Q213" s="832">
        <v>9775</v>
      </c>
    </row>
    <row r="214" spans="1:17" ht="14.45" customHeight="1" x14ac:dyDescent="0.2">
      <c r="A214" s="821" t="s">
        <v>599</v>
      </c>
      <c r="B214" s="822" t="s">
        <v>3963</v>
      </c>
      <c r="C214" s="822" t="s">
        <v>4090</v>
      </c>
      <c r="D214" s="822" t="s">
        <v>4405</v>
      </c>
      <c r="E214" s="822" t="s">
        <v>4406</v>
      </c>
      <c r="F214" s="831">
        <v>40</v>
      </c>
      <c r="G214" s="831">
        <v>281808</v>
      </c>
      <c r="H214" s="831"/>
      <c r="I214" s="831">
        <v>7045.2</v>
      </c>
      <c r="J214" s="831">
        <v>22</v>
      </c>
      <c r="K214" s="831">
        <v>154994.39999999997</v>
      </c>
      <c r="L214" s="831"/>
      <c r="M214" s="831">
        <v>7045.199999999998</v>
      </c>
      <c r="N214" s="831">
        <v>10</v>
      </c>
      <c r="O214" s="831">
        <v>70451.999999999985</v>
      </c>
      <c r="P214" s="827"/>
      <c r="Q214" s="832">
        <v>7045.1999999999989</v>
      </c>
    </row>
    <row r="215" spans="1:17" ht="14.45" customHeight="1" x14ac:dyDescent="0.2">
      <c r="A215" s="821" t="s">
        <v>599</v>
      </c>
      <c r="B215" s="822" t="s">
        <v>3963</v>
      </c>
      <c r="C215" s="822" t="s">
        <v>4090</v>
      </c>
      <c r="D215" s="822" t="s">
        <v>4407</v>
      </c>
      <c r="E215" s="822" t="s">
        <v>4408</v>
      </c>
      <c r="F215" s="831">
        <v>2</v>
      </c>
      <c r="G215" s="831">
        <v>32655</v>
      </c>
      <c r="H215" s="831"/>
      <c r="I215" s="831">
        <v>16327.5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599</v>
      </c>
      <c r="B216" s="822" t="s">
        <v>3963</v>
      </c>
      <c r="C216" s="822" t="s">
        <v>4090</v>
      </c>
      <c r="D216" s="822" t="s">
        <v>4409</v>
      </c>
      <c r="E216" s="822" t="s">
        <v>4408</v>
      </c>
      <c r="F216" s="831">
        <v>2</v>
      </c>
      <c r="G216" s="831">
        <v>24891</v>
      </c>
      <c r="H216" s="831"/>
      <c r="I216" s="831">
        <v>12445.5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599</v>
      </c>
      <c r="B217" s="822" t="s">
        <v>3963</v>
      </c>
      <c r="C217" s="822" t="s">
        <v>4090</v>
      </c>
      <c r="D217" s="822" t="s">
        <v>4410</v>
      </c>
      <c r="E217" s="822" t="s">
        <v>4408</v>
      </c>
      <c r="F217" s="831">
        <v>2</v>
      </c>
      <c r="G217" s="831">
        <v>10586.6</v>
      </c>
      <c r="H217" s="831"/>
      <c r="I217" s="831">
        <v>5293.3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599</v>
      </c>
      <c r="B218" s="822" t="s">
        <v>3963</v>
      </c>
      <c r="C218" s="822" t="s">
        <v>4090</v>
      </c>
      <c r="D218" s="822" t="s">
        <v>4411</v>
      </c>
      <c r="E218" s="822" t="s">
        <v>4412</v>
      </c>
      <c r="F218" s="831">
        <v>6</v>
      </c>
      <c r="G218" s="831">
        <v>132444</v>
      </c>
      <c r="H218" s="831"/>
      <c r="I218" s="831">
        <v>22074</v>
      </c>
      <c r="J218" s="831">
        <v>1</v>
      </c>
      <c r="K218" s="831">
        <v>22074</v>
      </c>
      <c r="L218" s="831"/>
      <c r="M218" s="831">
        <v>22074</v>
      </c>
      <c r="N218" s="831">
        <v>2</v>
      </c>
      <c r="O218" s="831">
        <v>43132.5</v>
      </c>
      <c r="P218" s="827"/>
      <c r="Q218" s="832">
        <v>21566.25</v>
      </c>
    </row>
    <row r="219" spans="1:17" ht="14.45" customHeight="1" x14ac:dyDescent="0.2">
      <c r="A219" s="821" t="s">
        <v>599</v>
      </c>
      <c r="B219" s="822" t="s">
        <v>3963</v>
      </c>
      <c r="C219" s="822" t="s">
        <v>4090</v>
      </c>
      <c r="D219" s="822" t="s">
        <v>4413</v>
      </c>
      <c r="E219" s="822" t="s">
        <v>4351</v>
      </c>
      <c r="F219" s="831">
        <v>24</v>
      </c>
      <c r="G219" s="831">
        <v>50119.199999999997</v>
      </c>
      <c r="H219" s="831"/>
      <c r="I219" s="831">
        <v>2088.2999999999997</v>
      </c>
      <c r="J219" s="831">
        <v>4</v>
      </c>
      <c r="K219" s="831">
        <v>8353.2000000000007</v>
      </c>
      <c r="L219" s="831"/>
      <c r="M219" s="831">
        <v>2088.3000000000002</v>
      </c>
      <c r="N219" s="831">
        <v>10</v>
      </c>
      <c r="O219" s="831">
        <v>20883</v>
      </c>
      <c r="P219" s="827"/>
      <c r="Q219" s="832">
        <v>2088.3000000000002</v>
      </c>
    </row>
    <row r="220" spans="1:17" ht="14.45" customHeight="1" x14ac:dyDescent="0.2">
      <c r="A220" s="821" t="s">
        <v>599</v>
      </c>
      <c r="B220" s="822" t="s">
        <v>3963</v>
      </c>
      <c r="C220" s="822" t="s">
        <v>4090</v>
      </c>
      <c r="D220" s="822" t="s">
        <v>4414</v>
      </c>
      <c r="E220" s="822" t="s">
        <v>4415</v>
      </c>
      <c r="F220" s="831">
        <v>5</v>
      </c>
      <c r="G220" s="831">
        <v>74830</v>
      </c>
      <c r="H220" s="831"/>
      <c r="I220" s="831">
        <v>14966</v>
      </c>
      <c r="J220" s="831">
        <v>5</v>
      </c>
      <c r="K220" s="831">
        <v>63511.299999999996</v>
      </c>
      <c r="L220" s="831"/>
      <c r="M220" s="831">
        <v>12702.259999999998</v>
      </c>
      <c r="N220" s="831"/>
      <c r="O220" s="831"/>
      <c r="P220" s="827"/>
      <c r="Q220" s="832"/>
    </row>
    <row r="221" spans="1:17" ht="14.45" customHeight="1" x14ac:dyDescent="0.2">
      <c r="A221" s="821" t="s">
        <v>599</v>
      </c>
      <c r="B221" s="822" t="s">
        <v>3963</v>
      </c>
      <c r="C221" s="822" t="s">
        <v>4090</v>
      </c>
      <c r="D221" s="822" t="s">
        <v>4416</v>
      </c>
      <c r="E221" s="822" t="s">
        <v>4417</v>
      </c>
      <c r="F221" s="831">
        <v>90</v>
      </c>
      <c r="G221" s="831">
        <v>429390.70999999996</v>
      </c>
      <c r="H221" s="831"/>
      <c r="I221" s="831">
        <v>4771.0078888888884</v>
      </c>
      <c r="J221" s="831">
        <v>52</v>
      </c>
      <c r="K221" s="831">
        <v>249126.74000000002</v>
      </c>
      <c r="L221" s="831"/>
      <c r="M221" s="831">
        <v>4790.8988461538465</v>
      </c>
      <c r="N221" s="831">
        <v>35</v>
      </c>
      <c r="O221" s="831">
        <v>166949.45000000001</v>
      </c>
      <c r="P221" s="827"/>
      <c r="Q221" s="832">
        <v>4769.9842857142858</v>
      </c>
    </row>
    <row r="222" spans="1:17" ht="14.45" customHeight="1" x14ac:dyDescent="0.2">
      <c r="A222" s="821" t="s">
        <v>599</v>
      </c>
      <c r="B222" s="822" t="s">
        <v>3963</v>
      </c>
      <c r="C222" s="822" t="s">
        <v>4090</v>
      </c>
      <c r="D222" s="822" t="s">
        <v>4418</v>
      </c>
      <c r="E222" s="822" t="s">
        <v>4419</v>
      </c>
      <c r="F222" s="831">
        <v>3</v>
      </c>
      <c r="G222" s="831">
        <v>30745.800000000003</v>
      </c>
      <c r="H222" s="831"/>
      <c r="I222" s="831">
        <v>10248.6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599</v>
      </c>
      <c r="B223" s="822" t="s">
        <v>3963</v>
      </c>
      <c r="C223" s="822" t="s">
        <v>4090</v>
      </c>
      <c r="D223" s="822" t="s">
        <v>4420</v>
      </c>
      <c r="E223" s="822" t="s">
        <v>4421</v>
      </c>
      <c r="F223" s="831"/>
      <c r="G223" s="831"/>
      <c r="H223" s="831"/>
      <c r="I223" s="831"/>
      <c r="J223" s="831">
        <v>2</v>
      </c>
      <c r="K223" s="831">
        <v>49691.6</v>
      </c>
      <c r="L223" s="831"/>
      <c r="M223" s="831">
        <v>24845.8</v>
      </c>
      <c r="N223" s="831"/>
      <c r="O223" s="831"/>
      <c r="P223" s="827"/>
      <c r="Q223" s="832"/>
    </row>
    <row r="224" spans="1:17" ht="14.45" customHeight="1" x14ac:dyDescent="0.2">
      <c r="A224" s="821" t="s">
        <v>599</v>
      </c>
      <c r="B224" s="822" t="s">
        <v>3963</v>
      </c>
      <c r="C224" s="822" t="s">
        <v>4090</v>
      </c>
      <c r="D224" s="822" t="s">
        <v>4422</v>
      </c>
      <c r="E224" s="822" t="s">
        <v>4423</v>
      </c>
      <c r="F224" s="831">
        <v>32</v>
      </c>
      <c r="G224" s="831">
        <v>617650.24</v>
      </c>
      <c r="H224" s="831"/>
      <c r="I224" s="831">
        <v>19301.57</v>
      </c>
      <c r="J224" s="831">
        <v>6</v>
      </c>
      <c r="K224" s="831">
        <v>75900</v>
      </c>
      <c r="L224" s="831"/>
      <c r="M224" s="831">
        <v>12650</v>
      </c>
      <c r="N224" s="831">
        <v>3</v>
      </c>
      <c r="O224" s="831">
        <v>37950</v>
      </c>
      <c r="P224" s="827"/>
      <c r="Q224" s="832">
        <v>12650</v>
      </c>
    </row>
    <row r="225" spans="1:17" ht="14.45" customHeight="1" x14ac:dyDescent="0.2">
      <c r="A225" s="821" t="s">
        <v>599</v>
      </c>
      <c r="B225" s="822" t="s">
        <v>3963</v>
      </c>
      <c r="C225" s="822" t="s">
        <v>4090</v>
      </c>
      <c r="D225" s="822" t="s">
        <v>4424</v>
      </c>
      <c r="E225" s="822" t="s">
        <v>4425</v>
      </c>
      <c r="F225" s="831">
        <v>21</v>
      </c>
      <c r="G225" s="831">
        <v>438789.89999999997</v>
      </c>
      <c r="H225" s="831"/>
      <c r="I225" s="831">
        <v>20894.757142857143</v>
      </c>
      <c r="J225" s="831">
        <v>4</v>
      </c>
      <c r="K225" s="831">
        <v>64400</v>
      </c>
      <c r="L225" s="831"/>
      <c r="M225" s="831">
        <v>16100</v>
      </c>
      <c r="N225" s="831">
        <v>2</v>
      </c>
      <c r="O225" s="831">
        <v>32200</v>
      </c>
      <c r="P225" s="827"/>
      <c r="Q225" s="832">
        <v>16100</v>
      </c>
    </row>
    <row r="226" spans="1:17" ht="14.45" customHeight="1" x14ac:dyDescent="0.2">
      <c r="A226" s="821" t="s">
        <v>599</v>
      </c>
      <c r="B226" s="822" t="s">
        <v>3963</v>
      </c>
      <c r="C226" s="822" t="s">
        <v>4090</v>
      </c>
      <c r="D226" s="822" t="s">
        <v>4426</v>
      </c>
      <c r="E226" s="822" t="s">
        <v>4427</v>
      </c>
      <c r="F226" s="831">
        <v>2</v>
      </c>
      <c r="G226" s="831">
        <v>51348.12</v>
      </c>
      <c r="H226" s="831"/>
      <c r="I226" s="831">
        <v>25674.06</v>
      </c>
      <c r="J226" s="831">
        <v>1</v>
      </c>
      <c r="K226" s="831">
        <v>25674.06</v>
      </c>
      <c r="L226" s="831"/>
      <c r="M226" s="831">
        <v>25674.06</v>
      </c>
      <c r="N226" s="831"/>
      <c r="O226" s="831"/>
      <c r="P226" s="827"/>
      <c r="Q226" s="832"/>
    </row>
    <row r="227" spans="1:17" ht="14.45" customHeight="1" x14ac:dyDescent="0.2">
      <c r="A227" s="821" t="s">
        <v>599</v>
      </c>
      <c r="B227" s="822" t="s">
        <v>3963</v>
      </c>
      <c r="C227" s="822" t="s">
        <v>4090</v>
      </c>
      <c r="D227" s="822" t="s">
        <v>4428</v>
      </c>
      <c r="E227" s="822" t="s">
        <v>4429</v>
      </c>
      <c r="F227" s="831">
        <v>2</v>
      </c>
      <c r="G227" s="831">
        <v>49163.1</v>
      </c>
      <c r="H227" s="831"/>
      <c r="I227" s="831">
        <v>24581.55</v>
      </c>
      <c r="J227" s="831">
        <v>1</v>
      </c>
      <c r="K227" s="831">
        <v>24581.55</v>
      </c>
      <c r="L227" s="831"/>
      <c r="M227" s="831">
        <v>24581.55</v>
      </c>
      <c r="N227" s="831"/>
      <c r="O227" s="831"/>
      <c r="P227" s="827"/>
      <c r="Q227" s="832"/>
    </row>
    <row r="228" spans="1:17" ht="14.45" customHeight="1" x14ac:dyDescent="0.2">
      <c r="A228" s="821" t="s">
        <v>599</v>
      </c>
      <c r="B228" s="822" t="s">
        <v>3963</v>
      </c>
      <c r="C228" s="822" t="s">
        <v>4090</v>
      </c>
      <c r="D228" s="822" t="s">
        <v>4430</v>
      </c>
      <c r="E228" s="822" t="s">
        <v>4431</v>
      </c>
      <c r="F228" s="831">
        <v>2</v>
      </c>
      <c r="G228" s="831">
        <v>14202.68</v>
      </c>
      <c r="H228" s="831"/>
      <c r="I228" s="831">
        <v>7101.34</v>
      </c>
      <c r="J228" s="831">
        <v>1</v>
      </c>
      <c r="K228" s="831">
        <v>7101.34</v>
      </c>
      <c r="L228" s="831"/>
      <c r="M228" s="831">
        <v>7101.34</v>
      </c>
      <c r="N228" s="831"/>
      <c r="O228" s="831"/>
      <c r="P228" s="827"/>
      <c r="Q228" s="832"/>
    </row>
    <row r="229" spans="1:17" ht="14.45" customHeight="1" x14ac:dyDescent="0.2">
      <c r="A229" s="821" t="s">
        <v>599</v>
      </c>
      <c r="B229" s="822" t="s">
        <v>3963</v>
      </c>
      <c r="C229" s="822" t="s">
        <v>4090</v>
      </c>
      <c r="D229" s="822" t="s">
        <v>4432</v>
      </c>
      <c r="E229" s="822" t="s">
        <v>4433</v>
      </c>
      <c r="F229" s="831">
        <v>2</v>
      </c>
      <c r="G229" s="831">
        <v>23214.54</v>
      </c>
      <c r="H229" s="831"/>
      <c r="I229" s="831">
        <v>11607.27</v>
      </c>
      <c r="J229" s="831">
        <v>1</v>
      </c>
      <c r="K229" s="831">
        <v>11607.27</v>
      </c>
      <c r="L229" s="831"/>
      <c r="M229" s="831">
        <v>11607.27</v>
      </c>
      <c r="N229" s="831">
        <v>1</v>
      </c>
      <c r="O229" s="831">
        <v>10780</v>
      </c>
      <c r="P229" s="827"/>
      <c r="Q229" s="832">
        <v>10780</v>
      </c>
    </row>
    <row r="230" spans="1:17" ht="14.45" customHeight="1" x14ac:dyDescent="0.2">
      <c r="A230" s="821" t="s">
        <v>599</v>
      </c>
      <c r="B230" s="822" t="s">
        <v>3963</v>
      </c>
      <c r="C230" s="822" t="s">
        <v>4090</v>
      </c>
      <c r="D230" s="822" t="s">
        <v>4434</v>
      </c>
      <c r="E230" s="822" t="s">
        <v>4435</v>
      </c>
      <c r="F230" s="831">
        <v>10</v>
      </c>
      <c r="G230" s="831">
        <v>63820</v>
      </c>
      <c r="H230" s="831"/>
      <c r="I230" s="831">
        <v>6382</v>
      </c>
      <c r="J230" s="831">
        <v>8</v>
      </c>
      <c r="K230" s="831">
        <v>24610</v>
      </c>
      <c r="L230" s="831"/>
      <c r="M230" s="831">
        <v>3076.25</v>
      </c>
      <c r="N230" s="831"/>
      <c r="O230" s="831"/>
      <c r="P230" s="827"/>
      <c r="Q230" s="832"/>
    </row>
    <row r="231" spans="1:17" ht="14.45" customHeight="1" x14ac:dyDescent="0.2">
      <c r="A231" s="821" t="s">
        <v>599</v>
      </c>
      <c r="B231" s="822" t="s">
        <v>3963</v>
      </c>
      <c r="C231" s="822" t="s">
        <v>4090</v>
      </c>
      <c r="D231" s="822" t="s">
        <v>4436</v>
      </c>
      <c r="E231" s="822" t="s">
        <v>4437</v>
      </c>
      <c r="F231" s="831">
        <v>2</v>
      </c>
      <c r="G231" s="831">
        <v>1557.2</v>
      </c>
      <c r="H231" s="831"/>
      <c r="I231" s="831">
        <v>778.6</v>
      </c>
      <c r="J231" s="831">
        <v>14</v>
      </c>
      <c r="K231" s="831">
        <v>10970.51</v>
      </c>
      <c r="L231" s="831"/>
      <c r="M231" s="831">
        <v>783.60785714285714</v>
      </c>
      <c r="N231" s="831">
        <v>4</v>
      </c>
      <c r="O231" s="831">
        <v>3207.84</v>
      </c>
      <c r="P231" s="827"/>
      <c r="Q231" s="832">
        <v>801.96</v>
      </c>
    </row>
    <row r="232" spans="1:17" ht="14.45" customHeight="1" x14ac:dyDescent="0.2">
      <c r="A232" s="821" t="s">
        <v>599</v>
      </c>
      <c r="B232" s="822" t="s">
        <v>3963</v>
      </c>
      <c r="C232" s="822" t="s">
        <v>4090</v>
      </c>
      <c r="D232" s="822" t="s">
        <v>4438</v>
      </c>
      <c r="E232" s="822" t="s">
        <v>4439</v>
      </c>
      <c r="F232" s="831">
        <v>88</v>
      </c>
      <c r="G232" s="831">
        <v>1071248.8999999999</v>
      </c>
      <c r="H232" s="831"/>
      <c r="I232" s="831">
        <v>12173.282954545453</v>
      </c>
      <c r="J232" s="831">
        <v>62</v>
      </c>
      <c r="K232" s="831">
        <v>463450</v>
      </c>
      <c r="L232" s="831"/>
      <c r="M232" s="831">
        <v>7475</v>
      </c>
      <c r="N232" s="831">
        <v>16</v>
      </c>
      <c r="O232" s="831">
        <v>119600</v>
      </c>
      <c r="P232" s="827"/>
      <c r="Q232" s="832">
        <v>7475</v>
      </c>
    </row>
    <row r="233" spans="1:17" ht="14.45" customHeight="1" x14ac:dyDescent="0.2">
      <c r="A233" s="821" t="s">
        <v>599</v>
      </c>
      <c r="B233" s="822" t="s">
        <v>3963</v>
      </c>
      <c r="C233" s="822" t="s">
        <v>4090</v>
      </c>
      <c r="D233" s="822" t="s">
        <v>4440</v>
      </c>
      <c r="E233" s="822" t="s">
        <v>4441</v>
      </c>
      <c r="F233" s="831">
        <v>1</v>
      </c>
      <c r="G233" s="831">
        <v>8487.82</v>
      </c>
      <c r="H233" s="831"/>
      <c r="I233" s="831">
        <v>8487.82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599</v>
      </c>
      <c r="B234" s="822" t="s">
        <v>3963</v>
      </c>
      <c r="C234" s="822" t="s">
        <v>4090</v>
      </c>
      <c r="D234" s="822" t="s">
        <v>4442</v>
      </c>
      <c r="E234" s="822" t="s">
        <v>4423</v>
      </c>
      <c r="F234" s="831">
        <v>9</v>
      </c>
      <c r="G234" s="831">
        <v>129649.05</v>
      </c>
      <c r="H234" s="831"/>
      <c r="I234" s="831">
        <v>14405.45</v>
      </c>
      <c r="J234" s="831">
        <v>5</v>
      </c>
      <c r="K234" s="831">
        <v>50737.600000000006</v>
      </c>
      <c r="L234" s="831"/>
      <c r="M234" s="831">
        <v>10147.52</v>
      </c>
      <c r="N234" s="831">
        <v>3</v>
      </c>
      <c r="O234" s="831">
        <v>31050</v>
      </c>
      <c r="P234" s="827"/>
      <c r="Q234" s="832">
        <v>10350</v>
      </c>
    </row>
    <row r="235" spans="1:17" ht="14.45" customHeight="1" x14ac:dyDescent="0.2">
      <c r="A235" s="821" t="s">
        <v>599</v>
      </c>
      <c r="B235" s="822" t="s">
        <v>3963</v>
      </c>
      <c r="C235" s="822" t="s">
        <v>4090</v>
      </c>
      <c r="D235" s="822" t="s">
        <v>4443</v>
      </c>
      <c r="E235" s="822" t="s">
        <v>4444</v>
      </c>
      <c r="F235" s="831">
        <v>11</v>
      </c>
      <c r="G235" s="831">
        <v>152618.4</v>
      </c>
      <c r="H235" s="831"/>
      <c r="I235" s="831">
        <v>13874.4</v>
      </c>
      <c r="J235" s="831">
        <v>8</v>
      </c>
      <c r="K235" s="831">
        <v>50600</v>
      </c>
      <c r="L235" s="831"/>
      <c r="M235" s="831">
        <v>6325</v>
      </c>
      <c r="N235" s="831">
        <v>3</v>
      </c>
      <c r="O235" s="831">
        <v>16100</v>
      </c>
      <c r="P235" s="827"/>
      <c r="Q235" s="832">
        <v>5366.666666666667</v>
      </c>
    </row>
    <row r="236" spans="1:17" ht="14.45" customHeight="1" x14ac:dyDescent="0.2">
      <c r="A236" s="821" t="s">
        <v>599</v>
      </c>
      <c r="B236" s="822" t="s">
        <v>3963</v>
      </c>
      <c r="C236" s="822" t="s">
        <v>4090</v>
      </c>
      <c r="D236" s="822" t="s">
        <v>4445</v>
      </c>
      <c r="E236" s="822" t="s">
        <v>4446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7281</v>
      </c>
      <c r="P236" s="827"/>
      <c r="Q236" s="832">
        <v>7281</v>
      </c>
    </row>
    <row r="237" spans="1:17" ht="14.45" customHeight="1" x14ac:dyDescent="0.2">
      <c r="A237" s="821" t="s">
        <v>599</v>
      </c>
      <c r="B237" s="822" t="s">
        <v>3963</v>
      </c>
      <c r="C237" s="822" t="s">
        <v>4090</v>
      </c>
      <c r="D237" s="822" t="s">
        <v>4447</v>
      </c>
      <c r="E237" s="822" t="s">
        <v>4351</v>
      </c>
      <c r="F237" s="831">
        <v>20</v>
      </c>
      <c r="G237" s="831">
        <v>37926</v>
      </c>
      <c r="H237" s="831"/>
      <c r="I237" s="831">
        <v>1896.3</v>
      </c>
      <c r="J237" s="831">
        <v>4</v>
      </c>
      <c r="K237" s="831">
        <v>7585.2</v>
      </c>
      <c r="L237" s="831"/>
      <c r="M237" s="831">
        <v>1896.3</v>
      </c>
      <c r="N237" s="831">
        <v>6</v>
      </c>
      <c r="O237" s="831">
        <v>11377.8</v>
      </c>
      <c r="P237" s="827"/>
      <c r="Q237" s="832">
        <v>1896.3</v>
      </c>
    </row>
    <row r="238" spans="1:17" ht="14.45" customHeight="1" x14ac:dyDescent="0.2">
      <c r="A238" s="821" t="s">
        <v>599</v>
      </c>
      <c r="B238" s="822" t="s">
        <v>3963</v>
      </c>
      <c r="C238" s="822" t="s">
        <v>4090</v>
      </c>
      <c r="D238" s="822" t="s">
        <v>4448</v>
      </c>
      <c r="E238" s="822" t="s">
        <v>4449</v>
      </c>
      <c r="F238" s="831">
        <v>1</v>
      </c>
      <c r="G238" s="831">
        <v>1212.55</v>
      </c>
      <c r="H238" s="831"/>
      <c r="I238" s="831">
        <v>1212.55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599</v>
      </c>
      <c r="B239" s="822" t="s">
        <v>3963</v>
      </c>
      <c r="C239" s="822" t="s">
        <v>4090</v>
      </c>
      <c r="D239" s="822" t="s">
        <v>4450</v>
      </c>
      <c r="E239" s="822" t="s">
        <v>4451</v>
      </c>
      <c r="F239" s="831">
        <v>5</v>
      </c>
      <c r="G239" s="831">
        <v>42795.100000000006</v>
      </c>
      <c r="H239" s="831"/>
      <c r="I239" s="831">
        <v>8559.02</v>
      </c>
      <c r="J239" s="831">
        <v>5</v>
      </c>
      <c r="K239" s="831">
        <v>26738.150000000005</v>
      </c>
      <c r="L239" s="831"/>
      <c r="M239" s="831">
        <v>5347.630000000001</v>
      </c>
      <c r="N239" s="831"/>
      <c r="O239" s="831"/>
      <c r="P239" s="827"/>
      <c r="Q239" s="832"/>
    </row>
    <row r="240" spans="1:17" ht="14.45" customHeight="1" x14ac:dyDescent="0.2">
      <c r="A240" s="821" t="s">
        <v>599</v>
      </c>
      <c r="B240" s="822" t="s">
        <v>3963</v>
      </c>
      <c r="C240" s="822" t="s">
        <v>4090</v>
      </c>
      <c r="D240" s="822" t="s">
        <v>4452</v>
      </c>
      <c r="E240" s="822" t="s">
        <v>4453</v>
      </c>
      <c r="F240" s="831">
        <v>6</v>
      </c>
      <c r="G240" s="831">
        <v>148734.84</v>
      </c>
      <c r="H240" s="831"/>
      <c r="I240" s="831">
        <v>24789.14</v>
      </c>
      <c r="J240" s="831">
        <v>5</v>
      </c>
      <c r="K240" s="831">
        <v>76849.399999999994</v>
      </c>
      <c r="L240" s="831"/>
      <c r="M240" s="831">
        <v>15369.88</v>
      </c>
      <c r="N240" s="831"/>
      <c r="O240" s="831"/>
      <c r="P240" s="827"/>
      <c r="Q240" s="832"/>
    </row>
    <row r="241" spans="1:17" ht="14.45" customHeight="1" x14ac:dyDescent="0.2">
      <c r="A241" s="821" t="s">
        <v>599</v>
      </c>
      <c r="B241" s="822" t="s">
        <v>3963</v>
      </c>
      <c r="C241" s="822" t="s">
        <v>4090</v>
      </c>
      <c r="D241" s="822" t="s">
        <v>4454</v>
      </c>
      <c r="E241" s="822" t="s">
        <v>4455</v>
      </c>
      <c r="F241" s="831">
        <v>1</v>
      </c>
      <c r="G241" s="831">
        <v>13600</v>
      </c>
      <c r="H241" s="831"/>
      <c r="I241" s="831">
        <v>13600</v>
      </c>
      <c r="J241" s="831"/>
      <c r="K241" s="831"/>
      <c r="L241" s="831"/>
      <c r="M241" s="831"/>
      <c r="N241" s="831">
        <v>1</v>
      </c>
      <c r="O241" s="831">
        <v>11270</v>
      </c>
      <c r="P241" s="827"/>
      <c r="Q241" s="832">
        <v>11270</v>
      </c>
    </row>
    <row r="242" spans="1:17" ht="14.45" customHeight="1" x14ac:dyDescent="0.2">
      <c r="A242" s="821" t="s">
        <v>599</v>
      </c>
      <c r="B242" s="822" t="s">
        <v>3963</v>
      </c>
      <c r="C242" s="822" t="s">
        <v>4090</v>
      </c>
      <c r="D242" s="822" t="s">
        <v>4456</v>
      </c>
      <c r="E242" s="822" t="s">
        <v>4457</v>
      </c>
      <c r="F242" s="831">
        <v>18</v>
      </c>
      <c r="G242" s="831">
        <v>132559.20000000001</v>
      </c>
      <c r="H242" s="831"/>
      <c r="I242" s="831">
        <v>7364.4000000000005</v>
      </c>
      <c r="J242" s="831">
        <v>4</v>
      </c>
      <c r="K242" s="831">
        <v>29457.599999999999</v>
      </c>
      <c r="L242" s="831"/>
      <c r="M242" s="831">
        <v>7364.4</v>
      </c>
      <c r="N242" s="831">
        <v>4</v>
      </c>
      <c r="O242" s="831">
        <v>29457.58</v>
      </c>
      <c r="P242" s="827"/>
      <c r="Q242" s="832">
        <v>7364.3950000000004</v>
      </c>
    </row>
    <row r="243" spans="1:17" ht="14.45" customHeight="1" x14ac:dyDescent="0.2">
      <c r="A243" s="821" t="s">
        <v>599</v>
      </c>
      <c r="B243" s="822" t="s">
        <v>3963</v>
      </c>
      <c r="C243" s="822" t="s">
        <v>4090</v>
      </c>
      <c r="D243" s="822" t="s">
        <v>4458</v>
      </c>
      <c r="E243" s="822" t="s">
        <v>4459</v>
      </c>
      <c r="F243" s="831">
        <v>2</v>
      </c>
      <c r="G243" s="831">
        <v>1625.78</v>
      </c>
      <c r="H243" s="831"/>
      <c r="I243" s="831">
        <v>812.89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599</v>
      </c>
      <c r="B244" s="822" t="s">
        <v>3963</v>
      </c>
      <c r="C244" s="822" t="s">
        <v>4090</v>
      </c>
      <c r="D244" s="822" t="s">
        <v>4460</v>
      </c>
      <c r="E244" s="822" t="s">
        <v>4461</v>
      </c>
      <c r="F244" s="831">
        <v>6</v>
      </c>
      <c r="G244" s="831">
        <v>132822</v>
      </c>
      <c r="H244" s="831"/>
      <c r="I244" s="831">
        <v>22137</v>
      </c>
      <c r="J244" s="831">
        <v>3</v>
      </c>
      <c r="K244" s="831">
        <v>19049.189999999999</v>
      </c>
      <c r="L244" s="831"/>
      <c r="M244" s="831">
        <v>6349.73</v>
      </c>
      <c r="N244" s="831">
        <v>2</v>
      </c>
      <c r="O244" s="831">
        <v>26737</v>
      </c>
      <c r="P244" s="827"/>
      <c r="Q244" s="832">
        <v>13368.5</v>
      </c>
    </row>
    <row r="245" spans="1:17" ht="14.45" customHeight="1" x14ac:dyDescent="0.2">
      <c r="A245" s="821" t="s">
        <v>599</v>
      </c>
      <c r="B245" s="822" t="s">
        <v>3963</v>
      </c>
      <c r="C245" s="822" t="s">
        <v>4090</v>
      </c>
      <c r="D245" s="822" t="s">
        <v>4462</v>
      </c>
      <c r="E245" s="822" t="s">
        <v>4463</v>
      </c>
      <c r="F245" s="831"/>
      <c r="G245" s="831"/>
      <c r="H245" s="831"/>
      <c r="I245" s="831"/>
      <c r="J245" s="831">
        <v>2</v>
      </c>
      <c r="K245" s="831">
        <v>6923</v>
      </c>
      <c r="L245" s="831"/>
      <c r="M245" s="831">
        <v>3461.5</v>
      </c>
      <c r="N245" s="831">
        <v>1</v>
      </c>
      <c r="O245" s="831">
        <v>9100</v>
      </c>
      <c r="P245" s="827"/>
      <c r="Q245" s="832">
        <v>9100</v>
      </c>
    </row>
    <row r="246" spans="1:17" ht="14.45" customHeight="1" x14ac:dyDescent="0.2">
      <c r="A246" s="821" t="s">
        <v>599</v>
      </c>
      <c r="B246" s="822" t="s">
        <v>3963</v>
      </c>
      <c r="C246" s="822" t="s">
        <v>4090</v>
      </c>
      <c r="D246" s="822" t="s">
        <v>4464</v>
      </c>
      <c r="E246" s="822" t="s">
        <v>4465</v>
      </c>
      <c r="F246" s="831">
        <v>3</v>
      </c>
      <c r="G246" s="831">
        <v>3227.25</v>
      </c>
      <c r="H246" s="831"/>
      <c r="I246" s="831">
        <v>1075.75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599</v>
      </c>
      <c r="B247" s="822" t="s">
        <v>3963</v>
      </c>
      <c r="C247" s="822" t="s">
        <v>4090</v>
      </c>
      <c r="D247" s="822" t="s">
        <v>4466</v>
      </c>
      <c r="E247" s="822" t="s">
        <v>4437</v>
      </c>
      <c r="F247" s="831"/>
      <c r="G247" s="831"/>
      <c r="H247" s="831"/>
      <c r="I247" s="831"/>
      <c r="J247" s="831">
        <v>1</v>
      </c>
      <c r="K247" s="831">
        <v>872.41</v>
      </c>
      <c r="L247" s="831"/>
      <c r="M247" s="831">
        <v>872.41</v>
      </c>
      <c r="N247" s="831">
        <v>1</v>
      </c>
      <c r="O247" s="831">
        <v>872.41</v>
      </c>
      <c r="P247" s="827"/>
      <c r="Q247" s="832">
        <v>872.41</v>
      </c>
    </row>
    <row r="248" spans="1:17" ht="14.45" customHeight="1" x14ac:dyDescent="0.2">
      <c r="A248" s="821" t="s">
        <v>599</v>
      </c>
      <c r="B248" s="822" t="s">
        <v>3963</v>
      </c>
      <c r="C248" s="822" t="s">
        <v>4090</v>
      </c>
      <c r="D248" s="822" t="s">
        <v>4467</v>
      </c>
      <c r="E248" s="822" t="s">
        <v>4468</v>
      </c>
      <c r="F248" s="831">
        <v>1</v>
      </c>
      <c r="G248" s="831">
        <v>15278.08</v>
      </c>
      <c r="H248" s="831"/>
      <c r="I248" s="831">
        <v>15278.08</v>
      </c>
      <c r="J248" s="831">
        <v>5</v>
      </c>
      <c r="K248" s="831">
        <v>17250</v>
      </c>
      <c r="L248" s="831"/>
      <c r="M248" s="831">
        <v>3450</v>
      </c>
      <c r="N248" s="831">
        <v>6</v>
      </c>
      <c r="O248" s="831">
        <v>32191.05</v>
      </c>
      <c r="P248" s="827"/>
      <c r="Q248" s="832">
        <v>5365.1750000000002</v>
      </c>
    </row>
    <row r="249" spans="1:17" ht="14.45" customHeight="1" x14ac:dyDescent="0.2">
      <c r="A249" s="821" t="s">
        <v>599</v>
      </c>
      <c r="B249" s="822" t="s">
        <v>3963</v>
      </c>
      <c r="C249" s="822" t="s">
        <v>4090</v>
      </c>
      <c r="D249" s="822" t="s">
        <v>4469</v>
      </c>
      <c r="E249" s="822" t="s">
        <v>4470</v>
      </c>
      <c r="F249" s="831">
        <v>25</v>
      </c>
      <c r="G249" s="831">
        <v>251751</v>
      </c>
      <c r="H249" s="831"/>
      <c r="I249" s="831">
        <v>10070.040000000001</v>
      </c>
      <c r="J249" s="831">
        <v>1</v>
      </c>
      <c r="K249" s="831">
        <v>6900</v>
      </c>
      <c r="L249" s="831"/>
      <c r="M249" s="831">
        <v>6900</v>
      </c>
      <c r="N249" s="831">
        <v>1</v>
      </c>
      <c r="O249" s="831">
        <v>6900</v>
      </c>
      <c r="P249" s="827"/>
      <c r="Q249" s="832">
        <v>6900</v>
      </c>
    </row>
    <row r="250" spans="1:17" ht="14.45" customHeight="1" x14ac:dyDescent="0.2">
      <c r="A250" s="821" t="s">
        <v>599</v>
      </c>
      <c r="B250" s="822" t="s">
        <v>3963</v>
      </c>
      <c r="C250" s="822" t="s">
        <v>4090</v>
      </c>
      <c r="D250" s="822" t="s">
        <v>4471</v>
      </c>
      <c r="E250" s="822" t="s">
        <v>4472</v>
      </c>
      <c r="F250" s="831">
        <v>6</v>
      </c>
      <c r="G250" s="831">
        <v>87000</v>
      </c>
      <c r="H250" s="831"/>
      <c r="I250" s="831">
        <v>14500</v>
      </c>
      <c r="J250" s="831">
        <v>5</v>
      </c>
      <c r="K250" s="831">
        <v>71135.900000000009</v>
      </c>
      <c r="L250" s="831"/>
      <c r="M250" s="831">
        <v>14227.180000000002</v>
      </c>
      <c r="N250" s="831"/>
      <c r="O250" s="831"/>
      <c r="P250" s="827"/>
      <c r="Q250" s="832"/>
    </row>
    <row r="251" spans="1:17" ht="14.45" customHeight="1" x14ac:dyDescent="0.2">
      <c r="A251" s="821" t="s">
        <v>599</v>
      </c>
      <c r="B251" s="822" t="s">
        <v>3963</v>
      </c>
      <c r="C251" s="822" t="s">
        <v>4090</v>
      </c>
      <c r="D251" s="822" t="s">
        <v>4473</v>
      </c>
      <c r="E251" s="822" t="s">
        <v>1842</v>
      </c>
      <c r="F251" s="831">
        <v>5</v>
      </c>
      <c r="G251" s="831">
        <v>173839.5</v>
      </c>
      <c r="H251" s="831"/>
      <c r="I251" s="831">
        <v>34767.9</v>
      </c>
      <c r="J251" s="831">
        <v>3</v>
      </c>
      <c r="K251" s="831">
        <v>104303.70000000001</v>
      </c>
      <c r="L251" s="831"/>
      <c r="M251" s="831">
        <v>34767.9</v>
      </c>
      <c r="N251" s="831">
        <v>2</v>
      </c>
      <c r="O251" s="831">
        <v>74156</v>
      </c>
      <c r="P251" s="827"/>
      <c r="Q251" s="832">
        <v>37078</v>
      </c>
    </row>
    <row r="252" spans="1:17" ht="14.45" customHeight="1" x14ac:dyDescent="0.2">
      <c r="A252" s="821" t="s">
        <v>599</v>
      </c>
      <c r="B252" s="822" t="s">
        <v>3963</v>
      </c>
      <c r="C252" s="822" t="s">
        <v>4090</v>
      </c>
      <c r="D252" s="822" t="s">
        <v>4474</v>
      </c>
      <c r="E252" s="822" t="s">
        <v>4475</v>
      </c>
      <c r="F252" s="831">
        <v>3</v>
      </c>
      <c r="G252" s="831">
        <v>59097.600000000006</v>
      </c>
      <c r="H252" s="831"/>
      <c r="I252" s="831">
        <v>19699.2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599</v>
      </c>
      <c r="B253" s="822" t="s">
        <v>3963</v>
      </c>
      <c r="C253" s="822" t="s">
        <v>4090</v>
      </c>
      <c r="D253" s="822" t="s">
        <v>4476</v>
      </c>
      <c r="E253" s="822" t="s">
        <v>4477</v>
      </c>
      <c r="F253" s="831"/>
      <c r="G253" s="831"/>
      <c r="H253" s="831"/>
      <c r="I253" s="831"/>
      <c r="J253" s="831">
        <v>1</v>
      </c>
      <c r="K253" s="831">
        <v>199.61</v>
      </c>
      <c r="L253" s="831"/>
      <c r="M253" s="831">
        <v>199.61</v>
      </c>
      <c r="N253" s="831"/>
      <c r="O253" s="831"/>
      <c r="P253" s="827"/>
      <c r="Q253" s="832"/>
    </row>
    <row r="254" spans="1:17" ht="14.45" customHeight="1" x14ac:dyDescent="0.2">
      <c r="A254" s="821" t="s">
        <v>599</v>
      </c>
      <c r="B254" s="822" t="s">
        <v>3963</v>
      </c>
      <c r="C254" s="822" t="s">
        <v>4090</v>
      </c>
      <c r="D254" s="822" t="s">
        <v>4478</v>
      </c>
      <c r="E254" s="822" t="s">
        <v>4479</v>
      </c>
      <c r="F254" s="831"/>
      <c r="G254" s="831"/>
      <c r="H254" s="831"/>
      <c r="I254" s="831"/>
      <c r="J254" s="831">
        <v>2</v>
      </c>
      <c r="K254" s="831">
        <v>11500</v>
      </c>
      <c r="L254" s="831"/>
      <c r="M254" s="831">
        <v>5750</v>
      </c>
      <c r="N254" s="831"/>
      <c r="O254" s="831"/>
      <c r="P254" s="827"/>
      <c r="Q254" s="832"/>
    </row>
    <row r="255" spans="1:17" ht="14.45" customHeight="1" x14ac:dyDescent="0.2">
      <c r="A255" s="821" t="s">
        <v>599</v>
      </c>
      <c r="B255" s="822" t="s">
        <v>3963</v>
      </c>
      <c r="C255" s="822" t="s">
        <v>4090</v>
      </c>
      <c r="D255" s="822" t="s">
        <v>4480</v>
      </c>
      <c r="E255" s="822" t="s">
        <v>4479</v>
      </c>
      <c r="F255" s="831">
        <v>1</v>
      </c>
      <c r="G255" s="831">
        <v>31583.7</v>
      </c>
      <c r="H255" s="831"/>
      <c r="I255" s="831">
        <v>31583.7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599</v>
      </c>
      <c r="B256" s="822" t="s">
        <v>3963</v>
      </c>
      <c r="C256" s="822" t="s">
        <v>4090</v>
      </c>
      <c r="D256" s="822" t="s">
        <v>4481</v>
      </c>
      <c r="E256" s="822" t="s">
        <v>4479</v>
      </c>
      <c r="F256" s="831">
        <v>3</v>
      </c>
      <c r="G256" s="831">
        <v>94751.1</v>
      </c>
      <c r="H256" s="831"/>
      <c r="I256" s="831">
        <v>31583.7</v>
      </c>
      <c r="J256" s="831">
        <v>3</v>
      </c>
      <c r="K256" s="831">
        <v>34500</v>
      </c>
      <c r="L256" s="831"/>
      <c r="M256" s="831">
        <v>11500</v>
      </c>
      <c r="N256" s="831"/>
      <c r="O256" s="831"/>
      <c r="P256" s="827"/>
      <c r="Q256" s="832"/>
    </row>
    <row r="257" spans="1:17" ht="14.45" customHeight="1" x14ac:dyDescent="0.2">
      <c r="A257" s="821" t="s">
        <v>599</v>
      </c>
      <c r="B257" s="822" t="s">
        <v>3963</v>
      </c>
      <c r="C257" s="822" t="s">
        <v>4090</v>
      </c>
      <c r="D257" s="822" t="s">
        <v>4482</v>
      </c>
      <c r="E257" s="822" t="s">
        <v>4479</v>
      </c>
      <c r="F257" s="831">
        <v>4</v>
      </c>
      <c r="G257" s="831">
        <v>44916</v>
      </c>
      <c r="H257" s="831"/>
      <c r="I257" s="831">
        <v>11229</v>
      </c>
      <c r="J257" s="831">
        <v>3</v>
      </c>
      <c r="K257" s="831">
        <v>17250</v>
      </c>
      <c r="L257" s="831"/>
      <c r="M257" s="831">
        <v>5750</v>
      </c>
      <c r="N257" s="831"/>
      <c r="O257" s="831"/>
      <c r="P257" s="827"/>
      <c r="Q257" s="832"/>
    </row>
    <row r="258" spans="1:17" ht="14.45" customHeight="1" x14ac:dyDescent="0.2">
      <c r="A258" s="821" t="s">
        <v>599</v>
      </c>
      <c r="B258" s="822" t="s">
        <v>3963</v>
      </c>
      <c r="C258" s="822" t="s">
        <v>4090</v>
      </c>
      <c r="D258" s="822" t="s">
        <v>4483</v>
      </c>
      <c r="E258" s="822" t="s">
        <v>4484</v>
      </c>
      <c r="F258" s="831"/>
      <c r="G258" s="831"/>
      <c r="H258" s="831"/>
      <c r="I258" s="831"/>
      <c r="J258" s="831">
        <v>1</v>
      </c>
      <c r="K258" s="831">
        <v>5750</v>
      </c>
      <c r="L258" s="831"/>
      <c r="M258" s="831">
        <v>5750</v>
      </c>
      <c r="N258" s="831"/>
      <c r="O258" s="831"/>
      <c r="P258" s="827"/>
      <c r="Q258" s="832"/>
    </row>
    <row r="259" spans="1:17" ht="14.45" customHeight="1" x14ac:dyDescent="0.2">
      <c r="A259" s="821" t="s">
        <v>599</v>
      </c>
      <c r="B259" s="822" t="s">
        <v>3963</v>
      </c>
      <c r="C259" s="822" t="s">
        <v>4090</v>
      </c>
      <c r="D259" s="822" t="s">
        <v>4485</v>
      </c>
      <c r="E259" s="822" t="s">
        <v>4404</v>
      </c>
      <c r="F259" s="831">
        <v>18</v>
      </c>
      <c r="G259" s="831">
        <v>247396.5</v>
      </c>
      <c r="H259" s="831"/>
      <c r="I259" s="831">
        <v>13744.25</v>
      </c>
      <c r="J259" s="831">
        <v>3</v>
      </c>
      <c r="K259" s="831">
        <v>29325</v>
      </c>
      <c r="L259" s="831"/>
      <c r="M259" s="831">
        <v>9775</v>
      </c>
      <c r="N259" s="831">
        <v>6</v>
      </c>
      <c r="O259" s="831">
        <v>58650</v>
      </c>
      <c r="P259" s="827"/>
      <c r="Q259" s="832">
        <v>9775</v>
      </c>
    </row>
    <row r="260" spans="1:17" ht="14.45" customHeight="1" x14ac:dyDescent="0.2">
      <c r="A260" s="821" t="s">
        <v>599</v>
      </c>
      <c r="B260" s="822" t="s">
        <v>3963</v>
      </c>
      <c r="C260" s="822" t="s">
        <v>4090</v>
      </c>
      <c r="D260" s="822" t="s">
        <v>4486</v>
      </c>
      <c r="E260" s="822" t="s">
        <v>4484</v>
      </c>
      <c r="F260" s="831"/>
      <c r="G260" s="831"/>
      <c r="H260" s="831"/>
      <c r="I260" s="831"/>
      <c r="J260" s="831">
        <v>1</v>
      </c>
      <c r="K260" s="831">
        <v>5750</v>
      </c>
      <c r="L260" s="831"/>
      <c r="M260" s="831">
        <v>5750</v>
      </c>
      <c r="N260" s="831"/>
      <c r="O260" s="831"/>
      <c r="P260" s="827"/>
      <c r="Q260" s="832"/>
    </row>
    <row r="261" spans="1:17" ht="14.45" customHeight="1" x14ac:dyDescent="0.2">
      <c r="A261" s="821" t="s">
        <v>599</v>
      </c>
      <c r="B261" s="822" t="s">
        <v>3963</v>
      </c>
      <c r="C261" s="822" t="s">
        <v>4090</v>
      </c>
      <c r="D261" s="822" t="s">
        <v>4487</v>
      </c>
      <c r="E261" s="822" t="s">
        <v>4479</v>
      </c>
      <c r="F261" s="831"/>
      <c r="G261" s="831"/>
      <c r="H261" s="831"/>
      <c r="I261" s="831"/>
      <c r="J261" s="831">
        <v>1</v>
      </c>
      <c r="K261" s="831">
        <v>11500</v>
      </c>
      <c r="L261" s="831"/>
      <c r="M261" s="831">
        <v>11500</v>
      </c>
      <c r="N261" s="831"/>
      <c r="O261" s="831"/>
      <c r="P261" s="827"/>
      <c r="Q261" s="832"/>
    </row>
    <row r="262" spans="1:17" ht="14.45" customHeight="1" x14ac:dyDescent="0.2">
      <c r="A262" s="821" t="s">
        <v>599</v>
      </c>
      <c r="B262" s="822" t="s">
        <v>3963</v>
      </c>
      <c r="C262" s="822" t="s">
        <v>4090</v>
      </c>
      <c r="D262" s="822" t="s">
        <v>4488</v>
      </c>
      <c r="E262" s="822" t="s">
        <v>4489</v>
      </c>
      <c r="F262" s="831">
        <v>9</v>
      </c>
      <c r="G262" s="831">
        <v>81228.820000000007</v>
      </c>
      <c r="H262" s="831"/>
      <c r="I262" s="831">
        <v>9025.4244444444448</v>
      </c>
      <c r="J262" s="831">
        <v>11</v>
      </c>
      <c r="K262" s="831">
        <v>96432.599999999991</v>
      </c>
      <c r="L262" s="831"/>
      <c r="M262" s="831">
        <v>8766.5999999999985</v>
      </c>
      <c r="N262" s="831"/>
      <c r="O262" s="831"/>
      <c r="P262" s="827"/>
      <c r="Q262" s="832"/>
    </row>
    <row r="263" spans="1:17" ht="14.45" customHeight="1" x14ac:dyDescent="0.2">
      <c r="A263" s="821" t="s">
        <v>599</v>
      </c>
      <c r="B263" s="822" t="s">
        <v>3963</v>
      </c>
      <c r="C263" s="822" t="s">
        <v>4090</v>
      </c>
      <c r="D263" s="822" t="s">
        <v>4490</v>
      </c>
      <c r="E263" s="822" t="s">
        <v>4491</v>
      </c>
      <c r="F263" s="831"/>
      <c r="G263" s="831"/>
      <c r="H263" s="831"/>
      <c r="I263" s="831"/>
      <c r="J263" s="831">
        <v>1</v>
      </c>
      <c r="K263" s="831">
        <v>7792.02</v>
      </c>
      <c r="L263" s="831"/>
      <c r="M263" s="831">
        <v>7792.02</v>
      </c>
      <c r="N263" s="831"/>
      <c r="O263" s="831"/>
      <c r="P263" s="827"/>
      <c r="Q263" s="832"/>
    </row>
    <row r="264" spans="1:17" ht="14.45" customHeight="1" x14ac:dyDescent="0.2">
      <c r="A264" s="821" t="s">
        <v>599</v>
      </c>
      <c r="B264" s="822" t="s">
        <v>3963</v>
      </c>
      <c r="C264" s="822" t="s">
        <v>4090</v>
      </c>
      <c r="D264" s="822" t="s">
        <v>4492</v>
      </c>
      <c r="E264" s="822" t="s">
        <v>4493</v>
      </c>
      <c r="F264" s="831">
        <v>32</v>
      </c>
      <c r="G264" s="831">
        <v>55228.160000000003</v>
      </c>
      <c r="H264" s="831"/>
      <c r="I264" s="831">
        <v>1725.88</v>
      </c>
      <c r="J264" s="831">
        <v>21</v>
      </c>
      <c r="K264" s="831">
        <v>11970</v>
      </c>
      <c r="L264" s="831"/>
      <c r="M264" s="831">
        <v>570</v>
      </c>
      <c r="N264" s="831">
        <v>3</v>
      </c>
      <c r="O264" s="831">
        <v>1710</v>
      </c>
      <c r="P264" s="827"/>
      <c r="Q264" s="832">
        <v>570</v>
      </c>
    </row>
    <row r="265" spans="1:17" ht="14.45" customHeight="1" x14ac:dyDescent="0.2">
      <c r="A265" s="821" t="s">
        <v>599</v>
      </c>
      <c r="B265" s="822" t="s">
        <v>3963</v>
      </c>
      <c r="C265" s="822" t="s">
        <v>4090</v>
      </c>
      <c r="D265" s="822" t="s">
        <v>4494</v>
      </c>
      <c r="E265" s="822" t="s">
        <v>4495</v>
      </c>
      <c r="F265" s="831"/>
      <c r="G265" s="831"/>
      <c r="H265" s="831"/>
      <c r="I265" s="831"/>
      <c r="J265" s="831">
        <v>3</v>
      </c>
      <c r="K265" s="831">
        <v>10304.459999999999</v>
      </c>
      <c r="L265" s="831"/>
      <c r="M265" s="831">
        <v>3434.8199999999997</v>
      </c>
      <c r="N265" s="831"/>
      <c r="O265" s="831"/>
      <c r="P265" s="827"/>
      <c r="Q265" s="832"/>
    </row>
    <row r="266" spans="1:17" ht="14.45" customHeight="1" x14ac:dyDescent="0.2">
      <c r="A266" s="821" t="s">
        <v>599</v>
      </c>
      <c r="B266" s="822" t="s">
        <v>3963</v>
      </c>
      <c r="C266" s="822" t="s">
        <v>4090</v>
      </c>
      <c r="D266" s="822" t="s">
        <v>4496</v>
      </c>
      <c r="E266" s="822" t="s">
        <v>4497</v>
      </c>
      <c r="F266" s="831">
        <v>11</v>
      </c>
      <c r="G266" s="831">
        <v>60092.78</v>
      </c>
      <c r="H266" s="831"/>
      <c r="I266" s="831">
        <v>5462.98</v>
      </c>
      <c r="J266" s="831">
        <v>2</v>
      </c>
      <c r="K266" s="831">
        <v>10062.5</v>
      </c>
      <c r="L266" s="831"/>
      <c r="M266" s="831">
        <v>5031.25</v>
      </c>
      <c r="N266" s="831">
        <v>7</v>
      </c>
      <c r="O266" s="831">
        <v>38240.86</v>
      </c>
      <c r="P266" s="827"/>
      <c r="Q266" s="832">
        <v>5462.9800000000005</v>
      </c>
    </row>
    <row r="267" spans="1:17" ht="14.45" customHeight="1" x14ac:dyDescent="0.2">
      <c r="A267" s="821" t="s">
        <v>599</v>
      </c>
      <c r="B267" s="822" t="s">
        <v>3963</v>
      </c>
      <c r="C267" s="822" t="s">
        <v>4090</v>
      </c>
      <c r="D267" s="822" t="s">
        <v>4498</v>
      </c>
      <c r="E267" s="822" t="s">
        <v>4499</v>
      </c>
      <c r="F267" s="831">
        <v>1</v>
      </c>
      <c r="G267" s="831">
        <v>19615.900000000001</v>
      </c>
      <c r="H267" s="831"/>
      <c r="I267" s="831">
        <v>19615.900000000001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599</v>
      </c>
      <c r="B268" s="822" t="s">
        <v>3963</v>
      </c>
      <c r="C268" s="822" t="s">
        <v>4090</v>
      </c>
      <c r="D268" s="822" t="s">
        <v>4500</v>
      </c>
      <c r="E268" s="822" t="s">
        <v>4501</v>
      </c>
      <c r="F268" s="831"/>
      <c r="G268" s="831"/>
      <c r="H268" s="831"/>
      <c r="I268" s="831"/>
      <c r="J268" s="831">
        <v>1</v>
      </c>
      <c r="K268" s="831">
        <v>15808.48</v>
      </c>
      <c r="L268" s="831"/>
      <c r="M268" s="831">
        <v>15808.48</v>
      </c>
      <c r="N268" s="831"/>
      <c r="O268" s="831"/>
      <c r="P268" s="827"/>
      <c r="Q268" s="832"/>
    </row>
    <row r="269" spans="1:17" ht="14.45" customHeight="1" x14ac:dyDescent="0.2">
      <c r="A269" s="821" t="s">
        <v>599</v>
      </c>
      <c r="B269" s="822" t="s">
        <v>3963</v>
      </c>
      <c r="C269" s="822" t="s">
        <v>4090</v>
      </c>
      <c r="D269" s="822" t="s">
        <v>4502</v>
      </c>
      <c r="E269" s="822" t="s">
        <v>4503</v>
      </c>
      <c r="F269" s="831">
        <v>2</v>
      </c>
      <c r="G269" s="831">
        <v>80859.58</v>
      </c>
      <c r="H269" s="831"/>
      <c r="I269" s="831">
        <v>40429.79</v>
      </c>
      <c r="J269" s="831">
        <v>2</v>
      </c>
      <c r="K269" s="831">
        <v>20240</v>
      </c>
      <c r="L269" s="831"/>
      <c r="M269" s="831">
        <v>10120</v>
      </c>
      <c r="N269" s="831">
        <v>3</v>
      </c>
      <c r="O269" s="831">
        <v>60669.79</v>
      </c>
      <c r="P269" s="827"/>
      <c r="Q269" s="832">
        <v>20223.263333333332</v>
      </c>
    </row>
    <row r="270" spans="1:17" ht="14.45" customHeight="1" x14ac:dyDescent="0.2">
      <c r="A270" s="821" t="s">
        <v>599</v>
      </c>
      <c r="B270" s="822" t="s">
        <v>3963</v>
      </c>
      <c r="C270" s="822" t="s">
        <v>4090</v>
      </c>
      <c r="D270" s="822" t="s">
        <v>4504</v>
      </c>
      <c r="E270" s="822" t="s">
        <v>4505</v>
      </c>
      <c r="F270" s="831">
        <v>13</v>
      </c>
      <c r="G270" s="831">
        <v>25770.55</v>
      </c>
      <c r="H270" s="831"/>
      <c r="I270" s="831">
        <v>1982.35</v>
      </c>
      <c r="J270" s="831"/>
      <c r="K270" s="831"/>
      <c r="L270" s="831"/>
      <c r="M270" s="831"/>
      <c r="N270" s="831">
        <v>4</v>
      </c>
      <c r="O270" s="831">
        <v>7200</v>
      </c>
      <c r="P270" s="827"/>
      <c r="Q270" s="832">
        <v>1800</v>
      </c>
    </row>
    <row r="271" spans="1:17" ht="14.45" customHeight="1" x14ac:dyDescent="0.2">
      <c r="A271" s="821" t="s">
        <v>599</v>
      </c>
      <c r="B271" s="822" t="s">
        <v>3963</v>
      </c>
      <c r="C271" s="822" t="s">
        <v>4090</v>
      </c>
      <c r="D271" s="822" t="s">
        <v>4506</v>
      </c>
      <c r="E271" s="822" t="s">
        <v>4507</v>
      </c>
      <c r="F271" s="831"/>
      <c r="G271" s="831"/>
      <c r="H271" s="831"/>
      <c r="I271" s="831"/>
      <c r="J271" s="831">
        <v>1</v>
      </c>
      <c r="K271" s="831">
        <v>4068.5</v>
      </c>
      <c r="L271" s="831"/>
      <c r="M271" s="831">
        <v>4068.5</v>
      </c>
      <c r="N271" s="831"/>
      <c r="O271" s="831"/>
      <c r="P271" s="827"/>
      <c r="Q271" s="832"/>
    </row>
    <row r="272" spans="1:17" ht="14.45" customHeight="1" x14ac:dyDescent="0.2">
      <c r="A272" s="821" t="s">
        <v>599</v>
      </c>
      <c r="B272" s="822" t="s">
        <v>3963</v>
      </c>
      <c r="C272" s="822" t="s">
        <v>4090</v>
      </c>
      <c r="D272" s="822" t="s">
        <v>4508</v>
      </c>
      <c r="E272" s="822" t="s">
        <v>4509</v>
      </c>
      <c r="F272" s="831"/>
      <c r="G272" s="831"/>
      <c r="H272" s="831"/>
      <c r="I272" s="831"/>
      <c r="J272" s="831">
        <v>1</v>
      </c>
      <c r="K272" s="831">
        <v>1790.66</v>
      </c>
      <c r="L272" s="831"/>
      <c r="M272" s="831">
        <v>1790.66</v>
      </c>
      <c r="N272" s="831"/>
      <c r="O272" s="831"/>
      <c r="P272" s="827"/>
      <c r="Q272" s="832"/>
    </row>
    <row r="273" spans="1:17" ht="14.45" customHeight="1" x14ac:dyDescent="0.2">
      <c r="A273" s="821" t="s">
        <v>599</v>
      </c>
      <c r="B273" s="822" t="s">
        <v>3963</v>
      </c>
      <c r="C273" s="822" t="s">
        <v>4090</v>
      </c>
      <c r="D273" s="822" t="s">
        <v>4510</v>
      </c>
      <c r="E273" s="822" t="s">
        <v>4511</v>
      </c>
      <c r="F273" s="831">
        <v>11</v>
      </c>
      <c r="G273" s="831">
        <v>41632.800000000003</v>
      </c>
      <c r="H273" s="831"/>
      <c r="I273" s="831">
        <v>3784.8</v>
      </c>
      <c r="J273" s="831">
        <v>10</v>
      </c>
      <c r="K273" s="831">
        <v>37846.5</v>
      </c>
      <c r="L273" s="831"/>
      <c r="M273" s="831">
        <v>3784.65</v>
      </c>
      <c r="N273" s="831">
        <v>9</v>
      </c>
      <c r="O273" s="831">
        <v>34061.85</v>
      </c>
      <c r="P273" s="827"/>
      <c r="Q273" s="832">
        <v>3784.6499999999996</v>
      </c>
    </row>
    <row r="274" spans="1:17" ht="14.45" customHeight="1" x14ac:dyDescent="0.2">
      <c r="A274" s="821" t="s">
        <v>599</v>
      </c>
      <c r="B274" s="822" t="s">
        <v>3963</v>
      </c>
      <c r="C274" s="822" t="s">
        <v>4090</v>
      </c>
      <c r="D274" s="822" t="s">
        <v>4512</v>
      </c>
      <c r="E274" s="822" t="s">
        <v>4513</v>
      </c>
      <c r="F274" s="831">
        <v>95</v>
      </c>
      <c r="G274" s="831">
        <v>207575</v>
      </c>
      <c r="H274" s="831"/>
      <c r="I274" s="831">
        <v>2185</v>
      </c>
      <c r="J274" s="831">
        <v>71</v>
      </c>
      <c r="K274" s="831">
        <v>155135</v>
      </c>
      <c r="L274" s="831"/>
      <c r="M274" s="831">
        <v>2185</v>
      </c>
      <c r="N274" s="831">
        <v>16</v>
      </c>
      <c r="O274" s="831">
        <v>39056.679999999993</v>
      </c>
      <c r="P274" s="827"/>
      <c r="Q274" s="832">
        <v>2441.0424999999996</v>
      </c>
    </row>
    <row r="275" spans="1:17" ht="14.45" customHeight="1" x14ac:dyDescent="0.2">
      <c r="A275" s="821" t="s">
        <v>599</v>
      </c>
      <c r="B275" s="822" t="s">
        <v>3963</v>
      </c>
      <c r="C275" s="822" t="s">
        <v>4090</v>
      </c>
      <c r="D275" s="822" t="s">
        <v>4514</v>
      </c>
      <c r="E275" s="822" t="s">
        <v>4468</v>
      </c>
      <c r="F275" s="831">
        <v>54</v>
      </c>
      <c r="G275" s="831">
        <v>285291.41000000003</v>
      </c>
      <c r="H275" s="831"/>
      <c r="I275" s="831">
        <v>5283.17425925926</v>
      </c>
      <c r="J275" s="831">
        <v>44</v>
      </c>
      <c r="K275" s="831">
        <v>156025.56000000003</v>
      </c>
      <c r="L275" s="831"/>
      <c r="M275" s="831">
        <v>3546.0354545454552</v>
      </c>
      <c r="N275" s="831">
        <v>6</v>
      </c>
      <c r="O275" s="831">
        <v>20700</v>
      </c>
      <c r="P275" s="827"/>
      <c r="Q275" s="832">
        <v>3450</v>
      </c>
    </row>
    <row r="276" spans="1:17" ht="14.45" customHeight="1" x14ac:dyDescent="0.2">
      <c r="A276" s="821" t="s">
        <v>599</v>
      </c>
      <c r="B276" s="822" t="s">
        <v>3963</v>
      </c>
      <c r="C276" s="822" t="s">
        <v>4090</v>
      </c>
      <c r="D276" s="822" t="s">
        <v>4515</v>
      </c>
      <c r="E276" s="822" t="s">
        <v>4516</v>
      </c>
      <c r="F276" s="831">
        <v>1</v>
      </c>
      <c r="G276" s="831">
        <v>7752</v>
      </c>
      <c r="H276" s="831"/>
      <c r="I276" s="831">
        <v>7752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599</v>
      </c>
      <c r="B277" s="822" t="s">
        <v>3963</v>
      </c>
      <c r="C277" s="822" t="s">
        <v>4090</v>
      </c>
      <c r="D277" s="822" t="s">
        <v>4517</v>
      </c>
      <c r="E277" s="822" t="s">
        <v>4518</v>
      </c>
      <c r="F277" s="831">
        <v>33</v>
      </c>
      <c r="G277" s="831">
        <v>55517.880000000005</v>
      </c>
      <c r="H277" s="831"/>
      <c r="I277" s="831">
        <v>1682.3600000000001</v>
      </c>
      <c r="J277" s="831">
        <v>16</v>
      </c>
      <c r="K277" s="831">
        <v>25408</v>
      </c>
      <c r="L277" s="831"/>
      <c r="M277" s="831">
        <v>1588</v>
      </c>
      <c r="N277" s="831">
        <v>16</v>
      </c>
      <c r="O277" s="831">
        <v>26445.960000000003</v>
      </c>
      <c r="P277" s="827"/>
      <c r="Q277" s="832">
        <v>1652.8725000000002</v>
      </c>
    </row>
    <row r="278" spans="1:17" ht="14.45" customHeight="1" x14ac:dyDescent="0.2">
      <c r="A278" s="821" t="s">
        <v>599</v>
      </c>
      <c r="B278" s="822" t="s">
        <v>3963</v>
      </c>
      <c r="C278" s="822" t="s">
        <v>4090</v>
      </c>
      <c r="D278" s="822" t="s">
        <v>4519</v>
      </c>
      <c r="E278" s="822" t="s">
        <v>4520</v>
      </c>
      <c r="F278" s="831">
        <v>10</v>
      </c>
      <c r="G278" s="831">
        <v>83904</v>
      </c>
      <c r="H278" s="831"/>
      <c r="I278" s="831">
        <v>8390.4</v>
      </c>
      <c r="J278" s="831">
        <v>3</v>
      </c>
      <c r="K278" s="831">
        <v>25171.07</v>
      </c>
      <c r="L278" s="831"/>
      <c r="M278" s="831">
        <v>8390.3566666666666</v>
      </c>
      <c r="N278" s="831">
        <v>8</v>
      </c>
      <c r="O278" s="831">
        <v>67121.679999999993</v>
      </c>
      <c r="P278" s="827"/>
      <c r="Q278" s="832">
        <v>8390.2099999999991</v>
      </c>
    </row>
    <row r="279" spans="1:17" ht="14.45" customHeight="1" x14ac:dyDescent="0.2">
      <c r="A279" s="821" t="s">
        <v>599</v>
      </c>
      <c r="B279" s="822" t="s">
        <v>3963</v>
      </c>
      <c r="C279" s="822" t="s">
        <v>4090</v>
      </c>
      <c r="D279" s="822" t="s">
        <v>4521</v>
      </c>
      <c r="E279" s="822" t="s">
        <v>4522</v>
      </c>
      <c r="F279" s="831">
        <v>18</v>
      </c>
      <c r="G279" s="831">
        <v>64321.74</v>
      </c>
      <c r="H279" s="831"/>
      <c r="I279" s="831">
        <v>3573.43</v>
      </c>
      <c r="J279" s="831">
        <v>23</v>
      </c>
      <c r="K279" s="831">
        <v>41094.47</v>
      </c>
      <c r="L279" s="831"/>
      <c r="M279" s="831">
        <v>1786.7160869565218</v>
      </c>
      <c r="N279" s="831">
        <v>15</v>
      </c>
      <c r="O279" s="831">
        <v>53601.450000000004</v>
      </c>
      <c r="P279" s="827"/>
      <c r="Q279" s="832">
        <v>3573.4300000000003</v>
      </c>
    </row>
    <row r="280" spans="1:17" ht="14.45" customHeight="1" x14ac:dyDescent="0.2">
      <c r="A280" s="821" t="s">
        <v>599</v>
      </c>
      <c r="B280" s="822" t="s">
        <v>3963</v>
      </c>
      <c r="C280" s="822" t="s">
        <v>4090</v>
      </c>
      <c r="D280" s="822" t="s">
        <v>4523</v>
      </c>
      <c r="E280" s="822" t="s">
        <v>4524</v>
      </c>
      <c r="F280" s="831">
        <v>26</v>
      </c>
      <c r="G280" s="831">
        <v>294285.64999999997</v>
      </c>
      <c r="H280" s="831"/>
      <c r="I280" s="831">
        <v>11318.678846153845</v>
      </c>
      <c r="J280" s="831">
        <v>15</v>
      </c>
      <c r="K280" s="831">
        <v>113742.20000000001</v>
      </c>
      <c r="L280" s="831"/>
      <c r="M280" s="831">
        <v>7582.8133333333344</v>
      </c>
      <c r="N280" s="831">
        <v>4</v>
      </c>
      <c r="O280" s="831">
        <v>29900</v>
      </c>
      <c r="P280" s="827"/>
      <c r="Q280" s="832">
        <v>7475</v>
      </c>
    </row>
    <row r="281" spans="1:17" ht="14.45" customHeight="1" x14ac:dyDescent="0.2">
      <c r="A281" s="821" t="s">
        <v>599</v>
      </c>
      <c r="B281" s="822" t="s">
        <v>3963</v>
      </c>
      <c r="C281" s="822" t="s">
        <v>4090</v>
      </c>
      <c r="D281" s="822" t="s">
        <v>4525</v>
      </c>
      <c r="E281" s="822" t="s">
        <v>4526</v>
      </c>
      <c r="F281" s="831">
        <v>27</v>
      </c>
      <c r="G281" s="831">
        <v>177826.86000000002</v>
      </c>
      <c r="H281" s="831"/>
      <c r="I281" s="831">
        <v>6586.18</v>
      </c>
      <c r="J281" s="831">
        <v>10</v>
      </c>
      <c r="K281" s="831">
        <v>28750</v>
      </c>
      <c r="L281" s="831"/>
      <c r="M281" s="831">
        <v>2875</v>
      </c>
      <c r="N281" s="831"/>
      <c r="O281" s="831"/>
      <c r="P281" s="827"/>
      <c r="Q281" s="832"/>
    </row>
    <row r="282" spans="1:17" ht="14.45" customHeight="1" x14ac:dyDescent="0.2">
      <c r="A282" s="821" t="s">
        <v>599</v>
      </c>
      <c r="B282" s="822" t="s">
        <v>3963</v>
      </c>
      <c r="C282" s="822" t="s">
        <v>4090</v>
      </c>
      <c r="D282" s="822" t="s">
        <v>4527</v>
      </c>
      <c r="E282" s="822" t="s">
        <v>4528</v>
      </c>
      <c r="F282" s="831">
        <v>48</v>
      </c>
      <c r="G282" s="831">
        <v>78960</v>
      </c>
      <c r="H282" s="831"/>
      <c r="I282" s="831">
        <v>1645</v>
      </c>
      <c r="J282" s="831">
        <v>24</v>
      </c>
      <c r="K282" s="831">
        <v>38640</v>
      </c>
      <c r="L282" s="831"/>
      <c r="M282" s="831">
        <v>1610</v>
      </c>
      <c r="N282" s="831">
        <v>31</v>
      </c>
      <c r="O282" s="831">
        <v>49910</v>
      </c>
      <c r="P282" s="827"/>
      <c r="Q282" s="832">
        <v>1610</v>
      </c>
    </row>
    <row r="283" spans="1:17" ht="14.45" customHeight="1" x14ac:dyDescent="0.2">
      <c r="A283" s="821" t="s">
        <v>599</v>
      </c>
      <c r="B283" s="822" t="s">
        <v>3963</v>
      </c>
      <c r="C283" s="822" t="s">
        <v>4090</v>
      </c>
      <c r="D283" s="822" t="s">
        <v>4529</v>
      </c>
      <c r="E283" s="822" t="s">
        <v>4522</v>
      </c>
      <c r="F283" s="831">
        <v>7</v>
      </c>
      <c r="G283" s="831">
        <v>17192.98</v>
      </c>
      <c r="H283" s="831"/>
      <c r="I283" s="831">
        <v>2456.14</v>
      </c>
      <c r="J283" s="831">
        <v>15</v>
      </c>
      <c r="K283" s="831">
        <v>13713.75</v>
      </c>
      <c r="L283" s="831"/>
      <c r="M283" s="831">
        <v>914.25</v>
      </c>
      <c r="N283" s="831">
        <v>7</v>
      </c>
      <c r="O283" s="831">
        <v>12567.31</v>
      </c>
      <c r="P283" s="827"/>
      <c r="Q283" s="832">
        <v>1795.33</v>
      </c>
    </row>
    <row r="284" spans="1:17" ht="14.45" customHeight="1" x14ac:dyDescent="0.2">
      <c r="A284" s="821" t="s">
        <v>599</v>
      </c>
      <c r="B284" s="822" t="s">
        <v>3963</v>
      </c>
      <c r="C284" s="822" t="s">
        <v>4090</v>
      </c>
      <c r="D284" s="822" t="s">
        <v>4530</v>
      </c>
      <c r="E284" s="822" t="s">
        <v>4531</v>
      </c>
      <c r="F284" s="831">
        <v>2</v>
      </c>
      <c r="G284" s="831">
        <v>1675.28</v>
      </c>
      <c r="H284" s="831"/>
      <c r="I284" s="831">
        <v>837.64</v>
      </c>
      <c r="J284" s="831">
        <v>2</v>
      </c>
      <c r="K284" s="831">
        <v>1675.28</v>
      </c>
      <c r="L284" s="831"/>
      <c r="M284" s="831">
        <v>837.64</v>
      </c>
      <c r="N284" s="831"/>
      <c r="O284" s="831"/>
      <c r="P284" s="827"/>
      <c r="Q284" s="832"/>
    </row>
    <row r="285" spans="1:17" ht="14.45" customHeight="1" x14ac:dyDescent="0.2">
      <c r="A285" s="821" t="s">
        <v>599</v>
      </c>
      <c r="B285" s="822" t="s">
        <v>3963</v>
      </c>
      <c r="C285" s="822" t="s">
        <v>4090</v>
      </c>
      <c r="D285" s="822" t="s">
        <v>4532</v>
      </c>
      <c r="E285" s="822" t="s">
        <v>4312</v>
      </c>
      <c r="F285" s="831">
        <v>1</v>
      </c>
      <c r="G285" s="831">
        <v>7631</v>
      </c>
      <c r="H285" s="831"/>
      <c r="I285" s="831">
        <v>7631</v>
      </c>
      <c r="J285" s="831">
        <v>1</v>
      </c>
      <c r="K285" s="831">
        <v>7631</v>
      </c>
      <c r="L285" s="831"/>
      <c r="M285" s="831">
        <v>7631</v>
      </c>
      <c r="N285" s="831">
        <v>1</v>
      </c>
      <c r="O285" s="831">
        <v>7631</v>
      </c>
      <c r="P285" s="827"/>
      <c r="Q285" s="832">
        <v>7631</v>
      </c>
    </row>
    <row r="286" spans="1:17" ht="14.45" customHeight="1" x14ac:dyDescent="0.2">
      <c r="A286" s="821" t="s">
        <v>599</v>
      </c>
      <c r="B286" s="822" t="s">
        <v>3963</v>
      </c>
      <c r="C286" s="822" t="s">
        <v>4090</v>
      </c>
      <c r="D286" s="822" t="s">
        <v>4533</v>
      </c>
      <c r="E286" s="822" t="s">
        <v>4534</v>
      </c>
      <c r="F286" s="831">
        <v>1</v>
      </c>
      <c r="G286" s="831">
        <v>7203.76</v>
      </c>
      <c r="H286" s="831"/>
      <c r="I286" s="831">
        <v>7203.76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599</v>
      </c>
      <c r="B287" s="822" t="s">
        <v>3963</v>
      </c>
      <c r="C287" s="822" t="s">
        <v>4090</v>
      </c>
      <c r="D287" s="822" t="s">
        <v>4535</v>
      </c>
      <c r="E287" s="822" t="s">
        <v>4479</v>
      </c>
      <c r="F287" s="831"/>
      <c r="G287" s="831"/>
      <c r="H287" s="831"/>
      <c r="I287" s="831"/>
      <c r="J287" s="831">
        <v>1</v>
      </c>
      <c r="K287" s="831">
        <v>11500</v>
      </c>
      <c r="L287" s="831"/>
      <c r="M287" s="831">
        <v>11500</v>
      </c>
      <c r="N287" s="831"/>
      <c r="O287" s="831"/>
      <c r="P287" s="827"/>
      <c r="Q287" s="832"/>
    </row>
    <row r="288" spans="1:17" ht="14.45" customHeight="1" x14ac:dyDescent="0.2">
      <c r="A288" s="821" t="s">
        <v>599</v>
      </c>
      <c r="B288" s="822" t="s">
        <v>3963</v>
      </c>
      <c r="C288" s="822" t="s">
        <v>4090</v>
      </c>
      <c r="D288" s="822" t="s">
        <v>4536</v>
      </c>
      <c r="E288" s="822" t="s">
        <v>4484</v>
      </c>
      <c r="F288" s="831">
        <v>3</v>
      </c>
      <c r="G288" s="831">
        <v>19189.62</v>
      </c>
      <c r="H288" s="831"/>
      <c r="I288" s="831">
        <v>6396.54</v>
      </c>
      <c r="J288" s="831">
        <v>1</v>
      </c>
      <c r="K288" s="831">
        <v>5750</v>
      </c>
      <c r="L288" s="831"/>
      <c r="M288" s="831">
        <v>5750</v>
      </c>
      <c r="N288" s="831"/>
      <c r="O288" s="831"/>
      <c r="P288" s="827"/>
      <c r="Q288" s="832"/>
    </row>
    <row r="289" spans="1:17" ht="14.45" customHeight="1" x14ac:dyDescent="0.2">
      <c r="A289" s="821" t="s">
        <v>599</v>
      </c>
      <c r="B289" s="822" t="s">
        <v>3963</v>
      </c>
      <c r="C289" s="822" t="s">
        <v>4090</v>
      </c>
      <c r="D289" s="822" t="s">
        <v>4537</v>
      </c>
      <c r="E289" s="822" t="s">
        <v>4484</v>
      </c>
      <c r="F289" s="831"/>
      <c r="G289" s="831"/>
      <c r="H289" s="831"/>
      <c r="I289" s="831"/>
      <c r="J289" s="831">
        <v>1</v>
      </c>
      <c r="K289" s="831">
        <v>5750</v>
      </c>
      <c r="L289" s="831"/>
      <c r="M289" s="831">
        <v>5750</v>
      </c>
      <c r="N289" s="831"/>
      <c r="O289" s="831"/>
      <c r="P289" s="827"/>
      <c r="Q289" s="832"/>
    </row>
    <row r="290" spans="1:17" ht="14.45" customHeight="1" x14ac:dyDescent="0.2">
      <c r="A290" s="821" t="s">
        <v>599</v>
      </c>
      <c r="B290" s="822" t="s">
        <v>3963</v>
      </c>
      <c r="C290" s="822" t="s">
        <v>4090</v>
      </c>
      <c r="D290" s="822" t="s">
        <v>4538</v>
      </c>
      <c r="E290" s="822" t="s">
        <v>4484</v>
      </c>
      <c r="F290" s="831"/>
      <c r="G290" s="831"/>
      <c r="H290" s="831"/>
      <c r="I290" s="831"/>
      <c r="J290" s="831">
        <v>1</v>
      </c>
      <c r="K290" s="831">
        <v>5750</v>
      </c>
      <c r="L290" s="831"/>
      <c r="M290" s="831">
        <v>5750</v>
      </c>
      <c r="N290" s="831"/>
      <c r="O290" s="831"/>
      <c r="P290" s="827"/>
      <c r="Q290" s="832"/>
    </row>
    <row r="291" spans="1:17" ht="14.45" customHeight="1" x14ac:dyDescent="0.2">
      <c r="A291" s="821" t="s">
        <v>599</v>
      </c>
      <c r="B291" s="822" t="s">
        <v>3963</v>
      </c>
      <c r="C291" s="822" t="s">
        <v>4090</v>
      </c>
      <c r="D291" s="822" t="s">
        <v>4539</v>
      </c>
      <c r="E291" s="822"/>
      <c r="F291" s="831">
        <v>1</v>
      </c>
      <c r="G291" s="831">
        <v>181.2</v>
      </c>
      <c r="H291" s="831"/>
      <c r="I291" s="831">
        <v>181.2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599</v>
      </c>
      <c r="B292" s="822" t="s">
        <v>3963</v>
      </c>
      <c r="C292" s="822" t="s">
        <v>4090</v>
      </c>
      <c r="D292" s="822" t="s">
        <v>4540</v>
      </c>
      <c r="E292" s="822" t="s">
        <v>4541</v>
      </c>
      <c r="F292" s="831">
        <v>41</v>
      </c>
      <c r="G292" s="831">
        <v>19350.360000000004</v>
      </c>
      <c r="H292" s="831"/>
      <c r="I292" s="831">
        <v>471.96000000000009</v>
      </c>
      <c r="J292" s="831">
        <v>1</v>
      </c>
      <c r="K292" s="831">
        <v>471.5</v>
      </c>
      <c r="L292" s="831"/>
      <c r="M292" s="831">
        <v>471.5</v>
      </c>
      <c r="N292" s="831">
        <v>24</v>
      </c>
      <c r="O292" s="831">
        <v>11327.04</v>
      </c>
      <c r="P292" s="827"/>
      <c r="Q292" s="832">
        <v>471.96000000000004</v>
      </c>
    </row>
    <row r="293" spans="1:17" ht="14.45" customHeight="1" x14ac:dyDescent="0.2">
      <c r="A293" s="821" t="s">
        <v>599</v>
      </c>
      <c r="B293" s="822" t="s">
        <v>3963</v>
      </c>
      <c r="C293" s="822" t="s">
        <v>4090</v>
      </c>
      <c r="D293" s="822" t="s">
        <v>4542</v>
      </c>
      <c r="E293" s="822" t="s">
        <v>4484</v>
      </c>
      <c r="F293" s="831">
        <v>1</v>
      </c>
      <c r="G293" s="831">
        <v>6396.54</v>
      </c>
      <c r="H293" s="831"/>
      <c r="I293" s="831">
        <v>6396.54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599</v>
      </c>
      <c r="B294" s="822" t="s">
        <v>3963</v>
      </c>
      <c r="C294" s="822" t="s">
        <v>4090</v>
      </c>
      <c r="D294" s="822" t="s">
        <v>4543</v>
      </c>
      <c r="E294" s="822" t="s">
        <v>4544</v>
      </c>
      <c r="F294" s="831">
        <v>2</v>
      </c>
      <c r="G294" s="831">
        <v>6657.6</v>
      </c>
      <c r="H294" s="831"/>
      <c r="I294" s="831">
        <v>3328.8</v>
      </c>
      <c r="J294" s="831"/>
      <c r="K294" s="831"/>
      <c r="L294" s="831"/>
      <c r="M294" s="831"/>
      <c r="N294" s="831">
        <v>2</v>
      </c>
      <c r="O294" s="831">
        <v>6657.6</v>
      </c>
      <c r="P294" s="827"/>
      <c r="Q294" s="832">
        <v>3328.8</v>
      </c>
    </row>
    <row r="295" spans="1:17" ht="14.45" customHeight="1" x14ac:dyDescent="0.2">
      <c r="A295" s="821" t="s">
        <v>599</v>
      </c>
      <c r="B295" s="822" t="s">
        <v>3963</v>
      </c>
      <c r="C295" s="822" t="s">
        <v>4090</v>
      </c>
      <c r="D295" s="822" t="s">
        <v>4545</v>
      </c>
      <c r="E295" s="822" t="s">
        <v>4546</v>
      </c>
      <c r="F295" s="831"/>
      <c r="G295" s="831"/>
      <c r="H295" s="831"/>
      <c r="I295" s="831"/>
      <c r="J295" s="831">
        <v>2</v>
      </c>
      <c r="K295" s="831">
        <v>4742.22</v>
      </c>
      <c r="L295" s="831"/>
      <c r="M295" s="831">
        <v>2371.11</v>
      </c>
      <c r="N295" s="831">
        <v>3</v>
      </c>
      <c r="O295" s="831">
        <v>7113.33</v>
      </c>
      <c r="P295" s="827"/>
      <c r="Q295" s="832">
        <v>2371.11</v>
      </c>
    </row>
    <row r="296" spans="1:17" ht="14.45" customHeight="1" x14ac:dyDescent="0.2">
      <c r="A296" s="821" t="s">
        <v>599</v>
      </c>
      <c r="B296" s="822" t="s">
        <v>3963</v>
      </c>
      <c r="C296" s="822" t="s">
        <v>4090</v>
      </c>
      <c r="D296" s="822" t="s">
        <v>4547</v>
      </c>
      <c r="E296" s="822" t="s">
        <v>4548</v>
      </c>
      <c r="F296" s="831">
        <v>2</v>
      </c>
      <c r="G296" s="831">
        <v>214.2</v>
      </c>
      <c r="H296" s="831"/>
      <c r="I296" s="831">
        <v>107.1</v>
      </c>
      <c r="J296" s="831"/>
      <c r="K296" s="831"/>
      <c r="L296" s="831"/>
      <c r="M296" s="831"/>
      <c r="N296" s="831">
        <v>3</v>
      </c>
      <c r="O296" s="831">
        <v>321.29999999999995</v>
      </c>
      <c r="P296" s="827"/>
      <c r="Q296" s="832">
        <v>107.09999999999998</v>
      </c>
    </row>
    <row r="297" spans="1:17" ht="14.45" customHeight="1" x14ac:dyDescent="0.2">
      <c r="A297" s="821" t="s">
        <v>599</v>
      </c>
      <c r="B297" s="822" t="s">
        <v>3963</v>
      </c>
      <c r="C297" s="822" t="s">
        <v>4090</v>
      </c>
      <c r="D297" s="822" t="s">
        <v>4549</v>
      </c>
      <c r="E297" s="822" t="s">
        <v>4550</v>
      </c>
      <c r="F297" s="831">
        <v>5</v>
      </c>
      <c r="G297" s="831">
        <v>6459.4500000000007</v>
      </c>
      <c r="H297" s="831"/>
      <c r="I297" s="831">
        <v>1291.8900000000001</v>
      </c>
      <c r="J297" s="831">
        <v>3</v>
      </c>
      <c r="K297" s="831">
        <v>3875.67</v>
      </c>
      <c r="L297" s="831"/>
      <c r="M297" s="831">
        <v>1291.8900000000001</v>
      </c>
      <c r="N297" s="831">
        <v>10</v>
      </c>
      <c r="O297" s="831">
        <v>12918.900000000001</v>
      </c>
      <c r="P297" s="827"/>
      <c r="Q297" s="832">
        <v>1291.8900000000001</v>
      </c>
    </row>
    <row r="298" spans="1:17" ht="14.45" customHeight="1" x14ac:dyDescent="0.2">
      <c r="A298" s="821" t="s">
        <v>599</v>
      </c>
      <c r="B298" s="822" t="s">
        <v>3963</v>
      </c>
      <c r="C298" s="822" t="s">
        <v>4090</v>
      </c>
      <c r="D298" s="822" t="s">
        <v>4551</v>
      </c>
      <c r="E298" s="822" t="s">
        <v>4552</v>
      </c>
      <c r="F298" s="831">
        <v>14</v>
      </c>
      <c r="G298" s="831">
        <v>54577.32</v>
      </c>
      <c r="H298" s="831"/>
      <c r="I298" s="831">
        <v>3898.38</v>
      </c>
      <c r="J298" s="831">
        <v>8</v>
      </c>
      <c r="K298" s="831">
        <v>30857.94</v>
      </c>
      <c r="L298" s="831"/>
      <c r="M298" s="831">
        <v>3857.2424999999998</v>
      </c>
      <c r="N298" s="831">
        <v>5</v>
      </c>
      <c r="O298" s="831">
        <v>19491.900000000001</v>
      </c>
      <c r="P298" s="827"/>
      <c r="Q298" s="832">
        <v>3898.38</v>
      </c>
    </row>
    <row r="299" spans="1:17" ht="14.45" customHeight="1" x14ac:dyDescent="0.2">
      <c r="A299" s="821" t="s">
        <v>599</v>
      </c>
      <c r="B299" s="822" t="s">
        <v>3963</v>
      </c>
      <c r="C299" s="822" t="s">
        <v>4090</v>
      </c>
      <c r="D299" s="822" t="s">
        <v>4553</v>
      </c>
      <c r="E299" s="822" t="s">
        <v>4554</v>
      </c>
      <c r="F299" s="831"/>
      <c r="G299" s="831"/>
      <c r="H299" s="831"/>
      <c r="I299" s="831"/>
      <c r="J299" s="831">
        <v>1</v>
      </c>
      <c r="K299" s="831">
        <v>1538.26</v>
      </c>
      <c r="L299" s="831"/>
      <c r="M299" s="831">
        <v>1538.26</v>
      </c>
      <c r="N299" s="831"/>
      <c r="O299" s="831"/>
      <c r="P299" s="827"/>
      <c r="Q299" s="832"/>
    </row>
    <row r="300" spans="1:17" ht="14.45" customHeight="1" x14ac:dyDescent="0.2">
      <c r="A300" s="821" t="s">
        <v>599</v>
      </c>
      <c r="B300" s="822" t="s">
        <v>3963</v>
      </c>
      <c r="C300" s="822" t="s">
        <v>4090</v>
      </c>
      <c r="D300" s="822" t="s">
        <v>4555</v>
      </c>
      <c r="E300" s="822" t="s">
        <v>4556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19312.599999999999</v>
      </c>
      <c r="P300" s="827"/>
      <c r="Q300" s="832">
        <v>19312.599999999999</v>
      </c>
    </row>
    <row r="301" spans="1:17" ht="14.45" customHeight="1" x14ac:dyDescent="0.2">
      <c r="A301" s="821" t="s">
        <v>599</v>
      </c>
      <c r="B301" s="822" t="s">
        <v>3963</v>
      </c>
      <c r="C301" s="822" t="s">
        <v>4090</v>
      </c>
      <c r="D301" s="822" t="s">
        <v>4557</v>
      </c>
      <c r="E301" s="822" t="s">
        <v>4558</v>
      </c>
      <c r="F301" s="831">
        <v>1</v>
      </c>
      <c r="G301" s="831">
        <v>2936.95</v>
      </c>
      <c r="H301" s="831"/>
      <c r="I301" s="831">
        <v>2936.95</v>
      </c>
      <c r="J301" s="831"/>
      <c r="K301" s="831"/>
      <c r="L301" s="831"/>
      <c r="M301" s="831"/>
      <c r="N301" s="831">
        <v>1</v>
      </c>
      <c r="O301" s="831">
        <v>1368.5</v>
      </c>
      <c r="P301" s="827"/>
      <c r="Q301" s="832">
        <v>1368.5</v>
      </c>
    </row>
    <row r="302" spans="1:17" ht="14.45" customHeight="1" x14ac:dyDescent="0.2">
      <c r="A302" s="821" t="s">
        <v>599</v>
      </c>
      <c r="B302" s="822" t="s">
        <v>3963</v>
      </c>
      <c r="C302" s="822" t="s">
        <v>4090</v>
      </c>
      <c r="D302" s="822" t="s">
        <v>4559</v>
      </c>
      <c r="E302" s="822" t="s">
        <v>4560</v>
      </c>
      <c r="F302" s="831">
        <v>1</v>
      </c>
      <c r="G302" s="831">
        <v>138</v>
      </c>
      <c r="H302" s="831"/>
      <c r="I302" s="831">
        <v>138</v>
      </c>
      <c r="J302" s="831">
        <v>3</v>
      </c>
      <c r="K302" s="831">
        <v>426.42</v>
      </c>
      <c r="L302" s="831"/>
      <c r="M302" s="831">
        <v>142.14000000000001</v>
      </c>
      <c r="N302" s="831">
        <v>1</v>
      </c>
      <c r="O302" s="831">
        <v>142.13999999999999</v>
      </c>
      <c r="P302" s="827"/>
      <c r="Q302" s="832">
        <v>142.13999999999999</v>
      </c>
    </row>
    <row r="303" spans="1:17" ht="14.45" customHeight="1" x14ac:dyDescent="0.2">
      <c r="A303" s="821" t="s">
        <v>599</v>
      </c>
      <c r="B303" s="822" t="s">
        <v>3963</v>
      </c>
      <c r="C303" s="822" t="s">
        <v>4090</v>
      </c>
      <c r="D303" s="822" t="s">
        <v>4561</v>
      </c>
      <c r="E303" s="822" t="s">
        <v>4562</v>
      </c>
      <c r="F303" s="831">
        <v>2</v>
      </c>
      <c r="G303" s="831">
        <v>7641.72</v>
      </c>
      <c r="H303" s="831"/>
      <c r="I303" s="831">
        <v>3820.86</v>
      </c>
      <c r="J303" s="831">
        <v>1</v>
      </c>
      <c r="K303" s="831">
        <v>3820.3</v>
      </c>
      <c r="L303" s="831"/>
      <c r="M303" s="831">
        <v>3820.3</v>
      </c>
      <c r="N303" s="831"/>
      <c r="O303" s="831"/>
      <c r="P303" s="827"/>
      <c r="Q303" s="832"/>
    </row>
    <row r="304" spans="1:17" ht="14.45" customHeight="1" x14ac:dyDescent="0.2">
      <c r="A304" s="821" t="s">
        <v>599</v>
      </c>
      <c r="B304" s="822" t="s">
        <v>3963</v>
      </c>
      <c r="C304" s="822" t="s">
        <v>4090</v>
      </c>
      <c r="D304" s="822" t="s">
        <v>4563</v>
      </c>
      <c r="E304" s="822"/>
      <c r="F304" s="831">
        <v>36</v>
      </c>
      <c r="G304" s="831">
        <v>174240</v>
      </c>
      <c r="H304" s="831"/>
      <c r="I304" s="831">
        <v>4840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599</v>
      </c>
      <c r="B305" s="822" t="s">
        <v>3963</v>
      </c>
      <c r="C305" s="822" t="s">
        <v>4090</v>
      </c>
      <c r="D305" s="822" t="s">
        <v>4564</v>
      </c>
      <c r="E305" s="822" t="s">
        <v>4565</v>
      </c>
      <c r="F305" s="831"/>
      <c r="G305" s="831"/>
      <c r="H305" s="831"/>
      <c r="I305" s="831"/>
      <c r="J305" s="831">
        <v>1</v>
      </c>
      <c r="K305" s="831">
        <v>9120</v>
      </c>
      <c r="L305" s="831"/>
      <c r="M305" s="831">
        <v>9120</v>
      </c>
      <c r="N305" s="831">
        <v>1</v>
      </c>
      <c r="O305" s="831">
        <v>9120</v>
      </c>
      <c r="P305" s="827"/>
      <c r="Q305" s="832">
        <v>9120</v>
      </c>
    </row>
    <row r="306" spans="1:17" ht="14.45" customHeight="1" x14ac:dyDescent="0.2">
      <c r="A306" s="821" t="s">
        <v>599</v>
      </c>
      <c r="B306" s="822" t="s">
        <v>3963</v>
      </c>
      <c r="C306" s="822" t="s">
        <v>4090</v>
      </c>
      <c r="D306" s="822" t="s">
        <v>4566</v>
      </c>
      <c r="E306" s="822" t="s">
        <v>4357</v>
      </c>
      <c r="F306" s="831">
        <v>1</v>
      </c>
      <c r="G306" s="831">
        <v>11405</v>
      </c>
      <c r="H306" s="831"/>
      <c r="I306" s="831">
        <v>11405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599</v>
      </c>
      <c r="B307" s="822" t="s">
        <v>3963</v>
      </c>
      <c r="C307" s="822" t="s">
        <v>4090</v>
      </c>
      <c r="D307" s="822" t="s">
        <v>4567</v>
      </c>
      <c r="E307" s="822" t="s">
        <v>4568</v>
      </c>
      <c r="F307" s="831">
        <v>1</v>
      </c>
      <c r="G307" s="831">
        <v>23826.28</v>
      </c>
      <c r="H307" s="831"/>
      <c r="I307" s="831">
        <v>23826.28</v>
      </c>
      <c r="J307" s="831">
        <v>1</v>
      </c>
      <c r="K307" s="831">
        <v>23826.28</v>
      </c>
      <c r="L307" s="831"/>
      <c r="M307" s="831">
        <v>23826.28</v>
      </c>
      <c r="N307" s="831"/>
      <c r="O307" s="831"/>
      <c r="P307" s="827"/>
      <c r="Q307" s="832"/>
    </row>
    <row r="308" spans="1:17" ht="14.45" customHeight="1" x14ac:dyDescent="0.2">
      <c r="A308" s="821" t="s">
        <v>599</v>
      </c>
      <c r="B308" s="822" t="s">
        <v>3963</v>
      </c>
      <c r="C308" s="822" t="s">
        <v>4090</v>
      </c>
      <c r="D308" s="822" t="s">
        <v>4569</v>
      </c>
      <c r="E308" s="822" t="s">
        <v>4570</v>
      </c>
      <c r="F308" s="831">
        <v>1</v>
      </c>
      <c r="G308" s="831">
        <v>15989.14</v>
      </c>
      <c r="H308" s="831"/>
      <c r="I308" s="831">
        <v>15989.14</v>
      </c>
      <c r="J308" s="831">
        <v>12</v>
      </c>
      <c r="K308" s="831">
        <v>155029.20000000001</v>
      </c>
      <c r="L308" s="831"/>
      <c r="M308" s="831">
        <v>12919.1</v>
      </c>
      <c r="N308" s="831">
        <v>2</v>
      </c>
      <c r="O308" s="831">
        <v>25838.2</v>
      </c>
      <c r="P308" s="827"/>
      <c r="Q308" s="832">
        <v>12919.1</v>
      </c>
    </row>
    <row r="309" spans="1:17" ht="14.45" customHeight="1" x14ac:dyDescent="0.2">
      <c r="A309" s="821" t="s">
        <v>599</v>
      </c>
      <c r="B309" s="822" t="s">
        <v>3963</v>
      </c>
      <c r="C309" s="822" t="s">
        <v>4090</v>
      </c>
      <c r="D309" s="822" t="s">
        <v>4571</v>
      </c>
      <c r="E309" s="822" t="s">
        <v>4572</v>
      </c>
      <c r="F309" s="831">
        <v>6</v>
      </c>
      <c r="G309" s="831">
        <v>10130.94</v>
      </c>
      <c r="H309" s="831"/>
      <c r="I309" s="831">
        <v>1688.49</v>
      </c>
      <c r="J309" s="831">
        <v>80</v>
      </c>
      <c r="K309" s="831">
        <v>133059.22</v>
      </c>
      <c r="L309" s="831"/>
      <c r="M309" s="831">
        <v>1663.2402500000001</v>
      </c>
      <c r="N309" s="831">
        <v>14</v>
      </c>
      <c r="O309" s="831">
        <v>23248.400000000001</v>
      </c>
      <c r="P309" s="827"/>
      <c r="Q309" s="832">
        <v>1660.6000000000001</v>
      </c>
    </row>
    <row r="310" spans="1:17" ht="14.45" customHeight="1" x14ac:dyDescent="0.2">
      <c r="A310" s="821" t="s">
        <v>599</v>
      </c>
      <c r="B310" s="822" t="s">
        <v>3963</v>
      </c>
      <c r="C310" s="822" t="s">
        <v>4090</v>
      </c>
      <c r="D310" s="822" t="s">
        <v>4573</v>
      </c>
      <c r="E310" s="822" t="s">
        <v>4568</v>
      </c>
      <c r="F310" s="831">
        <v>2</v>
      </c>
      <c r="G310" s="831">
        <v>42954.34</v>
      </c>
      <c r="H310" s="831"/>
      <c r="I310" s="831">
        <v>21477.17</v>
      </c>
      <c r="J310" s="831">
        <v>2</v>
      </c>
      <c r="K310" s="831">
        <v>42954.34</v>
      </c>
      <c r="L310" s="831"/>
      <c r="M310" s="831">
        <v>21477.17</v>
      </c>
      <c r="N310" s="831"/>
      <c r="O310" s="831"/>
      <c r="P310" s="827"/>
      <c r="Q310" s="832"/>
    </row>
    <row r="311" spans="1:17" ht="14.45" customHeight="1" x14ac:dyDescent="0.2">
      <c r="A311" s="821" t="s">
        <v>599</v>
      </c>
      <c r="B311" s="822" t="s">
        <v>3963</v>
      </c>
      <c r="C311" s="822" t="s">
        <v>4090</v>
      </c>
      <c r="D311" s="822" t="s">
        <v>4574</v>
      </c>
      <c r="E311" s="822" t="s">
        <v>4575</v>
      </c>
      <c r="F311" s="831">
        <v>6</v>
      </c>
      <c r="G311" s="831">
        <v>33835.620000000003</v>
      </c>
      <c r="H311" s="831"/>
      <c r="I311" s="831">
        <v>5639.27</v>
      </c>
      <c r="J311" s="831">
        <v>2</v>
      </c>
      <c r="K311" s="831">
        <v>11276.9</v>
      </c>
      <c r="L311" s="831"/>
      <c r="M311" s="831">
        <v>5638.45</v>
      </c>
      <c r="N311" s="831">
        <v>5</v>
      </c>
      <c r="O311" s="831">
        <v>28192.25</v>
      </c>
      <c r="P311" s="827"/>
      <c r="Q311" s="832">
        <v>5638.45</v>
      </c>
    </row>
    <row r="312" spans="1:17" ht="14.45" customHeight="1" x14ac:dyDescent="0.2">
      <c r="A312" s="821" t="s">
        <v>599</v>
      </c>
      <c r="B312" s="822" t="s">
        <v>3963</v>
      </c>
      <c r="C312" s="822" t="s">
        <v>4090</v>
      </c>
      <c r="D312" s="822" t="s">
        <v>4576</v>
      </c>
      <c r="E312" s="822" t="s">
        <v>4577</v>
      </c>
      <c r="F312" s="831">
        <v>1</v>
      </c>
      <c r="G312" s="831">
        <v>1484.02</v>
      </c>
      <c r="H312" s="831"/>
      <c r="I312" s="831">
        <v>1484.02</v>
      </c>
      <c r="J312" s="831"/>
      <c r="K312" s="831"/>
      <c r="L312" s="831"/>
      <c r="M312" s="831"/>
      <c r="N312" s="831">
        <v>1</v>
      </c>
      <c r="O312" s="831">
        <v>1484.02</v>
      </c>
      <c r="P312" s="827"/>
      <c r="Q312" s="832">
        <v>1484.02</v>
      </c>
    </row>
    <row r="313" spans="1:17" ht="14.45" customHeight="1" x14ac:dyDescent="0.2">
      <c r="A313" s="821" t="s">
        <v>599</v>
      </c>
      <c r="B313" s="822" t="s">
        <v>3963</v>
      </c>
      <c r="C313" s="822" t="s">
        <v>4090</v>
      </c>
      <c r="D313" s="822" t="s">
        <v>4578</v>
      </c>
      <c r="E313" s="822" t="s">
        <v>4579</v>
      </c>
      <c r="F313" s="831">
        <v>1</v>
      </c>
      <c r="G313" s="831">
        <v>52244.95</v>
      </c>
      <c r="H313" s="831"/>
      <c r="I313" s="831">
        <v>52244.95</v>
      </c>
      <c r="J313" s="831"/>
      <c r="K313" s="831"/>
      <c r="L313" s="831"/>
      <c r="M313" s="831"/>
      <c r="N313" s="831">
        <v>1</v>
      </c>
      <c r="O313" s="831">
        <v>20700</v>
      </c>
      <c r="P313" s="827"/>
      <c r="Q313" s="832">
        <v>20700</v>
      </c>
    </row>
    <row r="314" spans="1:17" ht="14.45" customHeight="1" x14ac:dyDescent="0.2">
      <c r="A314" s="821" t="s">
        <v>599</v>
      </c>
      <c r="B314" s="822" t="s">
        <v>3963</v>
      </c>
      <c r="C314" s="822" t="s">
        <v>4090</v>
      </c>
      <c r="D314" s="822" t="s">
        <v>4580</v>
      </c>
      <c r="E314" s="822" t="s">
        <v>4581</v>
      </c>
      <c r="F314" s="831">
        <v>19</v>
      </c>
      <c r="G314" s="831">
        <v>144476</v>
      </c>
      <c r="H314" s="831"/>
      <c r="I314" s="831">
        <v>7604</v>
      </c>
      <c r="J314" s="831">
        <v>22</v>
      </c>
      <c r="K314" s="831">
        <v>167288</v>
      </c>
      <c r="L314" s="831"/>
      <c r="M314" s="831">
        <v>7604</v>
      </c>
      <c r="N314" s="831">
        <v>14</v>
      </c>
      <c r="O314" s="831">
        <v>106456</v>
      </c>
      <c r="P314" s="827"/>
      <c r="Q314" s="832">
        <v>7604</v>
      </c>
    </row>
    <row r="315" spans="1:17" ht="14.45" customHeight="1" x14ac:dyDescent="0.2">
      <c r="A315" s="821" t="s">
        <v>599</v>
      </c>
      <c r="B315" s="822" t="s">
        <v>3963</v>
      </c>
      <c r="C315" s="822" t="s">
        <v>4090</v>
      </c>
      <c r="D315" s="822" t="s">
        <v>4582</v>
      </c>
      <c r="E315" s="822" t="s">
        <v>4583</v>
      </c>
      <c r="F315" s="831">
        <v>34</v>
      </c>
      <c r="G315" s="831">
        <v>289340</v>
      </c>
      <c r="H315" s="831"/>
      <c r="I315" s="831">
        <v>8510</v>
      </c>
      <c r="J315" s="831">
        <v>11</v>
      </c>
      <c r="K315" s="831">
        <v>93610</v>
      </c>
      <c r="L315" s="831"/>
      <c r="M315" s="831">
        <v>8510</v>
      </c>
      <c r="N315" s="831">
        <v>17</v>
      </c>
      <c r="O315" s="831">
        <v>144670</v>
      </c>
      <c r="P315" s="827"/>
      <c r="Q315" s="832">
        <v>8510</v>
      </c>
    </row>
    <row r="316" spans="1:17" ht="14.45" customHeight="1" x14ac:dyDescent="0.2">
      <c r="A316" s="821" t="s">
        <v>599</v>
      </c>
      <c r="B316" s="822" t="s">
        <v>3963</v>
      </c>
      <c r="C316" s="822" t="s">
        <v>4090</v>
      </c>
      <c r="D316" s="822" t="s">
        <v>4584</v>
      </c>
      <c r="E316" s="822" t="s">
        <v>4585</v>
      </c>
      <c r="F316" s="831">
        <v>1</v>
      </c>
      <c r="G316" s="831">
        <v>787.64</v>
      </c>
      <c r="H316" s="831"/>
      <c r="I316" s="831">
        <v>787.64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599</v>
      </c>
      <c r="B317" s="822" t="s">
        <v>3963</v>
      </c>
      <c r="C317" s="822" t="s">
        <v>4090</v>
      </c>
      <c r="D317" s="822" t="s">
        <v>4586</v>
      </c>
      <c r="E317" s="822" t="s">
        <v>4587</v>
      </c>
      <c r="F317" s="831">
        <v>2</v>
      </c>
      <c r="G317" s="831">
        <v>40272</v>
      </c>
      <c r="H317" s="831"/>
      <c r="I317" s="831">
        <v>20136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599</v>
      </c>
      <c r="B318" s="822" t="s">
        <v>3963</v>
      </c>
      <c r="C318" s="822" t="s">
        <v>4090</v>
      </c>
      <c r="D318" s="822" t="s">
        <v>4588</v>
      </c>
      <c r="E318" s="822" t="s">
        <v>4589</v>
      </c>
      <c r="F318" s="831">
        <v>3</v>
      </c>
      <c r="G318" s="831">
        <v>22497</v>
      </c>
      <c r="H318" s="831"/>
      <c r="I318" s="831">
        <v>7499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599</v>
      </c>
      <c r="B319" s="822" t="s">
        <v>3963</v>
      </c>
      <c r="C319" s="822" t="s">
        <v>4090</v>
      </c>
      <c r="D319" s="822" t="s">
        <v>4590</v>
      </c>
      <c r="E319" s="822" t="s">
        <v>4591</v>
      </c>
      <c r="F319" s="831">
        <v>1</v>
      </c>
      <c r="G319" s="831">
        <v>5440.09</v>
      </c>
      <c r="H319" s="831"/>
      <c r="I319" s="831">
        <v>5440.09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599</v>
      </c>
      <c r="B320" s="822" t="s">
        <v>3963</v>
      </c>
      <c r="C320" s="822" t="s">
        <v>4090</v>
      </c>
      <c r="D320" s="822" t="s">
        <v>4592</v>
      </c>
      <c r="E320" s="822" t="s">
        <v>4503</v>
      </c>
      <c r="F320" s="831">
        <v>4</v>
      </c>
      <c r="G320" s="831">
        <v>137869.51999999999</v>
      </c>
      <c r="H320" s="831"/>
      <c r="I320" s="831">
        <v>34467.379999999997</v>
      </c>
      <c r="J320" s="831">
        <v>3</v>
      </c>
      <c r="K320" s="831">
        <v>50025</v>
      </c>
      <c r="L320" s="831"/>
      <c r="M320" s="831">
        <v>16675</v>
      </c>
      <c r="N320" s="831">
        <v>3</v>
      </c>
      <c r="O320" s="831">
        <v>67817.38</v>
      </c>
      <c r="P320" s="827"/>
      <c r="Q320" s="832">
        <v>22605.793333333335</v>
      </c>
    </row>
    <row r="321" spans="1:17" ht="14.45" customHeight="1" x14ac:dyDescent="0.2">
      <c r="A321" s="821" t="s">
        <v>599</v>
      </c>
      <c r="B321" s="822" t="s">
        <v>3963</v>
      </c>
      <c r="C321" s="822" t="s">
        <v>4090</v>
      </c>
      <c r="D321" s="822" t="s">
        <v>4593</v>
      </c>
      <c r="E321" s="822" t="s">
        <v>4594</v>
      </c>
      <c r="F321" s="831">
        <v>2</v>
      </c>
      <c r="G321" s="831">
        <v>4637.54</v>
      </c>
      <c r="H321" s="831"/>
      <c r="I321" s="831">
        <v>2318.77</v>
      </c>
      <c r="J321" s="831">
        <v>22</v>
      </c>
      <c r="K321" s="831">
        <v>27830</v>
      </c>
      <c r="L321" s="831"/>
      <c r="M321" s="831">
        <v>1265</v>
      </c>
      <c r="N321" s="831">
        <v>8</v>
      </c>
      <c r="O321" s="831">
        <v>10120</v>
      </c>
      <c r="P321" s="827"/>
      <c r="Q321" s="832">
        <v>1265</v>
      </c>
    </row>
    <row r="322" spans="1:17" ht="14.45" customHeight="1" x14ac:dyDescent="0.2">
      <c r="A322" s="821" t="s">
        <v>599</v>
      </c>
      <c r="B322" s="822" t="s">
        <v>3963</v>
      </c>
      <c r="C322" s="822" t="s">
        <v>4090</v>
      </c>
      <c r="D322" s="822" t="s">
        <v>4595</v>
      </c>
      <c r="E322" s="822" t="s">
        <v>4596</v>
      </c>
      <c r="F322" s="831">
        <v>1</v>
      </c>
      <c r="G322" s="831">
        <v>29932</v>
      </c>
      <c r="H322" s="831"/>
      <c r="I322" s="831">
        <v>29932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599</v>
      </c>
      <c r="B323" s="822" t="s">
        <v>3963</v>
      </c>
      <c r="C323" s="822" t="s">
        <v>4090</v>
      </c>
      <c r="D323" s="822" t="s">
        <v>4597</v>
      </c>
      <c r="E323" s="822" t="s">
        <v>4503</v>
      </c>
      <c r="F323" s="831">
        <v>4</v>
      </c>
      <c r="G323" s="831">
        <v>73066</v>
      </c>
      <c r="H323" s="831"/>
      <c r="I323" s="831">
        <v>18266.5</v>
      </c>
      <c r="J323" s="831">
        <v>4</v>
      </c>
      <c r="K323" s="831">
        <v>35880</v>
      </c>
      <c r="L323" s="831"/>
      <c r="M323" s="831">
        <v>8970</v>
      </c>
      <c r="N323" s="831">
        <v>3</v>
      </c>
      <c r="O323" s="831">
        <v>45503</v>
      </c>
      <c r="P323" s="827"/>
      <c r="Q323" s="832">
        <v>15167.666666666666</v>
      </c>
    </row>
    <row r="324" spans="1:17" ht="14.45" customHeight="1" x14ac:dyDescent="0.2">
      <c r="A324" s="821" t="s">
        <v>599</v>
      </c>
      <c r="B324" s="822" t="s">
        <v>3963</v>
      </c>
      <c r="C324" s="822" t="s">
        <v>4090</v>
      </c>
      <c r="D324" s="822" t="s">
        <v>4598</v>
      </c>
      <c r="E324" s="822" t="s">
        <v>4599</v>
      </c>
      <c r="F324" s="831">
        <v>2</v>
      </c>
      <c r="G324" s="831">
        <v>7403.78</v>
      </c>
      <c r="H324" s="831"/>
      <c r="I324" s="831">
        <v>3701.89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599</v>
      </c>
      <c r="B325" s="822" t="s">
        <v>3963</v>
      </c>
      <c r="C325" s="822" t="s">
        <v>4090</v>
      </c>
      <c r="D325" s="822" t="s">
        <v>4600</v>
      </c>
      <c r="E325" s="822" t="s">
        <v>4601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6538.21</v>
      </c>
      <c r="P325" s="827"/>
      <c r="Q325" s="832">
        <v>6538.21</v>
      </c>
    </row>
    <row r="326" spans="1:17" ht="14.45" customHeight="1" x14ac:dyDescent="0.2">
      <c r="A326" s="821" t="s">
        <v>599</v>
      </c>
      <c r="B326" s="822" t="s">
        <v>3963</v>
      </c>
      <c r="C326" s="822" t="s">
        <v>4090</v>
      </c>
      <c r="D326" s="822" t="s">
        <v>4602</v>
      </c>
      <c r="E326" s="822" t="s">
        <v>4603</v>
      </c>
      <c r="F326" s="831">
        <v>1</v>
      </c>
      <c r="G326" s="831">
        <v>12457.33</v>
      </c>
      <c r="H326" s="831"/>
      <c r="I326" s="831">
        <v>12457.33</v>
      </c>
      <c r="J326" s="831">
        <v>2</v>
      </c>
      <c r="K326" s="831">
        <v>14950</v>
      </c>
      <c r="L326" s="831"/>
      <c r="M326" s="831">
        <v>7475</v>
      </c>
      <c r="N326" s="831">
        <v>2</v>
      </c>
      <c r="O326" s="831">
        <v>19932.330000000002</v>
      </c>
      <c r="P326" s="827"/>
      <c r="Q326" s="832">
        <v>9966.1650000000009</v>
      </c>
    </row>
    <row r="327" spans="1:17" ht="14.45" customHeight="1" x14ac:dyDescent="0.2">
      <c r="A327" s="821" t="s">
        <v>599</v>
      </c>
      <c r="B327" s="822" t="s">
        <v>3963</v>
      </c>
      <c r="C327" s="822" t="s">
        <v>4090</v>
      </c>
      <c r="D327" s="822" t="s">
        <v>4604</v>
      </c>
      <c r="E327" s="822" t="s">
        <v>4605</v>
      </c>
      <c r="F327" s="831">
        <v>40</v>
      </c>
      <c r="G327" s="831">
        <v>331512</v>
      </c>
      <c r="H327" s="831"/>
      <c r="I327" s="831">
        <v>8287.7999999999993</v>
      </c>
      <c r="J327" s="831">
        <v>15</v>
      </c>
      <c r="K327" s="831">
        <v>124303.49999999999</v>
      </c>
      <c r="L327" s="831"/>
      <c r="M327" s="831">
        <v>8286.9</v>
      </c>
      <c r="N327" s="831">
        <v>11</v>
      </c>
      <c r="O327" s="831">
        <v>91155.9</v>
      </c>
      <c r="P327" s="827"/>
      <c r="Q327" s="832">
        <v>8286.9</v>
      </c>
    </row>
    <row r="328" spans="1:17" ht="14.45" customHeight="1" x14ac:dyDescent="0.2">
      <c r="A328" s="821" t="s">
        <v>599</v>
      </c>
      <c r="B328" s="822" t="s">
        <v>3963</v>
      </c>
      <c r="C328" s="822" t="s">
        <v>4090</v>
      </c>
      <c r="D328" s="822" t="s">
        <v>4606</v>
      </c>
      <c r="E328" s="822" t="s">
        <v>4256</v>
      </c>
      <c r="F328" s="831">
        <v>2</v>
      </c>
      <c r="G328" s="831">
        <v>4633.5200000000004</v>
      </c>
      <c r="H328" s="831"/>
      <c r="I328" s="831">
        <v>2316.7600000000002</v>
      </c>
      <c r="J328" s="831"/>
      <c r="K328" s="831"/>
      <c r="L328" s="831"/>
      <c r="M328" s="831"/>
      <c r="N328" s="831">
        <v>4</v>
      </c>
      <c r="O328" s="831">
        <v>7628.4</v>
      </c>
      <c r="P328" s="827"/>
      <c r="Q328" s="832">
        <v>1907.1</v>
      </c>
    </row>
    <row r="329" spans="1:17" ht="14.45" customHeight="1" x14ac:dyDescent="0.2">
      <c r="A329" s="821" t="s">
        <v>599</v>
      </c>
      <c r="B329" s="822" t="s">
        <v>3963</v>
      </c>
      <c r="C329" s="822" t="s">
        <v>4090</v>
      </c>
      <c r="D329" s="822" t="s">
        <v>4607</v>
      </c>
      <c r="E329" s="822" t="s">
        <v>4608</v>
      </c>
      <c r="F329" s="831">
        <v>1</v>
      </c>
      <c r="G329" s="831">
        <v>2320</v>
      </c>
      <c r="H329" s="831"/>
      <c r="I329" s="831">
        <v>2320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599</v>
      </c>
      <c r="B330" s="822" t="s">
        <v>3963</v>
      </c>
      <c r="C330" s="822" t="s">
        <v>4090</v>
      </c>
      <c r="D330" s="822" t="s">
        <v>4609</v>
      </c>
      <c r="E330" s="822" t="s">
        <v>4610</v>
      </c>
      <c r="F330" s="831">
        <v>8</v>
      </c>
      <c r="G330" s="831">
        <v>192592</v>
      </c>
      <c r="H330" s="831"/>
      <c r="I330" s="831">
        <v>24074</v>
      </c>
      <c r="J330" s="831">
        <v>2</v>
      </c>
      <c r="K330" s="831">
        <v>31778.400000000001</v>
      </c>
      <c r="L330" s="831"/>
      <c r="M330" s="831">
        <v>15889.2</v>
      </c>
      <c r="N330" s="831">
        <v>2</v>
      </c>
      <c r="O330" s="831">
        <v>39963.199999999997</v>
      </c>
      <c r="P330" s="827"/>
      <c r="Q330" s="832">
        <v>19981.599999999999</v>
      </c>
    </row>
    <row r="331" spans="1:17" ht="14.45" customHeight="1" x14ac:dyDescent="0.2">
      <c r="A331" s="821" t="s">
        <v>599</v>
      </c>
      <c r="B331" s="822" t="s">
        <v>3963</v>
      </c>
      <c r="C331" s="822" t="s">
        <v>4090</v>
      </c>
      <c r="D331" s="822" t="s">
        <v>4611</v>
      </c>
      <c r="E331" s="822" t="s">
        <v>4608</v>
      </c>
      <c r="F331" s="831">
        <v>1</v>
      </c>
      <c r="G331" s="831">
        <v>33200</v>
      </c>
      <c r="H331" s="831"/>
      <c r="I331" s="831">
        <v>33200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599</v>
      </c>
      <c r="B332" s="822" t="s">
        <v>3963</v>
      </c>
      <c r="C332" s="822" t="s">
        <v>4090</v>
      </c>
      <c r="D332" s="822" t="s">
        <v>4612</v>
      </c>
      <c r="E332" s="822" t="s">
        <v>4613</v>
      </c>
      <c r="F332" s="831">
        <v>1</v>
      </c>
      <c r="G332" s="831">
        <v>8508</v>
      </c>
      <c r="H332" s="831"/>
      <c r="I332" s="831">
        <v>8508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599</v>
      </c>
      <c r="B333" s="822" t="s">
        <v>3963</v>
      </c>
      <c r="C333" s="822" t="s">
        <v>4090</v>
      </c>
      <c r="D333" s="822" t="s">
        <v>4614</v>
      </c>
      <c r="E333" s="822" t="s">
        <v>4615</v>
      </c>
      <c r="F333" s="831">
        <v>5</v>
      </c>
      <c r="G333" s="831">
        <v>22375</v>
      </c>
      <c r="H333" s="831"/>
      <c r="I333" s="831">
        <v>4475</v>
      </c>
      <c r="J333" s="831">
        <v>1</v>
      </c>
      <c r="K333" s="831">
        <v>4344.9799999999996</v>
      </c>
      <c r="L333" s="831"/>
      <c r="M333" s="831">
        <v>4344.9799999999996</v>
      </c>
      <c r="N333" s="831">
        <v>1</v>
      </c>
      <c r="O333" s="831">
        <v>4344.9799999999996</v>
      </c>
      <c r="P333" s="827"/>
      <c r="Q333" s="832">
        <v>4344.9799999999996</v>
      </c>
    </row>
    <row r="334" spans="1:17" ht="14.45" customHeight="1" x14ac:dyDescent="0.2">
      <c r="A334" s="821" t="s">
        <v>599</v>
      </c>
      <c r="B334" s="822" t="s">
        <v>3963</v>
      </c>
      <c r="C334" s="822" t="s">
        <v>4090</v>
      </c>
      <c r="D334" s="822" t="s">
        <v>4616</v>
      </c>
      <c r="E334" s="822" t="s">
        <v>4457</v>
      </c>
      <c r="F334" s="831">
        <v>3</v>
      </c>
      <c r="G334" s="831">
        <v>27531</v>
      </c>
      <c r="H334" s="831"/>
      <c r="I334" s="831">
        <v>9177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599</v>
      </c>
      <c r="B335" s="822" t="s">
        <v>3963</v>
      </c>
      <c r="C335" s="822" t="s">
        <v>4090</v>
      </c>
      <c r="D335" s="822" t="s">
        <v>4617</v>
      </c>
      <c r="E335" s="822" t="s">
        <v>4618</v>
      </c>
      <c r="F335" s="831">
        <v>4</v>
      </c>
      <c r="G335" s="831">
        <v>34714.04</v>
      </c>
      <c r="H335" s="831"/>
      <c r="I335" s="831">
        <v>8678.51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599</v>
      </c>
      <c r="B336" s="822" t="s">
        <v>3963</v>
      </c>
      <c r="C336" s="822" t="s">
        <v>4090</v>
      </c>
      <c r="D336" s="822" t="s">
        <v>4619</v>
      </c>
      <c r="E336" s="822" t="s">
        <v>4620</v>
      </c>
      <c r="F336" s="831">
        <v>6</v>
      </c>
      <c r="G336" s="831">
        <v>21830.52</v>
      </c>
      <c r="H336" s="831"/>
      <c r="I336" s="831">
        <v>3638.42</v>
      </c>
      <c r="J336" s="831"/>
      <c r="K336" s="831"/>
      <c r="L336" s="831"/>
      <c r="M336" s="831"/>
      <c r="N336" s="831">
        <v>1</v>
      </c>
      <c r="O336" s="831">
        <v>3638.42</v>
      </c>
      <c r="P336" s="827"/>
      <c r="Q336" s="832">
        <v>3638.42</v>
      </c>
    </row>
    <row r="337" spans="1:17" ht="14.45" customHeight="1" x14ac:dyDescent="0.2">
      <c r="A337" s="821" t="s">
        <v>599</v>
      </c>
      <c r="B337" s="822" t="s">
        <v>3963</v>
      </c>
      <c r="C337" s="822" t="s">
        <v>4090</v>
      </c>
      <c r="D337" s="822" t="s">
        <v>4621</v>
      </c>
      <c r="E337" s="822" t="s">
        <v>4622</v>
      </c>
      <c r="F337" s="831">
        <v>1</v>
      </c>
      <c r="G337" s="831">
        <v>7611.7</v>
      </c>
      <c r="H337" s="831"/>
      <c r="I337" s="831">
        <v>7611.7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599</v>
      </c>
      <c r="B338" s="822" t="s">
        <v>3963</v>
      </c>
      <c r="C338" s="822" t="s">
        <v>4090</v>
      </c>
      <c r="D338" s="822" t="s">
        <v>4623</v>
      </c>
      <c r="E338" s="822" t="s">
        <v>4624</v>
      </c>
      <c r="F338" s="831">
        <v>6</v>
      </c>
      <c r="G338" s="831">
        <v>67492.14</v>
      </c>
      <c r="H338" s="831"/>
      <c r="I338" s="831">
        <v>11248.69</v>
      </c>
      <c r="J338" s="831">
        <v>3</v>
      </c>
      <c r="K338" s="831">
        <v>29325</v>
      </c>
      <c r="L338" s="831"/>
      <c r="M338" s="831">
        <v>9775</v>
      </c>
      <c r="N338" s="831">
        <v>1</v>
      </c>
      <c r="O338" s="831">
        <v>9774.99</v>
      </c>
      <c r="P338" s="827"/>
      <c r="Q338" s="832">
        <v>9774.99</v>
      </c>
    </row>
    <row r="339" spans="1:17" ht="14.45" customHeight="1" x14ac:dyDescent="0.2">
      <c r="A339" s="821" t="s">
        <v>599</v>
      </c>
      <c r="B339" s="822" t="s">
        <v>3963</v>
      </c>
      <c r="C339" s="822" t="s">
        <v>4090</v>
      </c>
      <c r="D339" s="822" t="s">
        <v>4625</v>
      </c>
      <c r="E339" s="822" t="s">
        <v>4503</v>
      </c>
      <c r="F339" s="831">
        <v>1</v>
      </c>
      <c r="G339" s="831">
        <v>24926.62</v>
      </c>
      <c r="H339" s="831"/>
      <c r="I339" s="831">
        <v>24926.62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599</v>
      </c>
      <c r="B340" s="822" t="s">
        <v>3963</v>
      </c>
      <c r="C340" s="822" t="s">
        <v>4090</v>
      </c>
      <c r="D340" s="822" t="s">
        <v>4626</v>
      </c>
      <c r="E340" s="822" t="s">
        <v>4627</v>
      </c>
      <c r="F340" s="831">
        <v>2</v>
      </c>
      <c r="G340" s="831">
        <v>43525.2</v>
      </c>
      <c r="H340" s="831"/>
      <c r="I340" s="831">
        <v>21762.6</v>
      </c>
      <c r="J340" s="831"/>
      <c r="K340" s="831"/>
      <c r="L340" s="831"/>
      <c r="M340" s="831"/>
      <c r="N340" s="831">
        <v>2</v>
      </c>
      <c r="O340" s="831">
        <v>43525.2</v>
      </c>
      <c r="P340" s="827"/>
      <c r="Q340" s="832">
        <v>21762.6</v>
      </c>
    </row>
    <row r="341" spans="1:17" ht="14.45" customHeight="1" x14ac:dyDescent="0.2">
      <c r="A341" s="821" t="s">
        <v>599</v>
      </c>
      <c r="B341" s="822" t="s">
        <v>3963</v>
      </c>
      <c r="C341" s="822" t="s">
        <v>4090</v>
      </c>
      <c r="D341" s="822" t="s">
        <v>4628</v>
      </c>
      <c r="E341" s="822" t="s">
        <v>4629</v>
      </c>
      <c r="F341" s="831">
        <v>1</v>
      </c>
      <c r="G341" s="831">
        <v>56.59</v>
      </c>
      <c r="H341" s="831"/>
      <c r="I341" s="831">
        <v>56.59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599</v>
      </c>
      <c r="B342" s="822" t="s">
        <v>3963</v>
      </c>
      <c r="C342" s="822" t="s">
        <v>4090</v>
      </c>
      <c r="D342" s="822" t="s">
        <v>4630</v>
      </c>
      <c r="E342" s="822" t="s">
        <v>4631</v>
      </c>
      <c r="F342" s="831">
        <v>2</v>
      </c>
      <c r="G342" s="831">
        <v>8670.2199999999993</v>
      </c>
      <c r="H342" s="831"/>
      <c r="I342" s="831">
        <v>4335.1099999999997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599</v>
      </c>
      <c r="B343" s="822" t="s">
        <v>3963</v>
      </c>
      <c r="C343" s="822" t="s">
        <v>4090</v>
      </c>
      <c r="D343" s="822" t="s">
        <v>4632</v>
      </c>
      <c r="E343" s="822" t="s">
        <v>4633</v>
      </c>
      <c r="F343" s="831">
        <v>1</v>
      </c>
      <c r="G343" s="831">
        <v>1012.09</v>
      </c>
      <c r="H343" s="831"/>
      <c r="I343" s="831">
        <v>1012.09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599</v>
      </c>
      <c r="B344" s="822" t="s">
        <v>3963</v>
      </c>
      <c r="C344" s="822" t="s">
        <v>4090</v>
      </c>
      <c r="D344" s="822" t="s">
        <v>4634</v>
      </c>
      <c r="E344" s="822" t="s">
        <v>4635</v>
      </c>
      <c r="F344" s="831">
        <v>1</v>
      </c>
      <c r="G344" s="831">
        <v>14900</v>
      </c>
      <c r="H344" s="831"/>
      <c r="I344" s="831">
        <v>14900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599</v>
      </c>
      <c r="B345" s="822" t="s">
        <v>3963</v>
      </c>
      <c r="C345" s="822" t="s">
        <v>4090</v>
      </c>
      <c r="D345" s="822" t="s">
        <v>4636</v>
      </c>
      <c r="E345" s="822" t="s">
        <v>4637</v>
      </c>
      <c r="F345" s="831">
        <v>1</v>
      </c>
      <c r="G345" s="831">
        <v>835.27</v>
      </c>
      <c r="H345" s="831"/>
      <c r="I345" s="831">
        <v>835.27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599</v>
      </c>
      <c r="B346" s="822" t="s">
        <v>3963</v>
      </c>
      <c r="C346" s="822" t="s">
        <v>4090</v>
      </c>
      <c r="D346" s="822" t="s">
        <v>4638</v>
      </c>
      <c r="E346" s="822" t="s">
        <v>4627</v>
      </c>
      <c r="F346" s="831">
        <v>2</v>
      </c>
      <c r="G346" s="831">
        <v>79557.5</v>
      </c>
      <c r="H346" s="831"/>
      <c r="I346" s="831">
        <v>39778.75</v>
      </c>
      <c r="J346" s="831"/>
      <c r="K346" s="831"/>
      <c r="L346" s="831"/>
      <c r="M346" s="831"/>
      <c r="N346" s="831">
        <v>2</v>
      </c>
      <c r="O346" s="831">
        <v>79557.5</v>
      </c>
      <c r="P346" s="827"/>
      <c r="Q346" s="832">
        <v>39778.75</v>
      </c>
    </row>
    <row r="347" spans="1:17" ht="14.45" customHeight="1" x14ac:dyDescent="0.2">
      <c r="A347" s="821" t="s">
        <v>599</v>
      </c>
      <c r="B347" s="822" t="s">
        <v>3963</v>
      </c>
      <c r="C347" s="822" t="s">
        <v>4090</v>
      </c>
      <c r="D347" s="822" t="s">
        <v>4639</v>
      </c>
      <c r="E347" s="822" t="s">
        <v>4640</v>
      </c>
      <c r="F347" s="831">
        <v>1</v>
      </c>
      <c r="G347" s="831">
        <v>2770.2</v>
      </c>
      <c r="H347" s="831"/>
      <c r="I347" s="831">
        <v>2770.2</v>
      </c>
      <c r="J347" s="831">
        <v>2</v>
      </c>
      <c r="K347" s="831">
        <v>5540.4</v>
      </c>
      <c r="L347" s="831"/>
      <c r="M347" s="831">
        <v>2770.2</v>
      </c>
      <c r="N347" s="831">
        <v>2</v>
      </c>
      <c r="O347" s="831">
        <v>5538.4</v>
      </c>
      <c r="P347" s="827"/>
      <c r="Q347" s="832">
        <v>2769.2</v>
      </c>
    </row>
    <row r="348" spans="1:17" ht="14.45" customHeight="1" x14ac:dyDescent="0.2">
      <c r="A348" s="821" t="s">
        <v>599</v>
      </c>
      <c r="B348" s="822" t="s">
        <v>3963</v>
      </c>
      <c r="C348" s="822" t="s">
        <v>4090</v>
      </c>
      <c r="D348" s="822" t="s">
        <v>4641</v>
      </c>
      <c r="E348" s="822" t="s">
        <v>4642</v>
      </c>
      <c r="F348" s="831">
        <v>1</v>
      </c>
      <c r="G348" s="831">
        <v>21586.63</v>
      </c>
      <c r="H348" s="831"/>
      <c r="I348" s="831">
        <v>21586.63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599</v>
      </c>
      <c r="B349" s="822" t="s">
        <v>3963</v>
      </c>
      <c r="C349" s="822" t="s">
        <v>4090</v>
      </c>
      <c r="D349" s="822" t="s">
        <v>4643</v>
      </c>
      <c r="E349" s="822" t="s">
        <v>4644</v>
      </c>
      <c r="F349" s="831">
        <v>3</v>
      </c>
      <c r="G349" s="831">
        <v>1688.01</v>
      </c>
      <c r="H349" s="831"/>
      <c r="I349" s="831">
        <v>562.66999999999996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599</v>
      </c>
      <c r="B350" s="822" t="s">
        <v>3963</v>
      </c>
      <c r="C350" s="822" t="s">
        <v>4090</v>
      </c>
      <c r="D350" s="822" t="s">
        <v>4645</v>
      </c>
      <c r="E350" s="822" t="s">
        <v>4646</v>
      </c>
      <c r="F350" s="831">
        <v>1</v>
      </c>
      <c r="G350" s="831">
        <v>2120</v>
      </c>
      <c r="H350" s="831"/>
      <c r="I350" s="831">
        <v>2120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599</v>
      </c>
      <c r="B351" s="822" t="s">
        <v>3963</v>
      </c>
      <c r="C351" s="822" t="s">
        <v>4090</v>
      </c>
      <c r="D351" s="822" t="s">
        <v>4647</v>
      </c>
      <c r="E351" s="822"/>
      <c r="F351" s="831">
        <v>1</v>
      </c>
      <c r="G351" s="831">
        <v>2824.1</v>
      </c>
      <c r="H351" s="831"/>
      <c r="I351" s="831">
        <v>2824.1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599</v>
      </c>
      <c r="B352" s="822" t="s">
        <v>3963</v>
      </c>
      <c r="C352" s="822" t="s">
        <v>4090</v>
      </c>
      <c r="D352" s="822" t="s">
        <v>4648</v>
      </c>
      <c r="E352" s="822" t="s">
        <v>4649</v>
      </c>
      <c r="F352" s="831">
        <v>1</v>
      </c>
      <c r="G352" s="831">
        <v>10154.42</v>
      </c>
      <c r="H352" s="831"/>
      <c r="I352" s="831">
        <v>10154.42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599</v>
      </c>
      <c r="B353" s="822" t="s">
        <v>3963</v>
      </c>
      <c r="C353" s="822" t="s">
        <v>4090</v>
      </c>
      <c r="D353" s="822" t="s">
        <v>4650</v>
      </c>
      <c r="E353" s="822" t="s">
        <v>4468</v>
      </c>
      <c r="F353" s="831">
        <v>1</v>
      </c>
      <c r="G353" s="831">
        <v>8387.2900000000009</v>
      </c>
      <c r="H353" s="831"/>
      <c r="I353" s="831">
        <v>8387.2900000000009</v>
      </c>
      <c r="J353" s="831">
        <v>2</v>
      </c>
      <c r="K353" s="831">
        <v>16774.580000000002</v>
      </c>
      <c r="L353" s="831"/>
      <c r="M353" s="831">
        <v>8387.2900000000009</v>
      </c>
      <c r="N353" s="831">
        <v>2</v>
      </c>
      <c r="O353" s="831">
        <v>16774.580000000002</v>
      </c>
      <c r="P353" s="827"/>
      <c r="Q353" s="832">
        <v>8387.2900000000009</v>
      </c>
    </row>
    <row r="354" spans="1:17" ht="14.45" customHeight="1" x14ac:dyDescent="0.2">
      <c r="A354" s="821" t="s">
        <v>599</v>
      </c>
      <c r="B354" s="822" t="s">
        <v>3963</v>
      </c>
      <c r="C354" s="822" t="s">
        <v>4090</v>
      </c>
      <c r="D354" s="822" t="s">
        <v>4651</v>
      </c>
      <c r="E354" s="822" t="s">
        <v>4652</v>
      </c>
      <c r="F354" s="831">
        <v>1</v>
      </c>
      <c r="G354" s="831">
        <v>2940.4</v>
      </c>
      <c r="H354" s="831"/>
      <c r="I354" s="831">
        <v>2940.4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599</v>
      </c>
      <c r="B355" s="822" t="s">
        <v>3963</v>
      </c>
      <c r="C355" s="822" t="s">
        <v>4090</v>
      </c>
      <c r="D355" s="822" t="s">
        <v>4653</v>
      </c>
      <c r="E355" s="822" t="s">
        <v>4654</v>
      </c>
      <c r="F355" s="831">
        <v>2</v>
      </c>
      <c r="G355" s="831">
        <v>115169.02</v>
      </c>
      <c r="H355" s="831"/>
      <c r="I355" s="831">
        <v>57584.51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599</v>
      </c>
      <c r="B356" s="822" t="s">
        <v>3963</v>
      </c>
      <c r="C356" s="822" t="s">
        <v>4090</v>
      </c>
      <c r="D356" s="822" t="s">
        <v>4655</v>
      </c>
      <c r="E356" s="822" t="s">
        <v>4656</v>
      </c>
      <c r="F356" s="831">
        <v>2</v>
      </c>
      <c r="G356" s="831">
        <v>31070.18</v>
      </c>
      <c r="H356" s="831"/>
      <c r="I356" s="831">
        <v>15535.09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599</v>
      </c>
      <c r="B357" s="822" t="s">
        <v>3963</v>
      </c>
      <c r="C357" s="822" t="s">
        <v>4090</v>
      </c>
      <c r="D357" s="822" t="s">
        <v>4657</v>
      </c>
      <c r="E357" s="822" t="s">
        <v>4654</v>
      </c>
      <c r="F357" s="831">
        <v>2</v>
      </c>
      <c r="G357" s="831">
        <v>29828.62</v>
      </c>
      <c r="H357" s="831"/>
      <c r="I357" s="831">
        <v>14914.31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599</v>
      </c>
      <c r="B358" s="822" t="s">
        <v>3963</v>
      </c>
      <c r="C358" s="822" t="s">
        <v>4090</v>
      </c>
      <c r="D358" s="822" t="s">
        <v>4658</v>
      </c>
      <c r="E358" s="822" t="s">
        <v>4656</v>
      </c>
      <c r="F358" s="831">
        <v>2</v>
      </c>
      <c r="G358" s="831">
        <v>62737.3</v>
      </c>
      <c r="H358" s="831"/>
      <c r="I358" s="831">
        <v>31368.65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599</v>
      </c>
      <c r="B359" s="822" t="s">
        <v>3963</v>
      </c>
      <c r="C359" s="822" t="s">
        <v>4090</v>
      </c>
      <c r="D359" s="822" t="s">
        <v>4659</v>
      </c>
      <c r="E359" s="822" t="s">
        <v>4660</v>
      </c>
      <c r="F359" s="831">
        <v>4</v>
      </c>
      <c r="G359" s="831">
        <v>10873.96</v>
      </c>
      <c r="H359" s="831"/>
      <c r="I359" s="831">
        <v>2718.49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599</v>
      </c>
      <c r="B360" s="822" t="s">
        <v>3963</v>
      </c>
      <c r="C360" s="822" t="s">
        <v>4090</v>
      </c>
      <c r="D360" s="822" t="s">
        <v>4661</v>
      </c>
      <c r="E360" s="822" t="s">
        <v>4654</v>
      </c>
      <c r="F360" s="831">
        <v>2</v>
      </c>
      <c r="G360" s="831">
        <v>27969.38</v>
      </c>
      <c r="H360" s="831"/>
      <c r="I360" s="831">
        <v>13984.69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599</v>
      </c>
      <c r="B361" s="822" t="s">
        <v>3963</v>
      </c>
      <c r="C361" s="822" t="s">
        <v>4090</v>
      </c>
      <c r="D361" s="822" t="s">
        <v>4662</v>
      </c>
      <c r="E361" s="822" t="s">
        <v>4663</v>
      </c>
      <c r="F361" s="831">
        <v>1</v>
      </c>
      <c r="G361" s="831">
        <v>6232.57</v>
      </c>
      <c r="H361" s="831"/>
      <c r="I361" s="831">
        <v>6232.57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599</v>
      </c>
      <c r="B362" s="822" t="s">
        <v>3963</v>
      </c>
      <c r="C362" s="822" t="s">
        <v>4090</v>
      </c>
      <c r="D362" s="822" t="s">
        <v>4664</v>
      </c>
      <c r="E362" s="822" t="s">
        <v>4665</v>
      </c>
      <c r="F362" s="831">
        <v>1</v>
      </c>
      <c r="G362" s="831">
        <v>13985.8</v>
      </c>
      <c r="H362" s="831"/>
      <c r="I362" s="831">
        <v>13985.8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599</v>
      </c>
      <c r="B363" s="822" t="s">
        <v>3963</v>
      </c>
      <c r="C363" s="822" t="s">
        <v>4090</v>
      </c>
      <c r="D363" s="822" t="s">
        <v>4666</v>
      </c>
      <c r="E363" s="822" t="s">
        <v>4256</v>
      </c>
      <c r="F363" s="831"/>
      <c r="G363" s="831"/>
      <c r="H363" s="831"/>
      <c r="I363" s="831"/>
      <c r="J363" s="831">
        <v>11</v>
      </c>
      <c r="K363" s="831">
        <v>17872.329999999998</v>
      </c>
      <c r="L363" s="831"/>
      <c r="M363" s="831">
        <v>1624.7572727272725</v>
      </c>
      <c r="N363" s="831">
        <v>5</v>
      </c>
      <c r="O363" s="831">
        <v>8060.8000000000011</v>
      </c>
      <c r="P363" s="827"/>
      <c r="Q363" s="832">
        <v>1612.1600000000003</v>
      </c>
    </row>
    <row r="364" spans="1:17" ht="14.45" customHeight="1" x14ac:dyDescent="0.2">
      <c r="A364" s="821" t="s">
        <v>599</v>
      </c>
      <c r="B364" s="822" t="s">
        <v>3963</v>
      </c>
      <c r="C364" s="822" t="s">
        <v>4090</v>
      </c>
      <c r="D364" s="822" t="s">
        <v>4667</v>
      </c>
      <c r="E364" s="822" t="s">
        <v>4256</v>
      </c>
      <c r="F364" s="831"/>
      <c r="G364" s="831"/>
      <c r="H364" s="831"/>
      <c r="I364" s="831"/>
      <c r="J364" s="831">
        <v>12</v>
      </c>
      <c r="K364" s="831">
        <v>17790.12</v>
      </c>
      <c r="L364" s="831"/>
      <c r="M364" s="831">
        <v>1482.51</v>
      </c>
      <c r="N364" s="831">
        <v>11</v>
      </c>
      <c r="O364" s="831">
        <v>16307.609999999999</v>
      </c>
      <c r="P364" s="827"/>
      <c r="Q364" s="832">
        <v>1482.51</v>
      </c>
    </row>
    <row r="365" spans="1:17" ht="14.45" customHeight="1" x14ac:dyDescent="0.2">
      <c r="A365" s="821" t="s">
        <v>599</v>
      </c>
      <c r="B365" s="822" t="s">
        <v>3963</v>
      </c>
      <c r="C365" s="822" t="s">
        <v>4090</v>
      </c>
      <c r="D365" s="822" t="s">
        <v>4668</v>
      </c>
      <c r="E365" s="822" t="s">
        <v>4503</v>
      </c>
      <c r="F365" s="831"/>
      <c r="G365" s="831"/>
      <c r="H365" s="831"/>
      <c r="I365" s="831"/>
      <c r="J365" s="831">
        <v>2</v>
      </c>
      <c r="K365" s="831">
        <v>191221.52</v>
      </c>
      <c r="L365" s="831"/>
      <c r="M365" s="831">
        <v>95610.76</v>
      </c>
      <c r="N365" s="831"/>
      <c r="O365" s="831"/>
      <c r="P365" s="827"/>
      <c r="Q365" s="832"/>
    </row>
    <row r="366" spans="1:17" ht="14.45" customHeight="1" x14ac:dyDescent="0.2">
      <c r="A366" s="821" t="s">
        <v>599</v>
      </c>
      <c r="B366" s="822" t="s">
        <v>3963</v>
      </c>
      <c r="C366" s="822" t="s">
        <v>4090</v>
      </c>
      <c r="D366" s="822" t="s">
        <v>4669</v>
      </c>
      <c r="E366" s="822" t="s">
        <v>4670</v>
      </c>
      <c r="F366" s="831"/>
      <c r="G366" s="831"/>
      <c r="H366" s="831"/>
      <c r="I366" s="831"/>
      <c r="J366" s="831">
        <v>1</v>
      </c>
      <c r="K366" s="831">
        <v>11775</v>
      </c>
      <c r="L366" s="831"/>
      <c r="M366" s="831">
        <v>11775</v>
      </c>
      <c r="N366" s="831"/>
      <c r="O366" s="831"/>
      <c r="P366" s="827"/>
      <c r="Q366" s="832"/>
    </row>
    <row r="367" spans="1:17" ht="14.45" customHeight="1" x14ac:dyDescent="0.2">
      <c r="A367" s="821" t="s">
        <v>599</v>
      </c>
      <c r="B367" s="822" t="s">
        <v>3963</v>
      </c>
      <c r="C367" s="822" t="s">
        <v>4090</v>
      </c>
      <c r="D367" s="822" t="s">
        <v>4671</v>
      </c>
      <c r="E367" s="822" t="s">
        <v>4672</v>
      </c>
      <c r="F367" s="831"/>
      <c r="G367" s="831"/>
      <c r="H367" s="831"/>
      <c r="I367" s="831"/>
      <c r="J367" s="831">
        <v>1</v>
      </c>
      <c r="K367" s="831">
        <v>10697.17</v>
      </c>
      <c r="L367" s="831"/>
      <c r="M367" s="831">
        <v>10697.17</v>
      </c>
      <c r="N367" s="831">
        <v>2</v>
      </c>
      <c r="O367" s="831">
        <v>16569.259999999998</v>
      </c>
      <c r="P367" s="827"/>
      <c r="Q367" s="832">
        <v>8284.6299999999992</v>
      </c>
    </row>
    <row r="368" spans="1:17" ht="14.45" customHeight="1" x14ac:dyDescent="0.2">
      <c r="A368" s="821" t="s">
        <v>599</v>
      </c>
      <c r="B368" s="822" t="s">
        <v>3963</v>
      </c>
      <c r="C368" s="822" t="s">
        <v>4090</v>
      </c>
      <c r="D368" s="822" t="s">
        <v>4673</v>
      </c>
      <c r="E368" s="822" t="s">
        <v>4674</v>
      </c>
      <c r="F368" s="831"/>
      <c r="G368" s="831"/>
      <c r="H368" s="831"/>
      <c r="I368" s="831"/>
      <c r="J368" s="831">
        <v>7</v>
      </c>
      <c r="K368" s="831">
        <v>62556.899999999994</v>
      </c>
      <c r="L368" s="831"/>
      <c r="M368" s="831">
        <v>8936.6999999999989</v>
      </c>
      <c r="N368" s="831">
        <v>3</v>
      </c>
      <c r="O368" s="831">
        <v>26810.100000000002</v>
      </c>
      <c r="P368" s="827"/>
      <c r="Q368" s="832">
        <v>8936.7000000000007</v>
      </c>
    </row>
    <row r="369" spans="1:17" ht="14.45" customHeight="1" x14ac:dyDescent="0.2">
      <c r="A369" s="821" t="s">
        <v>599</v>
      </c>
      <c r="B369" s="822" t="s">
        <v>3963</v>
      </c>
      <c r="C369" s="822" t="s">
        <v>4090</v>
      </c>
      <c r="D369" s="822" t="s">
        <v>4675</v>
      </c>
      <c r="E369" s="822" t="s">
        <v>4676</v>
      </c>
      <c r="F369" s="831"/>
      <c r="G369" s="831"/>
      <c r="H369" s="831"/>
      <c r="I369" s="831"/>
      <c r="J369" s="831">
        <v>3</v>
      </c>
      <c r="K369" s="831">
        <v>6072.99</v>
      </c>
      <c r="L369" s="831"/>
      <c r="M369" s="831">
        <v>2024.33</v>
      </c>
      <c r="N369" s="831"/>
      <c r="O369" s="831"/>
      <c r="P369" s="827"/>
      <c r="Q369" s="832"/>
    </row>
    <row r="370" spans="1:17" ht="14.45" customHeight="1" x14ac:dyDescent="0.2">
      <c r="A370" s="821" t="s">
        <v>599</v>
      </c>
      <c r="B370" s="822" t="s">
        <v>3963</v>
      </c>
      <c r="C370" s="822" t="s">
        <v>4090</v>
      </c>
      <c r="D370" s="822" t="s">
        <v>4677</v>
      </c>
      <c r="E370" s="822" t="s">
        <v>4678</v>
      </c>
      <c r="F370" s="831"/>
      <c r="G370" s="831"/>
      <c r="H370" s="831"/>
      <c r="I370" s="831"/>
      <c r="J370" s="831">
        <v>6</v>
      </c>
      <c r="K370" s="831">
        <v>13041.42</v>
      </c>
      <c r="L370" s="831"/>
      <c r="M370" s="831">
        <v>2173.5700000000002</v>
      </c>
      <c r="N370" s="831"/>
      <c r="O370" s="831"/>
      <c r="P370" s="827"/>
      <c r="Q370" s="832"/>
    </row>
    <row r="371" spans="1:17" ht="14.45" customHeight="1" x14ac:dyDescent="0.2">
      <c r="A371" s="821" t="s">
        <v>599</v>
      </c>
      <c r="B371" s="822" t="s">
        <v>3963</v>
      </c>
      <c r="C371" s="822" t="s">
        <v>4090</v>
      </c>
      <c r="D371" s="822" t="s">
        <v>4679</v>
      </c>
      <c r="E371" s="822" t="s">
        <v>4680</v>
      </c>
      <c r="F371" s="831"/>
      <c r="G371" s="831"/>
      <c r="H371" s="831"/>
      <c r="I371" s="831"/>
      <c r="J371" s="831">
        <v>1</v>
      </c>
      <c r="K371" s="831">
        <v>6500</v>
      </c>
      <c r="L371" s="831"/>
      <c r="M371" s="831">
        <v>6500</v>
      </c>
      <c r="N371" s="831">
        <v>1</v>
      </c>
      <c r="O371" s="831">
        <v>6500</v>
      </c>
      <c r="P371" s="827"/>
      <c r="Q371" s="832">
        <v>6500</v>
      </c>
    </row>
    <row r="372" spans="1:17" ht="14.45" customHeight="1" x14ac:dyDescent="0.2">
      <c r="A372" s="821" t="s">
        <v>599</v>
      </c>
      <c r="B372" s="822" t="s">
        <v>3963</v>
      </c>
      <c r="C372" s="822" t="s">
        <v>4090</v>
      </c>
      <c r="D372" s="822" t="s">
        <v>4681</v>
      </c>
      <c r="E372" s="822" t="s">
        <v>4682</v>
      </c>
      <c r="F372" s="831"/>
      <c r="G372" s="831"/>
      <c r="H372" s="831"/>
      <c r="I372" s="831"/>
      <c r="J372" s="831">
        <v>1</v>
      </c>
      <c r="K372" s="831">
        <v>7100</v>
      </c>
      <c r="L372" s="831"/>
      <c r="M372" s="831">
        <v>7100</v>
      </c>
      <c r="N372" s="831"/>
      <c r="O372" s="831"/>
      <c r="P372" s="827"/>
      <c r="Q372" s="832"/>
    </row>
    <row r="373" spans="1:17" ht="14.45" customHeight="1" x14ac:dyDescent="0.2">
      <c r="A373" s="821" t="s">
        <v>599</v>
      </c>
      <c r="B373" s="822" t="s">
        <v>3963</v>
      </c>
      <c r="C373" s="822" t="s">
        <v>4090</v>
      </c>
      <c r="D373" s="822" t="s">
        <v>4683</v>
      </c>
      <c r="E373" s="822" t="s">
        <v>4684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2583</v>
      </c>
      <c r="P373" s="827"/>
      <c r="Q373" s="832">
        <v>2583</v>
      </c>
    </row>
    <row r="374" spans="1:17" ht="14.45" customHeight="1" x14ac:dyDescent="0.2">
      <c r="A374" s="821" t="s">
        <v>599</v>
      </c>
      <c r="B374" s="822" t="s">
        <v>3963</v>
      </c>
      <c r="C374" s="822" t="s">
        <v>4090</v>
      </c>
      <c r="D374" s="822" t="s">
        <v>4685</v>
      </c>
      <c r="E374" s="822" t="s">
        <v>4686</v>
      </c>
      <c r="F374" s="831"/>
      <c r="G374" s="831"/>
      <c r="H374" s="831"/>
      <c r="I374" s="831"/>
      <c r="J374" s="831"/>
      <c r="K374" s="831"/>
      <c r="L374" s="831"/>
      <c r="M374" s="831"/>
      <c r="N374" s="831">
        <v>5</v>
      </c>
      <c r="O374" s="831">
        <v>90243.199999999997</v>
      </c>
      <c r="P374" s="827"/>
      <c r="Q374" s="832">
        <v>18048.64</v>
      </c>
    </row>
    <row r="375" spans="1:17" ht="14.45" customHeight="1" x14ac:dyDescent="0.2">
      <c r="A375" s="821" t="s">
        <v>599</v>
      </c>
      <c r="B375" s="822" t="s">
        <v>3963</v>
      </c>
      <c r="C375" s="822" t="s">
        <v>4090</v>
      </c>
      <c r="D375" s="822" t="s">
        <v>4687</v>
      </c>
      <c r="E375" s="822" t="s">
        <v>4688</v>
      </c>
      <c r="F375" s="831"/>
      <c r="G375" s="831"/>
      <c r="H375" s="831"/>
      <c r="I375" s="831"/>
      <c r="J375" s="831">
        <v>7</v>
      </c>
      <c r="K375" s="831">
        <v>10986.78</v>
      </c>
      <c r="L375" s="831"/>
      <c r="M375" s="831">
        <v>1569.5400000000002</v>
      </c>
      <c r="N375" s="831"/>
      <c r="O375" s="831"/>
      <c r="P375" s="827"/>
      <c r="Q375" s="832"/>
    </row>
    <row r="376" spans="1:17" ht="14.45" customHeight="1" x14ac:dyDescent="0.2">
      <c r="A376" s="821" t="s">
        <v>599</v>
      </c>
      <c r="B376" s="822" t="s">
        <v>3963</v>
      </c>
      <c r="C376" s="822" t="s">
        <v>4090</v>
      </c>
      <c r="D376" s="822" t="s">
        <v>4091</v>
      </c>
      <c r="E376" s="822" t="s">
        <v>4092</v>
      </c>
      <c r="F376" s="831"/>
      <c r="G376" s="831"/>
      <c r="H376" s="831"/>
      <c r="I376" s="831"/>
      <c r="J376" s="831">
        <v>136</v>
      </c>
      <c r="K376" s="831">
        <v>11332.879999999994</v>
      </c>
      <c r="L376" s="831"/>
      <c r="M376" s="831">
        <v>83.329999999999956</v>
      </c>
      <c r="N376" s="831">
        <v>91</v>
      </c>
      <c r="O376" s="831">
        <v>7583.029999999997</v>
      </c>
      <c r="P376" s="827"/>
      <c r="Q376" s="832">
        <v>83.32999999999997</v>
      </c>
    </row>
    <row r="377" spans="1:17" ht="14.45" customHeight="1" x14ac:dyDescent="0.2">
      <c r="A377" s="821" t="s">
        <v>599</v>
      </c>
      <c r="B377" s="822" t="s">
        <v>3963</v>
      </c>
      <c r="C377" s="822" t="s">
        <v>4090</v>
      </c>
      <c r="D377" s="822" t="s">
        <v>4689</v>
      </c>
      <c r="E377" s="822" t="s">
        <v>4690</v>
      </c>
      <c r="F377" s="831"/>
      <c r="G377" s="831"/>
      <c r="H377" s="831"/>
      <c r="I377" s="831"/>
      <c r="J377" s="831">
        <v>1</v>
      </c>
      <c r="K377" s="831">
        <v>1499.03</v>
      </c>
      <c r="L377" s="831"/>
      <c r="M377" s="831">
        <v>1499.03</v>
      </c>
      <c r="N377" s="831">
        <v>5</v>
      </c>
      <c r="O377" s="831">
        <v>7495.15</v>
      </c>
      <c r="P377" s="827"/>
      <c r="Q377" s="832">
        <v>1499.03</v>
      </c>
    </row>
    <row r="378" spans="1:17" ht="14.45" customHeight="1" x14ac:dyDescent="0.2">
      <c r="A378" s="821" t="s">
        <v>599</v>
      </c>
      <c r="B378" s="822" t="s">
        <v>3963</v>
      </c>
      <c r="C378" s="822" t="s">
        <v>4090</v>
      </c>
      <c r="D378" s="822" t="s">
        <v>4691</v>
      </c>
      <c r="E378" s="822" t="s">
        <v>4692</v>
      </c>
      <c r="F378" s="831"/>
      <c r="G378" s="831"/>
      <c r="H378" s="831"/>
      <c r="I378" s="831"/>
      <c r="J378" s="831">
        <v>1</v>
      </c>
      <c r="K378" s="831">
        <v>8699.41</v>
      </c>
      <c r="L378" s="831"/>
      <c r="M378" s="831">
        <v>8699.41</v>
      </c>
      <c r="N378" s="831">
        <v>5</v>
      </c>
      <c r="O378" s="831">
        <v>43497.05</v>
      </c>
      <c r="P378" s="827"/>
      <c r="Q378" s="832">
        <v>8699.41</v>
      </c>
    </row>
    <row r="379" spans="1:17" ht="14.45" customHeight="1" x14ac:dyDescent="0.2">
      <c r="A379" s="821" t="s">
        <v>599</v>
      </c>
      <c r="B379" s="822" t="s">
        <v>3963</v>
      </c>
      <c r="C379" s="822" t="s">
        <v>4090</v>
      </c>
      <c r="D379" s="822" t="s">
        <v>4693</v>
      </c>
      <c r="E379" s="822" t="s">
        <v>4694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29254.9</v>
      </c>
      <c r="P379" s="827"/>
      <c r="Q379" s="832">
        <v>29254.9</v>
      </c>
    </row>
    <row r="380" spans="1:17" ht="14.45" customHeight="1" x14ac:dyDescent="0.2">
      <c r="A380" s="821" t="s">
        <v>599</v>
      </c>
      <c r="B380" s="822" t="s">
        <v>3963</v>
      </c>
      <c r="C380" s="822" t="s">
        <v>4090</v>
      </c>
      <c r="D380" s="822" t="s">
        <v>4695</v>
      </c>
      <c r="E380" s="822" t="s">
        <v>4696</v>
      </c>
      <c r="F380" s="831"/>
      <c r="G380" s="831"/>
      <c r="H380" s="831"/>
      <c r="I380" s="831"/>
      <c r="J380" s="831">
        <v>4</v>
      </c>
      <c r="K380" s="831">
        <v>16021.8</v>
      </c>
      <c r="L380" s="831"/>
      <c r="M380" s="831">
        <v>4005.45</v>
      </c>
      <c r="N380" s="831">
        <v>1</v>
      </c>
      <c r="O380" s="831">
        <v>4005.45</v>
      </c>
      <c r="P380" s="827"/>
      <c r="Q380" s="832">
        <v>4005.45</v>
      </c>
    </row>
    <row r="381" spans="1:17" ht="14.45" customHeight="1" x14ac:dyDescent="0.2">
      <c r="A381" s="821" t="s">
        <v>599</v>
      </c>
      <c r="B381" s="822" t="s">
        <v>3963</v>
      </c>
      <c r="C381" s="822" t="s">
        <v>4090</v>
      </c>
      <c r="D381" s="822" t="s">
        <v>4697</v>
      </c>
      <c r="E381" s="822" t="s">
        <v>4698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11493</v>
      </c>
      <c r="P381" s="827"/>
      <c r="Q381" s="832">
        <v>11493</v>
      </c>
    </row>
    <row r="382" spans="1:17" ht="14.45" customHeight="1" x14ac:dyDescent="0.2">
      <c r="A382" s="821" t="s">
        <v>599</v>
      </c>
      <c r="B382" s="822" t="s">
        <v>3963</v>
      </c>
      <c r="C382" s="822" t="s">
        <v>4090</v>
      </c>
      <c r="D382" s="822" t="s">
        <v>4699</v>
      </c>
      <c r="E382" s="822" t="s">
        <v>4700</v>
      </c>
      <c r="F382" s="831"/>
      <c r="G382" s="831"/>
      <c r="H382" s="831"/>
      <c r="I382" s="831"/>
      <c r="J382" s="831">
        <v>3</v>
      </c>
      <c r="K382" s="831">
        <v>816.99</v>
      </c>
      <c r="L382" s="831"/>
      <c r="M382" s="831">
        <v>272.33</v>
      </c>
      <c r="N382" s="831">
        <v>4</v>
      </c>
      <c r="O382" s="831">
        <v>1089.32</v>
      </c>
      <c r="P382" s="827"/>
      <c r="Q382" s="832">
        <v>272.33</v>
      </c>
    </row>
    <row r="383" spans="1:17" ht="14.45" customHeight="1" x14ac:dyDescent="0.2">
      <c r="A383" s="821" t="s">
        <v>599</v>
      </c>
      <c r="B383" s="822" t="s">
        <v>3963</v>
      </c>
      <c r="C383" s="822" t="s">
        <v>4090</v>
      </c>
      <c r="D383" s="822" t="s">
        <v>4701</v>
      </c>
      <c r="E383" s="822" t="s">
        <v>4702</v>
      </c>
      <c r="F383" s="831"/>
      <c r="G383" s="831"/>
      <c r="H383" s="831"/>
      <c r="I383" s="831"/>
      <c r="J383" s="831"/>
      <c r="K383" s="831"/>
      <c r="L383" s="831"/>
      <c r="M383" s="831"/>
      <c r="N383" s="831">
        <v>4</v>
      </c>
      <c r="O383" s="831">
        <v>41960</v>
      </c>
      <c r="P383" s="827"/>
      <c r="Q383" s="832">
        <v>10490</v>
      </c>
    </row>
    <row r="384" spans="1:17" ht="14.45" customHeight="1" x14ac:dyDescent="0.2">
      <c r="A384" s="821" t="s">
        <v>599</v>
      </c>
      <c r="B384" s="822" t="s">
        <v>3963</v>
      </c>
      <c r="C384" s="822" t="s">
        <v>4090</v>
      </c>
      <c r="D384" s="822" t="s">
        <v>4703</v>
      </c>
      <c r="E384" s="822" t="s">
        <v>4704</v>
      </c>
      <c r="F384" s="831"/>
      <c r="G384" s="831"/>
      <c r="H384" s="831"/>
      <c r="I384" s="831"/>
      <c r="J384" s="831"/>
      <c r="K384" s="831"/>
      <c r="L384" s="831"/>
      <c r="M384" s="831"/>
      <c r="N384" s="831">
        <v>2</v>
      </c>
      <c r="O384" s="831">
        <v>375.74</v>
      </c>
      <c r="P384" s="827"/>
      <c r="Q384" s="832">
        <v>187.87</v>
      </c>
    </row>
    <row r="385" spans="1:17" ht="14.45" customHeight="1" x14ac:dyDescent="0.2">
      <c r="A385" s="821" t="s">
        <v>599</v>
      </c>
      <c r="B385" s="822" t="s">
        <v>3963</v>
      </c>
      <c r="C385" s="822" t="s">
        <v>4090</v>
      </c>
      <c r="D385" s="822" t="s">
        <v>4705</v>
      </c>
      <c r="E385" s="822" t="s">
        <v>4706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6230</v>
      </c>
      <c r="P385" s="827"/>
      <c r="Q385" s="832">
        <v>6230</v>
      </c>
    </row>
    <row r="386" spans="1:17" ht="14.45" customHeight="1" x14ac:dyDescent="0.2">
      <c r="A386" s="821" t="s">
        <v>599</v>
      </c>
      <c r="B386" s="822" t="s">
        <v>3963</v>
      </c>
      <c r="C386" s="822" t="s">
        <v>4090</v>
      </c>
      <c r="D386" s="822" t="s">
        <v>4707</v>
      </c>
      <c r="E386" s="822" t="s">
        <v>4468</v>
      </c>
      <c r="F386" s="831"/>
      <c r="G386" s="831"/>
      <c r="H386" s="831"/>
      <c r="I386" s="831"/>
      <c r="J386" s="831">
        <v>2</v>
      </c>
      <c r="K386" s="831">
        <v>11337.82</v>
      </c>
      <c r="L386" s="831"/>
      <c r="M386" s="831">
        <v>5668.91</v>
      </c>
      <c r="N386" s="831"/>
      <c r="O386" s="831"/>
      <c r="P386" s="827"/>
      <c r="Q386" s="832"/>
    </row>
    <row r="387" spans="1:17" ht="14.45" customHeight="1" x14ac:dyDescent="0.2">
      <c r="A387" s="821" t="s">
        <v>599</v>
      </c>
      <c r="B387" s="822" t="s">
        <v>3963</v>
      </c>
      <c r="C387" s="822" t="s">
        <v>4090</v>
      </c>
      <c r="D387" s="822" t="s">
        <v>4708</v>
      </c>
      <c r="E387" s="822" t="s">
        <v>4709</v>
      </c>
      <c r="F387" s="831"/>
      <c r="G387" s="831"/>
      <c r="H387" s="831"/>
      <c r="I387" s="831"/>
      <c r="J387" s="831"/>
      <c r="K387" s="831"/>
      <c r="L387" s="831"/>
      <c r="M387" s="831"/>
      <c r="N387" s="831">
        <v>2</v>
      </c>
      <c r="O387" s="831">
        <v>3915.38</v>
      </c>
      <c r="P387" s="827"/>
      <c r="Q387" s="832">
        <v>1957.69</v>
      </c>
    </row>
    <row r="388" spans="1:17" ht="14.45" customHeight="1" x14ac:dyDescent="0.2">
      <c r="A388" s="821" t="s">
        <v>599</v>
      </c>
      <c r="B388" s="822" t="s">
        <v>3963</v>
      </c>
      <c r="C388" s="822" t="s">
        <v>4090</v>
      </c>
      <c r="D388" s="822" t="s">
        <v>4710</v>
      </c>
      <c r="E388" s="822" t="s">
        <v>4711</v>
      </c>
      <c r="F388" s="831"/>
      <c r="G388" s="831"/>
      <c r="H388" s="831"/>
      <c r="I388" s="831"/>
      <c r="J388" s="831">
        <v>1</v>
      </c>
      <c r="K388" s="831">
        <v>6536.33</v>
      </c>
      <c r="L388" s="831"/>
      <c r="M388" s="831">
        <v>6536.33</v>
      </c>
      <c r="N388" s="831">
        <v>4</v>
      </c>
      <c r="O388" s="831">
        <v>26145.32</v>
      </c>
      <c r="P388" s="827"/>
      <c r="Q388" s="832">
        <v>6536.33</v>
      </c>
    </row>
    <row r="389" spans="1:17" ht="14.45" customHeight="1" x14ac:dyDescent="0.2">
      <c r="A389" s="821" t="s">
        <v>599</v>
      </c>
      <c r="B389" s="822" t="s">
        <v>3963</v>
      </c>
      <c r="C389" s="822" t="s">
        <v>4090</v>
      </c>
      <c r="D389" s="822" t="s">
        <v>4712</v>
      </c>
      <c r="E389" s="822" t="s">
        <v>4503</v>
      </c>
      <c r="F389" s="831"/>
      <c r="G389" s="831"/>
      <c r="H389" s="831"/>
      <c r="I389" s="831"/>
      <c r="J389" s="831">
        <v>1</v>
      </c>
      <c r="K389" s="831">
        <v>44561.56</v>
      </c>
      <c r="L389" s="831"/>
      <c r="M389" s="831">
        <v>44561.56</v>
      </c>
      <c r="N389" s="831"/>
      <c r="O389" s="831"/>
      <c r="P389" s="827"/>
      <c r="Q389" s="832"/>
    </row>
    <row r="390" spans="1:17" ht="14.45" customHeight="1" x14ac:dyDescent="0.2">
      <c r="A390" s="821" t="s">
        <v>599</v>
      </c>
      <c r="B390" s="822" t="s">
        <v>3963</v>
      </c>
      <c r="C390" s="822" t="s">
        <v>4090</v>
      </c>
      <c r="D390" s="822" t="s">
        <v>4713</v>
      </c>
      <c r="E390" s="822" t="s">
        <v>4714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37228.959999999999</v>
      </c>
      <c r="P390" s="827"/>
      <c r="Q390" s="832">
        <v>18614.48</v>
      </c>
    </row>
    <row r="391" spans="1:17" ht="14.45" customHeight="1" x14ac:dyDescent="0.2">
      <c r="A391" s="821" t="s">
        <v>599</v>
      </c>
      <c r="B391" s="822" t="s">
        <v>3963</v>
      </c>
      <c r="C391" s="822" t="s">
        <v>4090</v>
      </c>
      <c r="D391" s="822" t="s">
        <v>4715</v>
      </c>
      <c r="E391" s="822" t="s">
        <v>4716</v>
      </c>
      <c r="F391" s="831"/>
      <c r="G391" s="831"/>
      <c r="H391" s="831"/>
      <c r="I391" s="831"/>
      <c r="J391" s="831">
        <v>1</v>
      </c>
      <c r="K391" s="831">
        <v>1688.18</v>
      </c>
      <c r="L391" s="831"/>
      <c r="M391" s="831">
        <v>1688.18</v>
      </c>
      <c r="N391" s="831"/>
      <c r="O391" s="831"/>
      <c r="P391" s="827"/>
      <c r="Q391" s="832"/>
    </row>
    <row r="392" spans="1:17" ht="14.45" customHeight="1" x14ac:dyDescent="0.2">
      <c r="A392" s="821" t="s">
        <v>599</v>
      </c>
      <c r="B392" s="822" t="s">
        <v>3963</v>
      </c>
      <c r="C392" s="822" t="s">
        <v>4090</v>
      </c>
      <c r="D392" s="822" t="s">
        <v>4717</v>
      </c>
      <c r="E392" s="822" t="s">
        <v>4718</v>
      </c>
      <c r="F392" s="831"/>
      <c r="G392" s="831"/>
      <c r="H392" s="831"/>
      <c r="I392" s="831"/>
      <c r="J392" s="831">
        <v>1</v>
      </c>
      <c r="K392" s="831">
        <v>14499.43</v>
      </c>
      <c r="L392" s="831"/>
      <c r="M392" s="831">
        <v>14499.43</v>
      </c>
      <c r="N392" s="831">
        <v>1</v>
      </c>
      <c r="O392" s="831">
        <v>14499.43</v>
      </c>
      <c r="P392" s="827"/>
      <c r="Q392" s="832">
        <v>14499.43</v>
      </c>
    </row>
    <row r="393" spans="1:17" ht="14.45" customHeight="1" x14ac:dyDescent="0.2">
      <c r="A393" s="821" t="s">
        <v>599</v>
      </c>
      <c r="B393" s="822" t="s">
        <v>3963</v>
      </c>
      <c r="C393" s="822" t="s">
        <v>4090</v>
      </c>
      <c r="D393" s="822" t="s">
        <v>4719</v>
      </c>
      <c r="E393" s="822" t="s">
        <v>4716</v>
      </c>
      <c r="F393" s="831"/>
      <c r="G393" s="831"/>
      <c r="H393" s="831"/>
      <c r="I393" s="831"/>
      <c r="J393" s="831">
        <v>1</v>
      </c>
      <c r="K393" s="831">
        <v>1947.46</v>
      </c>
      <c r="L393" s="831"/>
      <c r="M393" s="831">
        <v>1947.46</v>
      </c>
      <c r="N393" s="831"/>
      <c r="O393" s="831"/>
      <c r="P393" s="827"/>
      <c r="Q393" s="832"/>
    </row>
    <row r="394" spans="1:17" ht="14.45" customHeight="1" x14ac:dyDescent="0.2">
      <c r="A394" s="821" t="s">
        <v>599</v>
      </c>
      <c r="B394" s="822" t="s">
        <v>3963</v>
      </c>
      <c r="C394" s="822" t="s">
        <v>4090</v>
      </c>
      <c r="D394" s="822" t="s">
        <v>4720</v>
      </c>
      <c r="E394" s="822" t="s">
        <v>4711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5490</v>
      </c>
      <c r="P394" s="827"/>
      <c r="Q394" s="832">
        <v>5490</v>
      </c>
    </row>
    <row r="395" spans="1:17" ht="14.45" customHeight="1" x14ac:dyDescent="0.2">
      <c r="A395" s="821" t="s">
        <v>599</v>
      </c>
      <c r="B395" s="822" t="s">
        <v>3963</v>
      </c>
      <c r="C395" s="822" t="s">
        <v>4090</v>
      </c>
      <c r="D395" s="822" t="s">
        <v>4721</v>
      </c>
      <c r="E395" s="822" t="s">
        <v>4722</v>
      </c>
      <c r="F395" s="831"/>
      <c r="G395" s="831"/>
      <c r="H395" s="831"/>
      <c r="I395" s="831"/>
      <c r="J395" s="831">
        <v>1</v>
      </c>
      <c r="K395" s="831">
        <v>14092.1</v>
      </c>
      <c r="L395" s="831"/>
      <c r="M395" s="831">
        <v>14092.1</v>
      </c>
      <c r="N395" s="831"/>
      <c r="O395" s="831"/>
      <c r="P395" s="827"/>
      <c r="Q395" s="832"/>
    </row>
    <row r="396" spans="1:17" ht="14.45" customHeight="1" x14ac:dyDescent="0.2">
      <c r="A396" s="821" t="s">
        <v>599</v>
      </c>
      <c r="B396" s="822" t="s">
        <v>3963</v>
      </c>
      <c r="C396" s="822" t="s">
        <v>4090</v>
      </c>
      <c r="D396" s="822" t="s">
        <v>4723</v>
      </c>
      <c r="E396" s="822" t="s">
        <v>4704</v>
      </c>
      <c r="F396" s="831"/>
      <c r="G396" s="831"/>
      <c r="H396" s="831"/>
      <c r="I396" s="831"/>
      <c r="J396" s="831">
        <v>1</v>
      </c>
      <c r="K396" s="831">
        <v>231.4</v>
      </c>
      <c r="L396" s="831"/>
      <c r="M396" s="831">
        <v>231.4</v>
      </c>
      <c r="N396" s="831"/>
      <c r="O396" s="831"/>
      <c r="P396" s="827"/>
      <c r="Q396" s="832"/>
    </row>
    <row r="397" spans="1:17" ht="14.45" customHeight="1" x14ac:dyDescent="0.2">
      <c r="A397" s="821" t="s">
        <v>599</v>
      </c>
      <c r="B397" s="822" t="s">
        <v>3963</v>
      </c>
      <c r="C397" s="822" t="s">
        <v>4090</v>
      </c>
      <c r="D397" s="822" t="s">
        <v>4724</v>
      </c>
      <c r="E397" s="822" t="s">
        <v>4725</v>
      </c>
      <c r="F397" s="831"/>
      <c r="G397" s="831"/>
      <c r="H397" s="831"/>
      <c r="I397" s="831"/>
      <c r="J397" s="831">
        <v>1</v>
      </c>
      <c r="K397" s="831">
        <v>1527.5</v>
      </c>
      <c r="L397" s="831"/>
      <c r="M397" s="831">
        <v>1527.5</v>
      </c>
      <c r="N397" s="831"/>
      <c r="O397" s="831"/>
      <c r="P397" s="827"/>
      <c r="Q397" s="832"/>
    </row>
    <row r="398" spans="1:17" ht="14.45" customHeight="1" x14ac:dyDescent="0.2">
      <c r="A398" s="821" t="s">
        <v>599</v>
      </c>
      <c r="B398" s="822" t="s">
        <v>3963</v>
      </c>
      <c r="C398" s="822" t="s">
        <v>4090</v>
      </c>
      <c r="D398" s="822" t="s">
        <v>4726</v>
      </c>
      <c r="E398" s="822" t="s">
        <v>4727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9790</v>
      </c>
      <c r="P398" s="827"/>
      <c r="Q398" s="832">
        <v>9790</v>
      </c>
    </row>
    <row r="399" spans="1:17" ht="14.45" customHeight="1" x14ac:dyDescent="0.2">
      <c r="A399" s="821" t="s">
        <v>599</v>
      </c>
      <c r="B399" s="822" t="s">
        <v>3963</v>
      </c>
      <c r="C399" s="822" t="s">
        <v>4090</v>
      </c>
      <c r="D399" s="822" t="s">
        <v>4728</v>
      </c>
      <c r="E399" s="822" t="s">
        <v>4729</v>
      </c>
      <c r="F399" s="831"/>
      <c r="G399" s="831"/>
      <c r="H399" s="831"/>
      <c r="I399" s="831"/>
      <c r="J399" s="831">
        <v>1</v>
      </c>
      <c r="K399" s="831">
        <v>12278</v>
      </c>
      <c r="L399" s="831"/>
      <c r="M399" s="831">
        <v>12278</v>
      </c>
      <c r="N399" s="831"/>
      <c r="O399" s="831"/>
      <c r="P399" s="827"/>
      <c r="Q399" s="832"/>
    </row>
    <row r="400" spans="1:17" ht="14.45" customHeight="1" x14ac:dyDescent="0.2">
      <c r="A400" s="821" t="s">
        <v>599</v>
      </c>
      <c r="B400" s="822" t="s">
        <v>3963</v>
      </c>
      <c r="C400" s="822" t="s">
        <v>3966</v>
      </c>
      <c r="D400" s="822" t="s">
        <v>4730</v>
      </c>
      <c r="E400" s="822" t="s">
        <v>4731</v>
      </c>
      <c r="F400" s="831">
        <v>94</v>
      </c>
      <c r="G400" s="831">
        <v>18700</v>
      </c>
      <c r="H400" s="831"/>
      <c r="I400" s="831">
        <v>198.93617021276594</v>
      </c>
      <c r="J400" s="831">
        <v>58</v>
      </c>
      <c r="K400" s="831">
        <v>11658</v>
      </c>
      <c r="L400" s="831"/>
      <c r="M400" s="831">
        <v>201</v>
      </c>
      <c r="N400" s="831">
        <v>46</v>
      </c>
      <c r="O400" s="831">
        <v>9651</v>
      </c>
      <c r="P400" s="827"/>
      <c r="Q400" s="832">
        <v>209.80434782608697</v>
      </c>
    </row>
    <row r="401" spans="1:17" ht="14.45" customHeight="1" x14ac:dyDescent="0.2">
      <c r="A401" s="821" t="s">
        <v>599</v>
      </c>
      <c r="B401" s="822" t="s">
        <v>3963</v>
      </c>
      <c r="C401" s="822" t="s">
        <v>3966</v>
      </c>
      <c r="D401" s="822" t="s">
        <v>4732</v>
      </c>
      <c r="E401" s="822" t="s">
        <v>4733</v>
      </c>
      <c r="F401" s="831"/>
      <c r="G401" s="831"/>
      <c r="H401" s="831"/>
      <c r="I401" s="831"/>
      <c r="J401" s="831">
        <v>1</v>
      </c>
      <c r="K401" s="831">
        <v>852</v>
      </c>
      <c r="L401" s="831"/>
      <c r="M401" s="831">
        <v>852</v>
      </c>
      <c r="N401" s="831"/>
      <c r="O401" s="831"/>
      <c r="P401" s="827"/>
      <c r="Q401" s="832"/>
    </row>
    <row r="402" spans="1:17" ht="14.45" customHeight="1" x14ac:dyDescent="0.2">
      <c r="A402" s="821" t="s">
        <v>599</v>
      </c>
      <c r="B402" s="822" t="s">
        <v>3963</v>
      </c>
      <c r="C402" s="822" t="s">
        <v>3966</v>
      </c>
      <c r="D402" s="822" t="s">
        <v>4002</v>
      </c>
      <c r="E402" s="822" t="s">
        <v>4003</v>
      </c>
      <c r="F402" s="831">
        <v>20</v>
      </c>
      <c r="G402" s="831">
        <v>7680</v>
      </c>
      <c r="H402" s="831"/>
      <c r="I402" s="831">
        <v>384</v>
      </c>
      <c r="J402" s="831">
        <v>14</v>
      </c>
      <c r="K402" s="831">
        <v>5390</v>
      </c>
      <c r="L402" s="831"/>
      <c r="M402" s="831">
        <v>385</v>
      </c>
      <c r="N402" s="831">
        <v>14</v>
      </c>
      <c r="O402" s="831">
        <v>5558</v>
      </c>
      <c r="P402" s="827"/>
      <c r="Q402" s="832">
        <v>397</v>
      </c>
    </row>
    <row r="403" spans="1:17" ht="14.45" customHeight="1" x14ac:dyDescent="0.2">
      <c r="A403" s="821" t="s">
        <v>599</v>
      </c>
      <c r="B403" s="822" t="s">
        <v>3963</v>
      </c>
      <c r="C403" s="822" t="s">
        <v>3966</v>
      </c>
      <c r="D403" s="822" t="s">
        <v>4004</v>
      </c>
      <c r="E403" s="822" t="s">
        <v>4005</v>
      </c>
      <c r="F403" s="831">
        <v>2</v>
      </c>
      <c r="G403" s="831">
        <v>1212</v>
      </c>
      <c r="H403" s="831"/>
      <c r="I403" s="831">
        <v>606</v>
      </c>
      <c r="J403" s="831"/>
      <c r="K403" s="831"/>
      <c r="L403" s="831"/>
      <c r="M403" s="831"/>
      <c r="N403" s="831">
        <v>2</v>
      </c>
      <c r="O403" s="831">
        <v>1250</v>
      </c>
      <c r="P403" s="827"/>
      <c r="Q403" s="832">
        <v>625</v>
      </c>
    </row>
    <row r="404" spans="1:17" ht="14.45" customHeight="1" x14ac:dyDescent="0.2">
      <c r="A404" s="821" t="s">
        <v>599</v>
      </c>
      <c r="B404" s="822" t="s">
        <v>3963</v>
      </c>
      <c r="C404" s="822" t="s">
        <v>3966</v>
      </c>
      <c r="D404" s="822" t="s">
        <v>4010</v>
      </c>
      <c r="E404" s="822" t="s">
        <v>4011</v>
      </c>
      <c r="F404" s="831">
        <v>122</v>
      </c>
      <c r="G404" s="831">
        <v>9882</v>
      </c>
      <c r="H404" s="831"/>
      <c r="I404" s="831">
        <v>81</v>
      </c>
      <c r="J404" s="831">
        <v>70</v>
      </c>
      <c r="K404" s="831">
        <v>5739</v>
      </c>
      <c r="L404" s="831"/>
      <c r="M404" s="831">
        <v>81.98571428571428</v>
      </c>
      <c r="N404" s="831">
        <v>27</v>
      </c>
      <c r="O404" s="831">
        <v>2349</v>
      </c>
      <c r="P404" s="827"/>
      <c r="Q404" s="832">
        <v>87</v>
      </c>
    </row>
    <row r="405" spans="1:17" ht="14.45" customHeight="1" x14ac:dyDescent="0.2">
      <c r="A405" s="821" t="s">
        <v>599</v>
      </c>
      <c r="B405" s="822" t="s">
        <v>3963</v>
      </c>
      <c r="C405" s="822" t="s">
        <v>3966</v>
      </c>
      <c r="D405" s="822" t="s">
        <v>4734</v>
      </c>
      <c r="E405" s="822" t="s">
        <v>4735</v>
      </c>
      <c r="F405" s="831">
        <v>3</v>
      </c>
      <c r="G405" s="831">
        <v>16611</v>
      </c>
      <c r="H405" s="831"/>
      <c r="I405" s="831">
        <v>5537</v>
      </c>
      <c r="J405" s="831">
        <v>2</v>
      </c>
      <c r="K405" s="831">
        <v>11112</v>
      </c>
      <c r="L405" s="831"/>
      <c r="M405" s="831">
        <v>5556</v>
      </c>
      <c r="N405" s="831">
        <v>1</v>
      </c>
      <c r="O405" s="831">
        <v>5736</v>
      </c>
      <c r="P405" s="827"/>
      <c r="Q405" s="832">
        <v>5736</v>
      </c>
    </row>
    <row r="406" spans="1:17" ht="14.45" customHeight="1" x14ac:dyDescent="0.2">
      <c r="A406" s="821" t="s">
        <v>599</v>
      </c>
      <c r="B406" s="822" t="s">
        <v>3963</v>
      </c>
      <c r="C406" s="822" t="s">
        <v>3966</v>
      </c>
      <c r="D406" s="822" t="s">
        <v>4736</v>
      </c>
      <c r="E406" s="822" t="s">
        <v>4737</v>
      </c>
      <c r="F406" s="831">
        <v>1</v>
      </c>
      <c r="G406" s="831">
        <v>3197</v>
      </c>
      <c r="H406" s="831"/>
      <c r="I406" s="831">
        <v>3197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599</v>
      </c>
      <c r="B407" s="822" t="s">
        <v>3963</v>
      </c>
      <c r="C407" s="822" t="s">
        <v>3966</v>
      </c>
      <c r="D407" s="822" t="s">
        <v>4738</v>
      </c>
      <c r="E407" s="822" t="s">
        <v>4739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2740</v>
      </c>
      <c r="P407" s="827"/>
      <c r="Q407" s="832">
        <v>2740</v>
      </c>
    </row>
    <row r="408" spans="1:17" ht="14.45" customHeight="1" x14ac:dyDescent="0.2">
      <c r="A408" s="821" t="s">
        <v>599</v>
      </c>
      <c r="B408" s="822" t="s">
        <v>3963</v>
      </c>
      <c r="C408" s="822" t="s">
        <v>3966</v>
      </c>
      <c r="D408" s="822" t="s">
        <v>4740</v>
      </c>
      <c r="E408" s="822" t="s">
        <v>4741</v>
      </c>
      <c r="F408" s="831">
        <v>15</v>
      </c>
      <c r="G408" s="831">
        <v>14610</v>
      </c>
      <c r="H408" s="831"/>
      <c r="I408" s="831">
        <v>974</v>
      </c>
      <c r="J408" s="831">
        <v>5</v>
      </c>
      <c r="K408" s="831">
        <v>4905</v>
      </c>
      <c r="L408" s="831"/>
      <c r="M408" s="831">
        <v>981</v>
      </c>
      <c r="N408" s="831">
        <v>1</v>
      </c>
      <c r="O408" s="831">
        <v>1029</v>
      </c>
      <c r="P408" s="827"/>
      <c r="Q408" s="832">
        <v>1029</v>
      </c>
    </row>
    <row r="409" spans="1:17" ht="14.45" customHeight="1" x14ac:dyDescent="0.2">
      <c r="A409" s="821" t="s">
        <v>599</v>
      </c>
      <c r="B409" s="822" t="s">
        <v>3963</v>
      </c>
      <c r="C409" s="822" t="s">
        <v>3966</v>
      </c>
      <c r="D409" s="822" t="s">
        <v>4012</v>
      </c>
      <c r="E409" s="822" t="s">
        <v>4013</v>
      </c>
      <c r="F409" s="831">
        <v>1</v>
      </c>
      <c r="G409" s="831">
        <v>1687</v>
      </c>
      <c r="H409" s="831"/>
      <c r="I409" s="831">
        <v>1687</v>
      </c>
      <c r="J409" s="831"/>
      <c r="K409" s="831"/>
      <c r="L409" s="831"/>
      <c r="M409" s="831"/>
      <c r="N409" s="831">
        <v>1</v>
      </c>
      <c r="O409" s="831">
        <v>1744</v>
      </c>
      <c r="P409" s="827"/>
      <c r="Q409" s="832">
        <v>1744</v>
      </c>
    </row>
    <row r="410" spans="1:17" ht="14.45" customHeight="1" x14ac:dyDescent="0.2">
      <c r="A410" s="821" t="s">
        <v>599</v>
      </c>
      <c r="B410" s="822" t="s">
        <v>3963</v>
      </c>
      <c r="C410" s="822" t="s">
        <v>3966</v>
      </c>
      <c r="D410" s="822" t="s">
        <v>4095</v>
      </c>
      <c r="E410" s="822" t="s">
        <v>4096</v>
      </c>
      <c r="F410" s="831">
        <v>1</v>
      </c>
      <c r="G410" s="831">
        <v>1406</v>
      </c>
      <c r="H410" s="831"/>
      <c r="I410" s="831">
        <v>1406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599</v>
      </c>
      <c r="B411" s="822" t="s">
        <v>3963</v>
      </c>
      <c r="C411" s="822" t="s">
        <v>3966</v>
      </c>
      <c r="D411" s="822" t="s">
        <v>4014</v>
      </c>
      <c r="E411" s="822" t="s">
        <v>4015</v>
      </c>
      <c r="F411" s="831">
        <v>969</v>
      </c>
      <c r="G411" s="831">
        <v>246126</v>
      </c>
      <c r="H411" s="831"/>
      <c r="I411" s="831">
        <v>254</v>
      </c>
      <c r="J411" s="831">
        <v>650</v>
      </c>
      <c r="K411" s="831">
        <v>165748</v>
      </c>
      <c r="L411" s="831"/>
      <c r="M411" s="831">
        <v>254.99692307692308</v>
      </c>
      <c r="N411" s="831">
        <v>490</v>
      </c>
      <c r="O411" s="831">
        <v>134750</v>
      </c>
      <c r="P411" s="827"/>
      <c r="Q411" s="832">
        <v>275</v>
      </c>
    </row>
    <row r="412" spans="1:17" ht="14.45" customHeight="1" x14ac:dyDescent="0.2">
      <c r="A412" s="821" t="s">
        <v>599</v>
      </c>
      <c r="B412" s="822" t="s">
        <v>3963</v>
      </c>
      <c r="C412" s="822" t="s">
        <v>3966</v>
      </c>
      <c r="D412" s="822" t="s">
        <v>4016</v>
      </c>
      <c r="E412" s="822" t="s">
        <v>4017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137</v>
      </c>
      <c r="P412" s="827"/>
      <c r="Q412" s="832">
        <v>137</v>
      </c>
    </row>
    <row r="413" spans="1:17" ht="14.45" customHeight="1" x14ac:dyDescent="0.2">
      <c r="A413" s="821" t="s">
        <v>599</v>
      </c>
      <c r="B413" s="822" t="s">
        <v>3963</v>
      </c>
      <c r="C413" s="822" t="s">
        <v>3966</v>
      </c>
      <c r="D413" s="822" t="s">
        <v>4742</v>
      </c>
      <c r="E413" s="822" t="s">
        <v>4743</v>
      </c>
      <c r="F413" s="831">
        <v>239</v>
      </c>
      <c r="G413" s="831">
        <v>4037284</v>
      </c>
      <c r="H413" s="831"/>
      <c r="I413" s="831">
        <v>16892.401673640168</v>
      </c>
      <c r="J413" s="831">
        <v>152</v>
      </c>
      <c r="K413" s="831">
        <v>2577147</v>
      </c>
      <c r="L413" s="831"/>
      <c r="M413" s="831">
        <v>16954.91447368421</v>
      </c>
      <c r="N413" s="831">
        <v>115</v>
      </c>
      <c r="O413" s="831">
        <v>1960447</v>
      </c>
      <c r="P413" s="827"/>
      <c r="Q413" s="832">
        <v>17047.365217391303</v>
      </c>
    </row>
    <row r="414" spans="1:17" ht="14.45" customHeight="1" x14ac:dyDescent="0.2">
      <c r="A414" s="821" t="s">
        <v>599</v>
      </c>
      <c r="B414" s="822" t="s">
        <v>3963</v>
      </c>
      <c r="C414" s="822" t="s">
        <v>3966</v>
      </c>
      <c r="D414" s="822" t="s">
        <v>4744</v>
      </c>
      <c r="E414" s="822" t="s">
        <v>4745</v>
      </c>
      <c r="F414" s="831">
        <v>4</v>
      </c>
      <c r="G414" s="831">
        <v>20544</v>
      </c>
      <c r="H414" s="831"/>
      <c r="I414" s="831">
        <v>5136</v>
      </c>
      <c r="J414" s="831">
        <v>2</v>
      </c>
      <c r="K414" s="831">
        <v>10330</v>
      </c>
      <c r="L414" s="831"/>
      <c r="M414" s="831">
        <v>5165</v>
      </c>
      <c r="N414" s="831">
        <v>1</v>
      </c>
      <c r="O414" s="831">
        <v>5436</v>
      </c>
      <c r="P414" s="827"/>
      <c r="Q414" s="832">
        <v>5436</v>
      </c>
    </row>
    <row r="415" spans="1:17" ht="14.45" customHeight="1" x14ac:dyDescent="0.2">
      <c r="A415" s="821" t="s">
        <v>599</v>
      </c>
      <c r="B415" s="822" t="s">
        <v>3963</v>
      </c>
      <c r="C415" s="822" t="s">
        <v>3966</v>
      </c>
      <c r="D415" s="822" t="s">
        <v>4097</v>
      </c>
      <c r="E415" s="822" t="s">
        <v>4098</v>
      </c>
      <c r="F415" s="831"/>
      <c r="G415" s="831"/>
      <c r="H415" s="831"/>
      <c r="I415" s="831"/>
      <c r="J415" s="831">
        <v>1</v>
      </c>
      <c r="K415" s="831">
        <v>682</v>
      </c>
      <c r="L415" s="831"/>
      <c r="M415" s="831">
        <v>682</v>
      </c>
      <c r="N415" s="831">
        <v>1</v>
      </c>
      <c r="O415" s="831">
        <v>710</v>
      </c>
      <c r="P415" s="827"/>
      <c r="Q415" s="832">
        <v>710</v>
      </c>
    </row>
    <row r="416" spans="1:17" ht="14.45" customHeight="1" x14ac:dyDescent="0.2">
      <c r="A416" s="821" t="s">
        <v>599</v>
      </c>
      <c r="B416" s="822" t="s">
        <v>3963</v>
      </c>
      <c r="C416" s="822" t="s">
        <v>3966</v>
      </c>
      <c r="D416" s="822" t="s">
        <v>4746</v>
      </c>
      <c r="E416" s="822" t="s">
        <v>4747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3359</v>
      </c>
      <c r="P416" s="827"/>
      <c r="Q416" s="832">
        <v>3359</v>
      </c>
    </row>
    <row r="417" spans="1:17" ht="14.45" customHeight="1" x14ac:dyDescent="0.2">
      <c r="A417" s="821" t="s">
        <v>599</v>
      </c>
      <c r="B417" s="822" t="s">
        <v>3963</v>
      </c>
      <c r="C417" s="822" t="s">
        <v>3966</v>
      </c>
      <c r="D417" s="822" t="s">
        <v>4748</v>
      </c>
      <c r="E417" s="822" t="s">
        <v>4749</v>
      </c>
      <c r="F417" s="831">
        <v>3</v>
      </c>
      <c r="G417" s="831">
        <v>8562</v>
      </c>
      <c r="H417" s="831"/>
      <c r="I417" s="831">
        <v>2854</v>
      </c>
      <c r="J417" s="831">
        <v>1</v>
      </c>
      <c r="K417" s="831">
        <v>2868</v>
      </c>
      <c r="L417" s="831"/>
      <c r="M417" s="831">
        <v>2868</v>
      </c>
      <c r="N417" s="831">
        <v>1</v>
      </c>
      <c r="O417" s="831">
        <v>3003</v>
      </c>
      <c r="P417" s="827"/>
      <c r="Q417" s="832">
        <v>3003</v>
      </c>
    </row>
    <row r="418" spans="1:17" ht="14.45" customHeight="1" x14ac:dyDescent="0.2">
      <c r="A418" s="821" t="s">
        <v>599</v>
      </c>
      <c r="B418" s="822" t="s">
        <v>3963</v>
      </c>
      <c r="C418" s="822" t="s">
        <v>3966</v>
      </c>
      <c r="D418" s="822" t="s">
        <v>4750</v>
      </c>
      <c r="E418" s="822" t="s">
        <v>4751</v>
      </c>
      <c r="F418" s="831">
        <v>9</v>
      </c>
      <c r="G418" s="831">
        <v>57357</v>
      </c>
      <c r="H418" s="831"/>
      <c r="I418" s="831">
        <v>6373</v>
      </c>
      <c r="J418" s="831">
        <v>5</v>
      </c>
      <c r="K418" s="831">
        <v>32010</v>
      </c>
      <c r="L418" s="831"/>
      <c r="M418" s="831">
        <v>6402</v>
      </c>
      <c r="N418" s="831">
        <v>6</v>
      </c>
      <c r="O418" s="831">
        <v>39570</v>
      </c>
      <c r="P418" s="827"/>
      <c r="Q418" s="832">
        <v>6595</v>
      </c>
    </row>
    <row r="419" spans="1:17" ht="14.45" customHeight="1" x14ac:dyDescent="0.2">
      <c r="A419" s="821" t="s">
        <v>599</v>
      </c>
      <c r="B419" s="822" t="s">
        <v>3963</v>
      </c>
      <c r="C419" s="822" t="s">
        <v>3966</v>
      </c>
      <c r="D419" s="822" t="s">
        <v>4752</v>
      </c>
      <c r="E419" s="822" t="s">
        <v>4753</v>
      </c>
      <c r="F419" s="831">
        <v>3</v>
      </c>
      <c r="G419" s="831">
        <v>8814</v>
      </c>
      <c r="H419" s="831"/>
      <c r="I419" s="831">
        <v>2938</v>
      </c>
      <c r="J419" s="831"/>
      <c r="K419" s="831"/>
      <c r="L419" s="831"/>
      <c r="M419" s="831"/>
      <c r="N419" s="831">
        <v>2</v>
      </c>
      <c r="O419" s="831">
        <v>6208</v>
      </c>
      <c r="P419" s="827"/>
      <c r="Q419" s="832">
        <v>3104</v>
      </c>
    </row>
    <row r="420" spans="1:17" ht="14.45" customHeight="1" x14ac:dyDescent="0.2">
      <c r="A420" s="821" t="s">
        <v>599</v>
      </c>
      <c r="B420" s="822" t="s">
        <v>3963</v>
      </c>
      <c r="C420" s="822" t="s">
        <v>3966</v>
      </c>
      <c r="D420" s="822" t="s">
        <v>4754</v>
      </c>
      <c r="E420" s="822" t="s">
        <v>4755</v>
      </c>
      <c r="F420" s="831">
        <v>2</v>
      </c>
      <c r="G420" s="831">
        <v>6564</v>
      </c>
      <c r="H420" s="831"/>
      <c r="I420" s="831">
        <v>3282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599</v>
      </c>
      <c r="B421" s="822" t="s">
        <v>3963</v>
      </c>
      <c r="C421" s="822" t="s">
        <v>3966</v>
      </c>
      <c r="D421" s="822" t="s">
        <v>4756</v>
      </c>
      <c r="E421" s="822" t="s">
        <v>4757</v>
      </c>
      <c r="F421" s="831">
        <v>141</v>
      </c>
      <c r="G421" s="831">
        <v>934266</v>
      </c>
      <c r="H421" s="831"/>
      <c r="I421" s="831">
        <v>6626</v>
      </c>
      <c r="J421" s="831">
        <v>84</v>
      </c>
      <c r="K421" s="831">
        <v>559020</v>
      </c>
      <c r="L421" s="831"/>
      <c r="M421" s="831">
        <v>6655</v>
      </c>
      <c r="N421" s="831">
        <v>62</v>
      </c>
      <c r="O421" s="831">
        <v>424576</v>
      </c>
      <c r="P421" s="827"/>
      <c r="Q421" s="832">
        <v>6848</v>
      </c>
    </row>
    <row r="422" spans="1:17" ht="14.45" customHeight="1" x14ac:dyDescent="0.2">
      <c r="A422" s="821" t="s">
        <v>599</v>
      </c>
      <c r="B422" s="822" t="s">
        <v>3963</v>
      </c>
      <c r="C422" s="822" t="s">
        <v>3966</v>
      </c>
      <c r="D422" s="822" t="s">
        <v>4758</v>
      </c>
      <c r="E422" s="822" t="s">
        <v>4759</v>
      </c>
      <c r="F422" s="831">
        <v>19</v>
      </c>
      <c r="G422" s="831">
        <v>13775</v>
      </c>
      <c r="H422" s="831"/>
      <c r="I422" s="831">
        <v>725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599</v>
      </c>
      <c r="B423" s="822" t="s">
        <v>3963</v>
      </c>
      <c r="C423" s="822" t="s">
        <v>3966</v>
      </c>
      <c r="D423" s="822" t="s">
        <v>4760</v>
      </c>
      <c r="E423" s="822" t="s">
        <v>4761</v>
      </c>
      <c r="F423" s="831">
        <v>7</v>
      </c>
      <c r="G423" s="831">
        <v>37870</v>
      </c>
      <c r="H423" s="831"/>
      <c r="I423" s="831">
        <v>5410</v>
      </c>
      <c r="J423" s="831">
        <v>3</v>
      </c>
      <c r="K423" s="831">
        <v>16302</v>
      </c>
      <c r="L423" s="831"/>
      <c r="M423" s="831">
        <v>5434</v>
      </c>
      <c r="N423" s="831"/>
      <c r="O423" s="831"/>
      <c r="P423" s="827"/>
      <c r="Q423" s="832"/>
    </row>
    <row r="424" spans="1:17" ht="14.45" customHeight="1" x14ac:dyDescent="0.2">
      <c r="A424" s="821" t="s">
        <v>599</v>
      </c>
      <c r="B424" s="822" t="s">
        <v>3963</v>
      </c>
      <c r="C424" s="822" t="s">
        <v>3966</v>
      </c>
      <c r="D424" s="822" t="s">
        <v>4762</v>
      </c>
      <c r="E424" s="822" t="s">
        <v>4763</v>
      </c>
      <c r="F424" s="831">
        <v>1</v>
      </c>
      <c r="G424" s="831">
        <v>6016</v>
      </c>
      <c r="H424" s="831"/>
      <c r="I424" s="831">
        <v>6016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599</v>
      </c>
      <c r="B425" s="822" t="s">
        <v>3963</v>
      </c>
      <c r="C425" s="822" t="s">
        <v>3966</v>
      </c>
      <c r="D425" s="822" t="s">
        <v>4764</v>
      </c>
      <c r="E425" s="822" t="s">
        <v>4765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2626</v>
      </c>
      <c r="P425" s="827"/>
      <c r="Q425" s="832">
        <v>2626</v>
      </c>
    </row>
    <row r="426" spans="1:17" ht="14.45" customHeight="1" x14ac:dyDescent="0.2">
      <c r="A426" s="821" t="s">
        <v>599</v>
      </c>
      <c r="B426" s="822" t="s">
        <v>3963</v>
      </c>
      <c r="C426" s="822" t="s">
        <v>3966</v>
      </c>
      <c r="D426" s="822" t="s">
        <v>4766</v>
      </c>
      <c r="E426" s="822" t="s">
        <v>4767</v>
      </c>
      <c r="F426" s="831">
        <v>12</v>
      </c>
      <c r="G426" s="831">
        <v>59196</v>
      </c>
      <c r="H426" s="831"/>
      <c r="I426" s="831">
        <v>4933</v>
      </c>
      <c r="J426" s="831">
        <v>13</v>
      </c>
      <c r="K426" s="831">
        <v>64441</v>
      </c>
      <c r="L426" s="831"/>
      <c r="M426" s="831">
        <v>4957</v>
      </c>
      <c r="N426" s="831">
        <v>5</v>
      </c>
      <c r="O426" s="831">
        <v>25915</v>
      </c>
      <c r="P426" s="827"/>
      <c r="Q426" s="832">
        <v>5183</v>
      </c>
    </row>
    <row r="427" spans="1:17" ht="14.45" customHeight="1" x14ac:dyDescent="0.2">
      <c r="A427" s="821" t="s">
        <v>599</v>
      </c>
      <c r="B427" s="822" t="s">
        <v>3963</v>
      </c>
      <c r="C427" s="822" t="s">
        <v>3966</v>
      </c>
      <c r="D427" s="822" t="s">
        <v>4768</v>
      </c>
      <c r="E427" s="822" t="s">
        <v>4769</v>
      </c>
      <c r="F427" s="831">
        <v>1</v>
      </c>
      <c r="G427" s="831">
        <v>5396</v>
      </c>
      <c r="H427" s="831"/>
      <c r="I427" s="831">
        <v>5396</v>
      </c>
      <c r="J427" s="831">
        <v>2</v>
      </c>
      <c r="K427" s="831">
        <v>10850</v>
      </c>
      <c r="L427" s="831"/>
      <c r="M427" s="831">
        <v>5425</v>
      </c>
      <c r="N427" s="831">
        <v>1</v>
      </c>
      <c r="O427" s="831">
        <v>5618</v>
      </c>
      <c r="P427" s="827"/>
      <c r="Q427" s="832">
        <v>5618</v>
      </c>
    </row>
    <row r="428" spans="1:17" ht="14.45" customHeight="1" x14ac:dyDescent="0.2">
      <c r="A428" s="821" t="s">
        <v>599</v>
      </c>
      <c r="B428" s="822" t="s">
        <v>3963</v>
      </c>
      <c r="C428" s="822" t="s">
        <v>3966</v>
      </c>
      <c r="D428" s="822" t="s">
        <v>4770</v>
      </c>
      <c r="E428" s="822" t="s">
        <v>4771</v>
      </c>
      <c r="F428" s="831">
        <v>2</v>
      </c>
      <c r="G428" s="831">
        <v>7520</v>
      </c>
      <c r="H428" s="831"/>
      <c r="I428" s="831">
        <v>3760</v>
      </c>
      <c r="J428" s="831">
        <v>2</v>
      </c>
      <c r="K428" s="831">
        <v>7558</v>
      </c>
      <c r="L428" s="831"/>
      <c r="M428" s="831">
        <v>3779</v>
      </c>
      <c r="N428" s="831">
        <v>3</v>
      </c>
      <c r="O428" s="831">
        <v>11877</v>
      </c>
      <c r="P428" s="827"/>
      <c r="Q428" s="832">
        <v>3959</v>
      </c>
    </row>
    <row r="429" spans="1:17" ht="14.45" customHeight="1" x14ac:dyDescent="0.2">
      <c r="A429" s="821" t="s">
        <v>599</v>
      </c>
      <c r="B429" s="822" t="s">
        <v>3963</v>
      </c>
      <c r="C429" s="822" t="s">
        <v>3966</v>
      </c>
      <c r="D429" s="822" t="s">
        <v>4772</v>
      </c>
      <c r="E429" s="822"/>
      <c r="F429" s="831">
        <v>3</v>
      </c>
      <c r="G429" s="831">
        <v>5013</v>
      </c>
      <c r="H429" s="831"/>
      <c r="I429" s="831">
        <v>1671</v>
      </c>
      <c r="J429" s="831">
        <v>1</v>
      </c>
      <c r="K429" s="831">
        <v>1678</v>
      </c>
      <c r="L429" s="831"/>
      <c r="M429" s="831">
        <v>1678</v>
      </c>
      <c r="N429" s="831"/>
      <c r="O429" s="831"/>
      <c r="P429" s="827"/>
      <c r="Q429" s="832"/>
    </row>
    <row r="430" spans="1:17" ht="14.45" customHeight="1" x14ac:dyDescent="0.2">
      <c r="A430" s="821" t="s">
        <v>599</v>
      </c>
      <c r="B430" s="822" t="s">
        <v>3963</v>
      </c>
      <c r="C430" s="822" t="s">
        <v>3966</v>
      </c>
      <c r="D430" s="822" t="s">
        <v>4773</v>
      </c>
      <c r="E430" s="822"/>
      <c r="F430" s="831">
        <v>9</v>
      </c>
      <c r="G430" s="831">
        <v>7389</v>
      </c>
      <c r="H430" s="831"/>
      <c r="I430" s="831">
        <v>821</v>
      </c>
      <c r="J430" s="831">
        <v>1</v>
      </c>
      <c r="K430" s="831">
        <v>826</v>
      </c>
      <c r="L430" s="831"/>
      <c r="M430" s="831">
        <v>826</v>
      </c>
      <c r="N430" s="831"/>
      <c r="O430" s="831"/>
      <c r="P430" s="827"/>
      <c r="Q430" s="832"/>
    </row>
    <row r="431" spans="1:17" ht="14.45" customHeight="1" x14ac:dyDescent="0.2">
      <c r="A431" s="821" t="s">
        <v>599</v>
      </c>
      <c r="B431" s="822" t="s">
        <v>3963</v>
      </c>
      <c r="C431" s="822" t="s">
        <v>3966</v>
      </c>
      <c r="D431" s="822" t="s">
        <v>4774</v>
      </c>
      <c r="E431" s="822" t="s">
        <v>4775</v>
      </c>
      <c r="F431" s="831">
        <v>1</v>
      </c>
      <c r="G431" s="831">
        <v>4311</v>
      </c>
      <c r="H431" s="831"/>
      <c r="I431" s="831">
        <v>4311</v>
      </c>
      <c r="J431" s="831"/>
      <c r="K431" s="831"/>
      <c r="L431" s="831"/>
      <c r="M431" s="831"/>
      <c r="N431" s="831">
        <v>1</v>
      </c>
      <c r="O431" s="831">
        <v>4561</v>
      </c>
      <c r="P431" s="827"/>
      <c r="Q431" s="832">
        <v>4561</v>
      </c>
    </row>
    <row r="432" spans="1:17" ht="14.45" customHeight="1" x14ac:dyDescent="0.2">
      <c r="A432" s="821" t="s">
        <v>599</v>
      </c>
      <c r="B432" s="822" t="s">
        <v>3963</v>
      </c>
      <c r="C432" s="822" t="s">
        <v>3966</v>
      </c>
      <c r="D432" s="822" t="s">
        <v>4776</v>
      </c>
      <c r="E432" s="822"/>
      <c r="F432" s="831">
        <v>1</v>
      </c>
      <c r="G432" s="831">
        <v>3886</v>
      </c>
      <c r="H432" s="831"/>
      <c r="I432" s="831">
        <v>3886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599</v>
      </c>
      <c r="B433" s="822" t="s">
        <v>3963</v>
      </c>
      <c r="C433" s="822" t="s">
        <v>3966</v>
      </c>
      <c r="D433" s="822" t="s">
        <v>4777</v>
      </c>
      <c r="E433" s="822"/>
      <c r="F433" s="831"/>
      <c r="G433" s="831"/>
      <c r="H433" s="831"/>
      <c r="I433" s="831"/>
      <c r="J433" s="831">
        <v>1</v>
      </c>
      <c r="K433" s="831">
        <v>203</v>
      </c>
      <c r="L433" s="831"/>
      <c r="M433" s="831">
        <v>203</v>
      </c>
      <c r="N433" s="831"/>
      <c r="O433" s="831"/>
      <c r="P433" s="827"/>
      <c r="Q433" s="832"/>
    </row>
    <row r="434" spans="1:17" ht="14.45" customHeight="1" x14ac:dyDescent="0.2">
      <c r="A434" s="821" t="s">
        <v>599</v>
      </c>
      <c r="B434" s="822" t="s">
        <v>3963</v>
      </c>
      <c r="C434" s="822" t="s">
        <v>3966</v>
      </c>
      <c r="D434" s="822" t="s">
        <v>4778</v>
      </c>
      <c r="E434" s="822"/>
      <c r="F434" s="831">
        <v>25</v>
      </c>
      <c r="G434" s="831">
        <v>144975</v>
      </c>
      <c r="H434" s="831"/>
      <c r="I434" s="831">
        <v>5799</v>
      </c>
      <c r="J434" s="831">
        <v>10</v>
      </c>
      <c r="K434" s="831">
        <v>58280</v>
      </c>
      <c r="L434" s="831"/>
      <c r="M434" s="831">
        <v>5828</v>
      </c>
      <c r="N434" s="831"/>
      <c r="O434" s="831"/>
      <c r="P434" s="827"/>
      <c r="Q434" s="832"/>
    </row>
    <row r="435" spans="1:17" ht="14.45" customHeight="1" x14ac:dyDescent="0.2">
      <c r="A435" s="821" t="s">
        <v>599</v>
      </c>
      <c r="B435" s="822" t="s">
        <v>3963</v>
      </c>
      <c r="C435" s="822" t="s">
        <v>3966</v>
      </c>
      <c r="D435" s="822" t="s">
        <v>4779</v>
      </c>
      <c r="E435" s="822" t="s">
        <v>4780</v>
      </c>
      <c r="F435" s="831">
        <v>1</v>
      </c>
      <c r="G435" s="831">
        <v>2508</v>
      </c>
      <c r="H435" s="831"/>
      <c r="I435" s="831">
        <v>2508</v>
      </c>
      <c r="J435" s="831"/>
      <c r="K435" s="831"/>
      <c r="L435" s="831"/>
      <c r="M435" s="831"/>
      <c r="N435" s="831">
        <v>1</v>
      </c>
      <c r="O435" s="831">
        <v>2608</v>
      </c>
      <c r="P435" s="827"/>
      <c r="Q435" s="832">
        <v>2608</v>
      </c>
    </row>
    <row r="436" spans="1:17" ht="14.45" customHeight="1" x14ac:dyDescent="0.2">
      <c r="A436" s="821" t="s">
        <v>599</v>
      </c>
      <c r="B436" s="822" t="s">
        <v>3963</v>
      </c>
      <c r="C436" s="822" t="s">
        <v>3966</v>
      </c>
      <c r="D436" s="822" t="s">
        <v>4020</v>
      </c>
      <c r="E436" s="822" t="s">
        <v>4021</v>
      </c>
      <c r="F436" s="831">
        <v>27</v>
      </c>
      <c r="G436" s="831">
        <v>35667</v>
      </c>
      <c r="H436" s="831"/>
      <c r="I436" s="831">
        <v>1321</v>
      </c>
      <c r="J436" s="831">
        <v>26</v>
      </c>
      <c r="K436" s="831">
        <v>34528</v>
      </c>
      <c r="L436" s="831"/>
      <c r="M436" s="831">
        <v>1328</v>
      </c>
      <c r="N436" s="831">
        <v>12</v>
      </c>
      <c r="O436" s="831">
        <v>16368</v>
      </c>
      <c r="P436" s="827"/>
      <c r="Q436" s="832">
        <v>1364</v>
      </c>
    </row>
    <row r="437" spans="1:17" ht="14.45" customHeight="1" x14ac:dyDescent="0.2">
      <c r="A437" s="821" t="s">
        <v>599</v>
      </c>
      <c r="B437" s="822" t="s">
        <v>3963</v>
      </c>
      <c r="C437" s="822" t="s">
        <v>3966</v>
      </c>
      <c r="D437" s="822" t="s">
        <v>4781</v>
      </c>
      <c r="E437" s="822" t="s">
        <v>4782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1025</v>
      </c>
      <c r="P437" s="827"/>
      <c r="Q437" s="832">
        <v>1025</v>
      </c>
    </row>
    <row r="438" spans="1:17" ht="14.45" customHeight="1" x14ac:dyDescent="0.2">
      <c r="A438" s="821" t="s">
        <v>599</v>
      </c>
      <c r="B438" s="822" t="s">
        <v>3963</v>
      </c>
      <c r="C438" s="822" t="s">
        <v>3966</v>
      </c>
      <c r="D438" s="822" t="s">
        <v>4783</v>
      </c>
      <c r="E438" s="822" t="s">
        <v>4784</v>
      </c>
      <c r="F438" s="831">
        <v>3</v>
      </c>
      <c r="G438" s="831">
        <v>2811</v>
      </c>
      <c r="H438" s="831"/>
      <c r="I438" s="831">
        <v>937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599</v>
      </c>
      <c r="B439" s="822" t="s">
        <v>3963</v>
      </c>
      <c r="C439" s="822" t="s">
        <v>3966</v>
      </c>
      <c r="D439" s="822" t="s">
        <v>4785</v>
      </c>
      <c r="E439" s="822" t="s">
        <v>4786</v>
      </c>
      <c r="F439" s="831"/>
      <c r="G439" s="831"/>
      <c r="H439" s="831"/>
      <c r="I439" s="831"/>
      <c r="J439" s="831">
        <v>1</v>
      </c>
      <c r="K439" s="831">
        <v>1004</v>
      </c>
      <c r="L439" s="831"/>
      <c r="M439" s="831">
        <v>1004</v>
      </c>
      <c r="N439" s="831"/>
      <c r="O439" s="831"/>
      <c r="P439" s="827"/>
      <c r="Q439" s="832"/>
    </row>
    <row r="440" spans="1:17" ht="14.45" customHeight="1" x14ac:dyDescent="0.2">
      <c r="A440" s="821" t="s">
        <v>599</v>
      </c>
      <c r="B440" s="822" t="s">
        <v>3963</v>
      </c>
      <c r="C440" s="822" t="s">
        <v>3966</v>
      </c>
      <c r="D440" s="822" t="s">
        <v>3973</v>
      </c>
      <c r="E440" s="822" t="s">
        <v>3974</v>
      </c>
      <c r="F440" s="831">
        <v>2</v>
      </c>
      <c r="G440" s="831">
        <v>2078</v>
      </c>
      <c r="H440" s="831"/>
      <c r="I440" s="831">
        <v>1039</v>
      </c>
      <c r="J440" s="831">
        <v>3</v>
      </c>
      <c r="K440" s="831">
        <v>3138</v>
      </c>
      <c r="L440" s="831"/>
      <c r="M440" s="831">
        <v>1046</v>
      </c>
      <c r="N440" s="831">
        <v>1</v>
      </c>
      <c r="O440" s="831">
        <v>1082</v>
      </c>
      <c r="P440" s="827"/>
      <c r="Q440" s="832">
        <v>1082</v>
      </c>
    </row>
    <row r="441" spans="1:17" ht="14.45" customHeight="1" x14ac:dyDescent="0.2">
      <c r="A441" s="821" t="s">
        <v>599</v>
      </c>
      <c r="B441" s="822" t="s">
        <v>3963</v>
      </c>
      <c r="C441" s="822" t="s">
        <v>3966</v>
      </c>
      <c r="D441" s="822" t="s">
        <v>4787</v>
      </c>
      <c r="E441" s="822" t="s">
        <v>4788</v>
      </c>
      <c r="F441" s="831">
        <v>6</v>
      </c>
      <c r="G441" s="831">
        <v>4512</v>
      </c>
      <c r="H441" s="831"/>
      <c r="I441" s="831">
        <v>752</v>
      </c>
      <c r="J441" s="831">
        <v>2</v>
      </c>
      <c r="K441" s="831">
        <v>1514</v>
      </c>
      <c r="L441" s="831"/>
      <c r="M441" s="831">
        <v>757</v>
      </c>
      <c r="N441" s="831">
        <v>4</v>
      </c>
      <c r="O441" s="831">
        <v>3112</v>
      </c>
      <c r="P441" s="827"/>
      <c r="Q441" s="832">
        <v>778</v>
      </c>
    </row>
    <row r="442" spans="1:17" ht="14.45" customHeight="1" x14ac:dyDescent="0.2">
      <c r="A442" s="821" t="s">
        <v>599</v>
      </c>
      <c r="B442" s="822" t="s">
        <v>3963</v>
      </c>
      <c r="C442" s="822" t="s">
        <v>3966</v>
      </c>
      <c r="D442" s="822" t="s">
        <v>4789</v>
      </c>
      <c r="E442" s="822" t="s">
        <v>4790</v>
      </c>
      <c r="F442" s="831">
        <v>21</v>
      </c>
      <c r="G442" s="831">
        <v>65583</v>
      </c>
      <c r="H442" s="831"/>
      <c r="I442" s="831">
        <v>3123</v>
      </c>
      <c r="J442" s="831">
        <v>4</v>
      </c>
      <c r="K442" s="831">
        <v>12576</v>
      </c>
      <c r="L442" s="831"/>
      <c r="M442" s="831">
        <v>3144</v>
      </c>
      <c r="N442" s="831">
        <v>2</v>
      </c>
      <c r="O442" s="831">
        <v>6578</v>
      </c>
      <c r="P442" s="827"/>
      <c r="Q442" s="832">
        <v>3289</v>
      </c>
    </row>
    <row r="443" spans="1:17" ht="14.45" customHeight="1" x14ac:dyDescent="0.2">
      <c r="A443" s="821" t="s">
        <v>599</v>
      </c>
      <c r="B443" s="822" t="s">
        <v>3963</v>
      </c>
      <c r="C443" s="822" t="s">
        <v>3966</v>
      </c>
      <c r="D443" s="822" t="s">
        <v>4791</v>
      </c>
      <c r="E443" s="822" t="s">
        <v>4792</v>
      </c>
      <c r="F443" s="831">
        <v>5</v>
      </c>
      <c r="G443" s="831">
        <v>13625</v>
      </c>
      <c r="H443" s="831"/>
      <c r="I443" s="831">
        <v>2725</v>
      </c>
      <c r="J443" s="831">
        <v>3</v>
      </c>
      <c r="K443" s="831">
        <v>8205</v>
      </c>
      <c r="L443" s="831"/>
      <c r="M443" s="831">
        <v>2735</v>
      </c>
      <c r="N443" s="831">
        <v>4</v>
      </c>
      <c r="O443" s="831">
        <v>11300</v>
      </c>
      <c r="P443" s="827"/>
      <c r="Q443" s="832">
        <v>2825</v>
      </c>
    </row>
    <row r="444" spans="1:17" ht="14.45" customHeight="1" x14ac:dyDescent="0.2">
      <c r="A444" s="821" t="s">
        <v>599</v>
      </c>
      <c r="B444" s="822" t="s">
        <v>3963</v>
      </c>
      <c r="C444" s="822" t="s">
        <v>3966</v>
      </c>
      <c r="D444" s="822" t="s">
        <v>4793</v>
      </c>
      <c r="E444" s="822" t="s">
        <v>4794</v>
      </c>
      <c r="F444" s="831">
        <v>3</v>
      </c>
      <c r="G444" s="831">
        <v>8256</v>
      </c>
      <c r="H444" s="831"/>
      <c r="I444" s="831">
        <v>2752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599</v>
      </c>
      <c r="B445" s="822" t="s">
        <v>3963</v>
      </c>
      <c r="C445" s="822" t="s">
        <v>3966</v>
      </c>
      <c r="D445" s="822" t="s">
        <v>4795</v>
      </c>
      <c r="E445" s="822" t="s">
        <v>4796</v>
      </c>
      <c r="F445" s="831">
        <v>1</v>
      </c>
      <c r="G445" s="831">
        <v>468</v>
      </c>
      <c r="H445" s="831"/>
      <c r="I445" s="831">
        <v>468</v>
      </c>
      <c r="J445" s="831">
        <v>1</v>
      </c>
      <c r="K445" s="831">
        <v>471</v>
      </c>
      <c r="L445" s="831"/>
      <c r="M445" s="831">
        <v>471</v>
      </c>
      <c r="N445" s="831"/>
      <c r="O445" s="831"/>
      <c r="P445" s="827"/>
      <c r="Q445" s="832"/>
    </row>
    <row r="446" spans="1:17" ht="14.45" customHeight="1" x14ac:dyDescent="0.2">
      <c r="A446" s="821" t="s">
        <v>599</v>
      </c>
      <c r="B446" s="822" t="s">
        <v>3963</v>
      </c>
      <c r="C446" s="822" t="s">
        <v>3966</v>
      </c>
      <c r="D446" s="822" t="s">
        <v>4797</v>
      </c>
      <c r="E446" s="822" t="s">
        <v>4798</v>
      </c>
      <c r="F446" s="831">
        <v>8</v>
      </c>
      <c r="G446" s="831">
        <v>17896</v>
      </c>
      <c r="H446" s="831"/>
      <c r="I446" s="831">
        <v>2237</v>
      </c>
      <c r="J446" s="831">
        <v>1</v>
      </c>
      <c r="K446" s="831">
        <v>2251</v>
      </c>
      <c r="L446" s="831"/>
      <c r="M446" s="831">
        <v>2251</v>
      </c>
      <c r="N446" s="831">
        <v>2</v>
      </c>
      <c r="O446" s="831">
        <v>4618</v>
      </c>
      <c r="P446" s="827"/>
      <c r="Q446" s="832">
        <v>2309</v>
      </c>
    </row>
    <row r="447" spans="1:17" ht="14.45" customHeight="1" x14ac:dyDescent="0.2">
      <c r="A447" s="821" t="s">
        <v>599</v>
      </c>
      <c r="B447" s="822" t="s">
        <v>3963</v>
      </c>
      <c r="C447" s="822" t="s">
        <v>3966</v>
      </c>
      <c r="D447" s="822" t="s">
        <v>4799</v>
      </c>
      <c r="E447" s="822" t="s">
        <v>4800</v>
      </c>
      <c r="F447" s="831"/>
      <c r="G447" s="831"/>
      <c r="H447" s="831"/>
      <c r="I447" s="831"/>
      <c r="J447" s="831">
        <v>1</v>
      </c>
      <c r="K447" s="831">
        <v>1714</v>
      </c>
      <c r="L447" s="831"/>
      <c r="M447" s="831">
        <v>1714</v>
      </c>
      <c r="N447" s="831">
        <v>1</v>
      </c>
      <c r="O447" s="831">
        <v>1777</v>
      </c>
      <c r="P447" s="827"/>
      <c r="Q447" s="832">
        <v>1777</v>
      </c>
    </row>
    <row r="448" spans="1:17" ht="14.45" customHeight="1" x14ac:dyDescent="0.2">
      <c r="A448" s="821" t="s">
        <v>599</v>
      </c>
      <c r="B448" s="822" t="s">
        <v>3963</v>
      </c>
      <c r="C448" s="822" t="s">
        <v>3966</v>
      </c>
      <c r="D448" s="822" t="s">
        <v>4801</v>
      </c>
      <c r="E448" s="822" t="s">
        <v>4802</v>
      </c>
      <c r="F448" s="831">
        <v>1</v>
      </c>
      <c r="G448" s="831">
        <v>2280</v>
      </c>
      <c r="H448" s="831"/>
      <c r="I448" s="831">
        <v>2280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599</v>
      </c>
      <c r="B449" s="822" t="s">
        <v>3963</v>
      </c>
      <c r="C449" s="822" t="s">
        <v>3966</v>
      </c>
      <c r="D449" s="822" t="s">
        <v>4803</v>
      </c>
      <c r="E449" s="822" t="s">
        <v>4804</v>
      </c>
      <c r="F449" s="831">
        <v>3</v>
      </c>
      <c r="G449" s="831">
        <v>6540</v>
      </c>
      <c r="H449" s="831"/>
      <c r="I449" s="831">
        <v>2180</v>
      </c>
      <c r="J449" s="831">
        <v>2</v>
      </c>
      <c r="K449" s="831">
        <v>4384</v>
      </c>
      <c r="L449" s="831"/>
      <c r="M449" s="831">
        <v>2192</v>
      </c>
      <c r="N449" s="831">
        <v>1</v>
      </c>
      <c r="O449" s="831">
        <v>2271</v>
      </c>
      <c r="P449" s="827"/>
      <c r="Q449" s="832">
        <v>2271</v>
      </c>
    </row>
    <row r="450" spans="1:17" ht="14.45" customHeight="1" x14ac:dyDescent="0.2">
      <c r="A450" s="821" t="s">
        <v>599</v>
      </c>
      <c r="B450" s="822" t="s">
        <v>3963</v>
      </c>
      <c r="C450" s="822" t="s">
        <v>3966</v>
      </c>
      <c r="D450" s="822" t="s">
        <v>4022</v>
      </c>
      <c r="E450" s="822" t="s">
        <v>4023</v>
      </c>
      <c r="F450" s="831"/>
      <c r="G450" s="831"/>
      <c r="H450" s="831"/>
      <c r="I450" s="831"/>
      <c r="J450" s="831">
        <v>1</v>
      </c>
      <c r="K450" s="831">
        <v>166</v>
      </c>
      <c r="L450" s="831"/>
      <c r="M450" s="831">
        <v>166</v>
      </c>
      <c r="N450" s="831">
        <v>1</v>
      </c>
      <c r="O450" s="831">
        <v>175</v>
      </c>
      <c r="P450" s="827"/>
      <c r="Q450" s="832">
        <v>175</v>
      </c>
    </row>
    <row r="451" spans="1:17" ht="14.45" customHeight="1" x14ac:dyDescent="0.2">
      <c r="A451" s="821" t="s">
        <v>599</v>
      </c>
      <c r="B451" s="822" t="s">
        <v>3963</v>
      </c>
      <c r="C451" s="822" t="s">
        <v>3966</v>
      </c>
      <c r="D451" s="822" t="s">
        <v>4805</v>
      </c>
      <c r="E451" s="822" t="s">
        <v>4806</v>
      </c>
      <c r="F451" s="831">
        <v>1</v>
      </c>
      <c r="G451" s="831">
        <v>1740</v>
      </c>
      <c r="H451" s="831"/>
      <c r="I451" s="831">
        <v>1740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599</v>
      </c>
      <c r="B452" s="822" t="s">
        <v>3963</v>
      </c>
      <c r="C452" s="822" t="s">
        <v>3966</v>
      </c>
      <c r="D452" s="822" t="s">
        <v>4807</v>
      </c>
      <c r="E452" s="822" t="s">
        <v>4808</v>
      </c>
      <c r="F452" s="831">
        <v>1</v>
      </c>
      <c r="G452" s="831">
        <v>354</v>
      </c>
      <c r="H452" s="831"/>
      <c r="I452" s="831">
        <v>354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599</v>
      </c>
      <c r="B453" s="822" t="s">
        <v>3963</v>
      </c>
      <c r="C453" s="822" t="s">
        <v>3966</v>
      </c>
      <c r="D453" s="822" t="s">
        <v>4809</v>
      </c>
      <c r="E453" s="822" t="s">
        <v>4810</v>
      </c>
      <c r="F453" s="831">
        <v>0</v>
      </c>
      <c r="G453" s="831">
        <v>0</v>
      </c>
      <c r="H453" s="831"/>
      <c r="I453" s="831"/>
      <c r="J453" s="831">
        <v>0</v>
      </c>
      <c r="K453" s="831">
        <v>0</v>
      </c>
      <c r="L453" s="831"/>
      <c r="M453" s="831"/>
      <c r="N453" s="831">
        <v>0</v>
      </c>
      <c r="O453" s="831">
        <v>0</v>
      </c>
      <c r="P453" s="827"/>
      <c r="Q453" s="832"/>
    </row>
    <row r="454" spans="1:17" ht="14.45" customHeight="1" x14ac:dyDescent="0.2">
      <c r="A454" s="821" t="s">
        <v>599</v>
      </c>
      <c r="B454" s="822" t="s">
        <v>3963</v>
      </c>
      <c r="C454" s="822" t="s">
        <v>3966</v>
      </c>
      <c r="D454" s="822" t="s">
        <v>4811</v>
      </c>
      <c r="E454" s="822" t="s">
        <v>4812</v>
      </c>
      <c r="F454" s="831">
        <v>1074</v>
      </c>
      <c r="G454" s="831">
        <v>0</v>
      </c>
      <c r="H454" s="831"/>
      <c r="I454" s="831">
        <v>0</v>
      </c>
      <c r="J454" s="831">
        <v>746</v>
      </c>
      <c r="K454" s="831">
        <v>0</v>
      </c>
      <c r="L454" s="831"/>
      <c r="M454" s="831">
        <v>0</v>
      </c>
      <c r="N454" s="831">
        <v>272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599</v>
      </c>
      <c r="B455" s="822" t="s">
        <v>3963</v>
      </c>
      <c r="C455" s="822" t="s">
        <v>3966</v>
      </c>
      <c r="D455" s="822" t="s">
        <v>4813</v>
      </c>
      <c r="E455" s="822" t="s">
        <v>4814</v>
      </c>
      <c r="F455" s="831">
        <v>23</v>
      </c>
      <c r="G455" s="831">
        <v>0</v>
      </c>
      <c r="H455" s="831"/>
      <c r="I455" s="831">
        <v>0</v>
      </c>
      <c r="J455" s="831">
        <v>13</v>
      </c>
      <c r="K455" s="831">
        <v>0</v>
      </c>
      <c r="L455" s="831"/>
      <c r="M455" s="831">
        <v>0</v>
      </c>
      <c r="N455" s="831">
        <v>18</v>
      </c>
      <c r="O455" s="831">
        <v>0</v>
      </c>
      <c r="P455" s="827"/>
      <c r="Q455" s="832">
        <v>0</v>
      </c>
    </row>
    <row r="456" spans="1:17" ht="14.45" customHeight="1" x14ac:dyDescent="0.2">
      <c r="A456" s="821" t="s">
        <v>599</v>
      </c>
      <c r="B456" s="822" t="s">
        <v>3963</v>
      </c>
      <c r="C456" s="822" t="s">
        <v>3966</v>
      </c>
      <c r="D456" s="822" t="s">
        <v>4815</v>
      </c>
      <c r="E456" s="822" t="s">
        <v>4816</v>
      </c>
      <c r="F456" s="831">
        <v>28</v>
      </c>
      <c r="G456" s="831">
        <v>0</v>
      </c>
      <c r="H456" s="831"/>
      <c r="I456" s="831">
        <v>0</v>
      </c>
      <c r="J456" s="831">
        <v>13</v>
      </c>
      <c r="K456" s="831">
        <v>0</v>
      </c>
      <c r="L456" s="831"/>
      <c r="M456" s="831">
        <v>0</v>
      </c>
      <c r="N456" s="831">
        <v>20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599</v>
      </c>
      <c r="B457" s="822" t="s">
        <v>3963</v>
      </c>
      <c r="C457" s="822" t="s">
        <v>3966</v>
      </c>
      <c r="D457" s="822" t="s">
        <v>4817</v>
      </c>
      <c r="E457" s="822" t="s">
        <v>4818</v>
      </c>
      <c r="F457" s="831">
        <v>43</v>
      </c>
      <c r="G457" s="831">
        <v>0</v>
      </c>
      <c r="H457" s="831"/>
      <c r="I457" s="831">
        <v>0</v>
      </c>
      <c r="J457" s="831">
        <v>18</v>
      </c>
      <c r="K457" s="831">
        <v>0</v>
      </c>
      <c r="L457" s="831"/>
      <c r="M457" s="831">
        <v>0</v>
      </c>
      <c r="N457" s="831">
        <v>15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599</v>
      </c>
      <c r="B458" s="822" t="s">
        <v>3963</v>
      </c>
      <c r="C458" s="822" t="s">
        <v>3966</v>
      </c>
      <c r="D458" s="822" t="s">
        <v>4024</v>
      </c>
      <c r="E458" s="822" t="s">
        <v>4025</v>
      </c>
      <c r="F458" s="831">
        <v>140</v>
      </c>
      <c r="G458" s="831">
        <v>0</v>
      </c>
      <c r="H458" s="831"/>
      <c r="I458" s="831">
        <v>0</v>
      </c>
      <c r="J458" s="831">
        <v>266</v>
      </c>
      <c r="K458" s="831">
        <v>0</v>
      </c>
      <c r="L458" s="831"/>
      <c r="M458" s="831">
        <v>0</v>
      </c>
      <c r="N458" s="831">
        <v>155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599</v>
      </c>
      <c r="B459" s="822" t="s">
        <v>3963</v>
      </c>
      <c r="C459" s="822" t="s">
        <v>3966</v>
      </c>
      <c r="D459" s="822" t="s">
        <v>4819</v>
      </c>
      <c r="E459" s="822" t="s">
        <v>4820</v>
      </c>
      <c r="F459" s="831">
        <v>30</v>
      </c>
      <c r="G459" s="831">
        <v>34110</v>
      </c>
      <c r="H459" s="831"/>
      <c r="I459" s="831">
        <v>1137</v>
      </c>
      <c r="J459" s="831">
        <v>14</v>
      </c>
      <c r="K459" s="831">
        <v>16016</v>
      </c>
      <c r="L459" s="831"/>
      <c r="M459" s="831">
        <v>1144</v>
      </c>
      <c r="N459" s="831">
        <v>5</v>
      </c>
      <c r="O459" s="831">
        <v>5900</v>
      </c>
      <c r="P459" s="827"/>
      <c r="Q459" s="832">
        <v>1180</v>
      </c>
    </row>
    <row r="460" spans="1:17" ht="14.45" customHeight="1" x14ac:dyDescent="0.2">
      <c r="A460" s="821" t="s">
        <v>599</v>
      </c>
      <c r="B460" s="822" t="s">
        <v>3963</v>
      </c>
      <c r="C460" s="822" t="s">
        <v>3966</v>
      </c>
      <c r="D460" s="822" t="s">
        <v>4821</v>
      </c>
      <c r="E460" s="822" t="s">
        <v>4822</v>
      </c>
      <c r="F460" s="831">
        <v>175</v>
      </c>
      <c r="G460" s="831">
        <v>3649975</v>
      </c>
      <c r="H460" s="831"/>
      <c r="I460" s="831">
        <v>20857</v>
      </c>
      <c r="J460" s="831">
        <v>103</v>
      </c>
      <c r="K460" s="831">
        <v>2149919</v>
      </c>
      <c r="L460" s="831"/>
      <c r="M460" s="831">
        <v>20873</v>
      </c>
      <c r="N460" s="831">
        <v>46</v>
      </c>
      <c r="O460" s="831">
        <v>965862</v>
      </c>
      <c r="P460" s="827"/>
      <c r="Q460" s="832">
        <v>20997</v>
      </c>
    </row>
    <row r="461" spans="1:17" ht="14.45" customHeight="1" x14ac:dyDescent="0.2">
      <c r="A461" s="821" t="s">
        <v>599</v>
      </c>
      <c r="B461" s="822" t="s">
        <v>3963</v>
      </c>
      <c r="C461" s="822" t="s">
        <v>3966</v>
      </c>
      <c r="D461" s="822" t="s">
        <v>3967</v>
      </c>
      <c r="E461" s="822" t="s">
        <v>3968</v>
      </c>
      <c r="F461" s="831">
        <v>6</v>
      </c>
      <c r="G461" s="831">
        <v>522</v>
      </c>
      <c r="H461" s="831"/>
      <c r="I461" s="831">
        <v>87</v>
      </c>
      <c r="J461" s="831">
        <v>9</v>
      </c>
      <c r="K461" s="831">
        <v>792</v>
      </c>
      <c r="L461" s="831"/>
      <c r="M461" s="831">
        <v>88</v>
      </c>
      <c r="N461" s="831">
        <v>1</v>
      </c>
      <c r="O461" s="831">
        <v>93</v>
      </c>
      <c r="P461" s="827"/>
      <c r="Q461" s="832">
        <v>93</v>
      </c>
    </row>
    <row r="462" spans="1:17" ht="14.45" customHeight="1" x14ac:dyDescent="0.2">
      <c r="A462" s="821" t="s">
        <v>599</v>
      </c>
      <c r="B462" s="822" t="s">
        <v>3963</v>
      </c>
      <c r="C462" s="822" t="s">
        <v>3966</v>
      </c>
      <c r="D462" s="822" t="s">
        <v>4823</v>
      </c>
      <c r="E462" s="822" t="s">
        <v>4824</v>
      </c>
      <c r="F462" s="831"/>
      <c r="G462" s="831"/>
      <c r="H462" s="831"/>
      <c r="I462" s="831"/>
      <c r="J462" s="831">
        <v>1</v>
      </c>
      <c r="K462" s="831">
        <v>4200</v>
      </c>
      <c r="L462" s="831"/>
      <c r="M462" s="831">
        <v>4200</v>
      </c>
      <c r="N462" s="831"/>
      <c r="O462" s="831"/>
      <c r="P462" s="827"/>
      <c r="Q462" s="832"/>
    </row>
    <row r="463" spans="1:17" ht="14.45" customHeight="1" x14ac:dyDescent="0.2">
      <c r="A463" s="821" t="s">
        <v>599</v>
      </c>
      <c r="B463" s="822" t="s">
        <v>3963</v>
      </c>
      <c r="C463" s="822" t="s">
        <v>3966</v>
      </c>
      <c r="D463" s="822" t="s">
        <v>4825</v>
      </c>
      <c r="E463" s="822" t="s">
        <v>4826</v>
      </c>
      <c r="F463" s="831">
        <v>4056</v>
      </c>
      <c r="G463" s="831">
        <v>4445622</v>
      </c>
      <c r="H463" s="831"/>
      <c r="I463" s="831">
        <v>1096.060650887574</v>
      </c>
      <c r="J463" s="831">
        <v>2651</v>
      </c>
      <c r="K463" s="831">
        <v>2903033</v>
      </c>
      <c r="L463" s="831"/>
      <c r="M463" s="831">
        <v>1095.0709166352319</v>
      </c>
      <c r="N463" s="831">
        <v>1593</v>
      </c>
      <c r="O463" s="831">
        <v>1788926</v>
      </c>
      <c r="P463" s="827"/>
      <c r="Q463" s="832">
        <v>1122.9918392969241</v>
      </c>
    </row>
    <row r="464" spans="1:17" ht="14.45" customHeight="1" x14ac:dyDescent="0.2">
      <c r="A464" s="821" t="s">
        <v>599</v>
      </c>
      <c r="B464" s="822" t="s">
        <v>3963</v>
      </c>
      <c r="C464" s="822" t="s">
        <v>3966</v>
      </c>
      <c r="D464" s="822" t="s">
        <v>4827</v>
      </c>
      <c r="E464" s="822" t="s">
        <v>4828</v>
      </c>
      <c r="F464" s="831">
        <v>6</v>
      </c>
      <c r="G464" s="831">
        <v>22314</v>
      </c>
      <c r="H464" s="831"/>
      <c r="I464" s="831">
        <v>3719</v>
      </c>
      <c r="J464" s="831">
        <v>3</v>
      </c>
      <c r="K464" s="831">
        <v>11214</v>
      </c>
      <c r="L464" s="831"/>
      <c r="M464" s="831">
        <v>3738</v>
      </c>
      <c r="N464" s="831">
        <v>7</v>
      </c>
      <c r="O464" s="831">
        <v>27426</v>
      </c>
      <c r="P464" s="827"/>
      <c r="Q464" s="832">
        <v>3918</v>
      </c>
    </row>
    <row r="465" spans="1:17" ht="14.45" customHeight="1" x14ac:dyDescent="0.2">
      <c r="A465" s="821" t="s">
        <v>599</v>
      </c>
      <c r="B465" s="822" t="s">
        <v>3963</v>
      </c>
      <c r="C465" s="822" t="s">
        <v>3966</v>
      </c>
      <c r="D465" s="822" t="s">
        <v>4829</v>
      </c>
      <c r="E465" s="822" t="s">
        <v>4830</v>
      </c>
      <c r="F465" s="831">
        <v>33</v>
      </c>
      <c r="G465" s="831">
        <v>0</v>
      </c>
      <c r="H465" s="831"/>
      <c r="I465" s="831">
        <v>0</v>
      </c>
      <c r="J465" s="831">
        <v>17</v>
      </c>
      <c r="K465" s="831">
        <v>0</v>
      </c>
      <c r="L465" s="831"/>
      <c r="M465" s="831">
        <v>0</v>
      </c>
      <c r="N465" s="831">
        <v>20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599</v>
      </c>
      <c r="B466" s="822" t="s">
        <v>3963</v>
      </c>
      <c r="C466" s="822" t="s">
        <v>3966</v>
      </c>
      <c r="D466" s="822" t="s">
        <v>4831</v>
      </c>
      <c r="E466" s="822" t="s">
        <v>4832</v>
      </c>
      <c r="F466" s="831">
        <v>1</v>
      </c>
      <c r="G466" s="831">
        <v>2906</v>
      </c>
      <c r="H466" s="831"/>
      <c r="I466" s="831">
        <v>2906</v>
      </c>
      <c r="J466" s="831"/>
      <c r="K466" s="831"/>
      <c r="L466" s="831"/>
      <c r="M466" s="831"/>
      <c r="N466" s="831"/>
      <c r="O466" s="831"/>
      <c r="P466" s="827"/>
      <c r="Q466" s="832"/>
    </row>
    <row r="467" spans="1:17" ht="14.45" customHeight="1" x14ac:dyDescent="0.2">
      <c r="A467" s="821" t="s">
        <v>599</v>
      </c>
      <c r="B467" s="822" t="s">
        <v>3963</v>
      </c>
      <c r="C467" s="822" t="s">
        <v>3966</v>
      </c>
      <c r="D467" s="822" t="s">
        <v>4046</v>
      </c>
      <c r="E467" s="822" t="s">
        <v>4047</v>
      </c>
      <c r="F467" s="831">
        <v>865</v>
      </c>
      <c r="G467" s="831">
        <v>325236</v>
      </c>
      <c r="H467" s="831"/>
      <c r="I467" s="831">
        <v>375.99537572254337</v>
      </c>
      <c r="J467" s="831">
        <v>567</v>
      </c>
      <c r="K467" s="831">
        <v>214893</v>
      </c>
      <c r="L467" s="831"/>
      <c r="M467" s="831">
        <v>379</v>
      </c>
      <c r="N467" s="831">
        <v>374</v>
      </c>
      <c r="O467" s="831">
        <v>152505</v>
      </c>
      <c r="P467" s="827"/>
      <c r="Q467" s="832">
        <v>407.76737967914437</v>
      </c>
    </row>
    <row r="468" spans="1:17" ht="14.45" customHeight="1" x14ac:dyDescent="0.2">
      <c r="A468" s="821" t="s">
        <v>599</v>
      </c>
      <c r="B468" s="822" t="s">
        <v>3963</v>
      </c>
      <c r="C468" s="822" t="s">
        <v>3966</v>
      </c>
      <c r="D468" s="822" t="s">
        <v>4048</v>
      </c>
      <c r="E468" s="822" t="s">
        <v>4049</v>
      </c>
      <c r="F468" s="831">
        <v>1</v>
      </c>
      <c r="G468" s="831">
        <v>448</v>
      </c>
      <c r="H468" s="831"/>
      <c r="I468" s="831">
        <v>448</v>
      </c>
      <c r="J468" s="831">
        <v>1</v>
      </c>
      <c r="K468" s="831">
        <v>451</v>
      </c>
      <c r="L468" s="831"/>
      <c r="M468" s="831">
        <v>451</v>
      </c>
      <c r="N468" s="831"/>
      <c r="O468" s="831"/>
      <c r="P468" s="827"/>
      <c r="Q468" s="832"/>
    </row>
    <row r="469" spans="1:17" ht="14.45" customHeight="1" x14ac:dyDescent="0.2">
      <c r="A469" s="821" t="s">
        <v>599</v>
      </c>
      <c r="B469" s="822" t="s">
        <v>3963</v>
      </c>
      <c r="C469" s="822" t="s">
        <v>3966</v>
      </c>
      <c r="D469" s="822" t="s">
        <v>4833</v>
      </c>
      <c r="E469" s="822" t="s">
        <v>4834</v>
      </c>
      <c r="F469" s="831">
        <v>22</v>
      </c>
      <c r="G469" s="831">
        <v>91608</v>
      </c>
      <c r="H469" s="831"/>
      <c r="I469" s="831">
        <v>4164</v>
      </c>
      <c r="J469" s="831">
        <v>24</v>
      </c>
      <c r="K469" s="831">
        <v>100392</v>
      </c>
      <c r="L469" s="831"/>
      <c r="M469" s="831">
        <v>4183</v>
      </c>
      <c r="N469" s="831">
        <v>8</v>
      </c>
      <c r="O469" s="831">
        <v>34904</v>
      </c>
      <c r="P469" s="827"/>
      <c r="Q469" s="832">
        <v>4363</v>
      </c>
    </row>
    <row r="470" spans="1:17" ht="14.45" customHeight="1" x14ac:dyDescent="0.2">
      <c r="A470" s="821" t="s">
        <v>599</v>
      </c>
      <c r="B470" s="822" t="s">
        <v>3963</v>
      </c>
      <c r="C470" s="822" t="s">
        <v>3966</v>
      </c>
      <c r="D470" s="822" t="s">
        <v>3969</v>
      </c>
      <c r="E470" s="822" t="s">
        <v>3970</v>
      </c>
      <c r="F470" s="831">
        <v>1</v>
      </c>
      <c r="G470" s="831">
        <v>729</v>
      </c>
      <c r="H470" s="831"/>
      <c r="I470" s="831">
        <v>729</v>
      </c>
      <c r="J470" s="831">
        <v>1</v>
      </c>
      <c r="K470" s="831">
        <v>734</v>
      </c>
      <c r="L470" s="831"/>
      <c r="M470" s="831">
        <v>734</v>
      </c>
      <c r="N470" s="831"/>
      <c r="O470" s="831"/>
      <c r="P470" s="827"/>
      <c r="Q470" s="832"/>
    </row>
    <row r="471" spans="1:17" ht="14.45" customHeight="1" x14ac:dyDescent="0.2">
      <c r="A471" s="821" t="s">
        <v>599</v>
      </c>
      <c r="B471" s="822" t="s">
        <v>3963</v>
      </c>
      <c r="C471" s="822" t="s">
        <v>3966</v>
      </c>
      <c r="D471" s="822" t="s">
        <v>4835</v>
      </c>
      <c r="E471" s="822" t="s">
        <v>4836</v>
      </c>
      <c r="F471" s="831">
        <v>9</v>
      </c>
      <c r="G471" s="831">
        <v>43317</v>
      </c>
      <c r="H471" s="831"/>
      <c r="I471" s="831">
        <v>4813</v>
      </c>
      <c r="J471" s="831">
        <v>11</v>
      </c>
      <c r="K471" s="831">
        <v>53097</v>
      </c>
      <c r="L471" s="831"/>
      <c r="M471" s="831">
        <v>4827</v>
      </c>
      <c r="N471" s="831">
        <v>9</v>
      </c>
      <c r="O471" s="831">
        <v>44658</v>
      </c>
      <c r="P471" s="827"/>
      <c r="Q471" s="832">
        <v>4962</v>
      </c>
    </row>
    <row r="472" spans="1:17" ht="14.45" customHeight="1" x14ac:dyDescent="0.2">
      <c r="A472" s="821" t="s">
        <v>599</v>
      </c>
      <c r="B472" s="822" t="s">
        <v>3963</v>
      </c>
      <c r="C472" s="822" t="s">
        <v>3966</v>
      </c>
      <c r="D472" s="822" t="s">
        <v>4837</v>
      </c>
      <c r="E472" s="822" t="s">
        <v>4838</v>
      </c>
      <c r="F472" s="831">
        <v>97</v>
      </c>
      <c r="G472" s="831">
        <v>660085</v>
      </c>
      <c r="H472" s="831"/>
      <c r="I472" s="831">
        <v>6805</v>
      </c>
      <c r="J472" s="831">
        <v>71</v>
      </c>
      <c r="K472" s="831">
        <v>485214</v>
      </c>
      <c r="L472" s="831"/>
      <c r="M472" s="831">
        <v>6834</v>
      </c>
      <c r="N472" s="831">
        <v>16</v>
      </c>
      <c r="O472" s="831">
        <v>112432</v>
      </c>
      <c r="P472" s="827"/>
      <c r="Q472" s="832">
        <v>7027</v>
      </c>
    </row>
    <row r="473" spans="1:17" ht="14.45" customHeight="1" x14ac:dyDescent="0.2">
      <c r="A473" s="821" t="s">
        <v>599</v>
      </c>
      <c r="B473" s="822" t="s">
        <v>3963</v>
      </c>
      <c r="C473" s="822" t="s">
        <v>3966</v>
      </c>
      <c r="D473" s="822" t="s">
        <v>4839</v>
      </c>
      <c r="E473" s="822" t="s">
        <v>4840</v>
      </c>
      <c r="F473" s="831">
        <v>3</v>
      </c>
      <c r="G473" s="831">
        <v>2613</v>
      </c>
      <c r="H473" s="831"/>
      <c r="I473" s="831">
        <v>871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599</v>
      </c>
      <c r="B474" s="822" t="s">
        <v>3963</v>
      </c>
      <c r="C474" s="822" t="s">
        <v>3966</v>
      </c>
      <c r="D474" s="822" t="s">
        <v>4841</v>
      </c>
      <c r="E474" s="822" t="s">
        <v>4842</v>
      </c>
      <c r="F474" s="831">
        <v>3</v>
      </c>
      <c r="G474" s="831">
        <v>366</v>
      </c>
      <c r="H474" s="831"/>
      <c r="I474" s="831">
        <v>122</v>
      </c>
      <c r="J474" s="831">
        <v>3</v>
      </c>
      <c r="K474" s="831">
        <v>369</v>
      </c>
      <c r="L474" s="831"/>
      <c r="M474" s="831">
        <v>123</v>
      </c>
      <c r="N474" s="831">
        <v>1</v>
      </c>
      <c r="O474" s="831">
        <v>132</v>
      </c>
      <c r="P474" s="827"/>
      <c r="Q474" s="832">
        <v>132</v>
      </c>
    </row>
    <row r="475" spans="1:17" ht="14.45" customHeight="1" x14ac:dyDescent="0.2">
      <c r="A475" s="821" t="s">
        <v>599</v>
      </c>
      <c r="B475" s="822" t="s">
        <v>3963</v>
      </c>
      <c r="C475" s="822" t="s">
        <v>3966</v>
      </c>
      <c r="D475" s="822" t="s">
        <v>4843</v>
      </c>
      <c r="E475" s="822" t="s">
        <v>4844</v>
      </c>
      <c r="F475" s="831">
        <v>2</v>
      </c>
      <c r="G475" s="831">
        <v>9052</v>
      </c>
      <c r="H475" s="831"/>
      <c r="I475" s="831">
        <v>4526</v>
      </c>
      <c r="J475" s="831">
        <v>2</v>
      </c>
      <c r="K475" s="831">
        <v>9100</v>
      </c>
      <c r="L475" s="831"/>
      <c r="M475" s="831">
        <v>4550</v>
      </c>
      <c r="N475" s="831">
        <v>1</v>
      </c>
      <c r="O475" s="831">
        <v>4776</v>
      </c>
      <c r="P475" s="827"/>
      <c r="Q475" s="832">
        <v>4776</v>
      </c>
    </row>
    <row r="476" spans="1:17" ht="14.45" customHeight="1" x14ac:dyDescent="0.2">
      <c r="A476" s="821" t="s">
        <v>599</v>
      </c>
      <c r="B476" s="822" t="s">
        <v>3963</v>
      </c>
      <c r="C476" s="822" t="s">
        <v>3966</v>
      </c>
      <c r="D476" s="822" t="s">
        <v>4845</v>
      </c>
      <c r="E476" s="822" t="s">
        <v>4846</v>
      </c>
      <c r="F476" s="831"/>
      <c r="G476" s="831"/>
      <c r="H476" s="831"/>
      <c r="I476" s="831"/>
      <c r="J476" s="831">
        <v>1</v>
      </c>
      <c r="K476" s="831">
        <v>3896</v>
      </c>
      <c r="L476" s="831"/>
      <c r="M476" s="831">
        <v>3896</v>
      </c>
      <c r="N476" s="831">
        <v>1</v>
      </c>
      <c r="O476" s="831">
        <v>4122</v>
      </c>
      <c r="P476" s="827"/>
      <c r="Q476" s="832">
        <v>4122</v>
      </c>
    </row>
    <row r="477" spans="1:17" ht="14.45" customHeight="1" x14ac:dyDescent="0.2">
      <c r="A477" s="821" t="s">
        <v>599</v>
      </c>
      <c r="B477" s="822" t="s">
        <v>3963</v>
      </c>
      <c r="C477" s="822" t="s">
        <v>3966</v>
      </c>
      <c r="D477" s="822" t="s">
        <v>4847</v>
      </c>
      <c r="E477" s="822" t="s">
        <v>4848</v>
      </c>
      <c r="F477" s="831">
        <v>1</v>
      </c>
      <c r="G477" s="831">
        <v>119</v>
      </c>
      <c r="H477" s="831"/>
      <c r="I477" s="831">
        <v>119</v>
      </c>
      <c r="J477" s="831">
        <v>1</v>
      </c>
      <c r="K477" s="831">
        <v>121</v>
      </c>
      <c r="L477" s="831"/>
      <c r="M477" s="831">
        <v>121</v>
      </c>
      <c r="N477" s="831"/>
      <c r="O477" s="831"/>
      <c r="P477" s="827"/>
      <c r="Q477" s="832"/>
    </row>
    <row r="478" spans="1:17" ht="14.45" customHeight="1" x14ac:dyDescent="0.2">
      <c r="A478" s="821" t="s">
        <v>599</v>
      </c>
      <c r="B478" s="822" t="s">
        <v>3963</v>
      </c>
      <c r="C478" s="822" t="s">
        <v>3966</v>
      </c>
      <c r="D478" s="822" t="s">
        <v>3971</v>
      </c>
      <c r="E478" s="822" t="s">
        <v>3972</v>
      </c>
      <c r="F478" s="831"/>
      <c r="G478" s="831"/>
      <c r="H478" s="831"/>
      <c r="I478" s="831"/>
      <c r="J478" s="831">
        <v>1</v>
      </c>
      <c r="K478" s="831">
        <v>1321</v>
      </c>
      <c r="L478" s="831"/>
      <c r="M478" s="831">
        <v>1321</v>
      </c>
      <c r="N478" s="831">
        <v>1</v>
      </c>
      <c r="O478" s="831">
        <v>1349</v>
      </c>
      <c r="P478" s="827"/>
      <c r="Q478" s="832">
        <v>1349</v>
      </c>
    </row>
    <row r="479" spans="1:17" ht="14.45" customHeight="1" x14ac:dyDescent="0.2">
      <c r="A479" s="821" t="s">
        <v>599</v>
      </c>
      <c r="B479" s="822" t="s">
        <v>3963</v>
      </c>
      <c r="C479" s="822" t="s">
        <v>3966</v>
      </c>
      <c r="D479" s="822" t="s">
        <v>4062</v>
      </c>
      <c r="E479" s="822" t="s">
        <v>4063</v>
      </c>
      <c r="F479" s="831">
        <v>8</v>
      </c>
      <c r="G479" s="831">
        <v>2840</v>
      </c>
      <c r="H479" s="831"/>
      <c r="I479" s="831">
        <v>355</v>
      </c>
      <c r="J479" s="831">
        <v>3</v>
      </c>
      <c r="K479" s="831">
        <v>1068</v>
      </c>
      <c r="L479" s="831"/>
      <c r="M479" s="831">
        <v>356</v>
      </c>
      <c r="N479" s="831">
        <v>2</v>
      </c>
      <c r="O479" s="831">
        <v>724</v>
      </c>
      <c r="P479" s="827"/>
      <c r="Q479" s="832">
        <v>362</v>
      </c>
    </row>
    <row r="480" spans="1:17" ht="14.45" customHeight="1" x14ac:dyDescent="0.2">
      <c r="A480" s="821" t="s">
        <v>599</v>
      </c>
      <c r="B480" s="822" t="s">
        <v>3963</v>
      </c>
      <c r="C480" s="822" t="s">
        <v>3966</v>
      </c>
      <c r="D480" s="822" t="s">
        <v>3975</v>
      </c>
      <c r="E480" s="822" t="s">
        <v>3976</v>
      </c>
      <c r="F480" s="831">
        <v>9</v>
      </c>
      <c r="G480" s="831">
        <v>4554</v>
      </c>
      <c r="H480" s="831"/>
      <c r="I480" s="831">
        <v>506</v>
      </c>
      <c r="J480" s="831">
        <v>5</v>
      </c>
      <c r="K480" s="831">
        <v>2545</v>
      </c>
      <c r="L480" s="831"/>
      <c r="M480" s="831">
        <v>509</v>
      </c>
      <c r="N480" s="831">
        <v>4</v>
      </c>
      <c r="O480" s="831">
        <v>2108</v>
      </c>
      <c r="P480" s="827"/>
      <c r="Q480" s="832">
        <v>527</v>
      </c>
    </row>
    <row r="481" spans="1:17" ht="14.45" customHeight="1" x14ac:dyDescent="0.2">
      <c r="A481" s="821" t="s">
        <v>599</v>
      </c>
      <c r="B481" s="822" t="s">
        <v>3963</v>
      </c>
      <c r="C481" s="822" t="s">
        <v>3966</v>
      </c>
      <c r="D481" s="822" t="s">
        <v>4849</v>
      </c>
      <c r="E481" s="822" t="s">
        <v>4850</v>
      </c>
      <c r="F481" s="831">
        <v>1</v>
      </c>
      <c r="G481" s="831">
        <v>4131</v>
      </c>
      <c r="H481" s="831"/>
      <c r="I481" s="831">
        <v>4131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599</v>
      </c>
      <c r="B482" s="822" t="s">
        <v>3963</v>
      </c>
      <c r="C482" s="822" t="s">
        <v>3966</v>
      </c>
      <c r="D482" s="822" t="s">
        <v>4851</v>
      </c>
      <c r="E482" s="822" t="s">
        <v>4852</v>
      </c>
      <c r="F482" s="831">
        <v>1</v>
      </c>
      <c r="G482" s="831">
        <v>5774</v>
      </c>
      <c r="H482" s="831"/>
      <c r="I482" s="831">
        <v>5774</v>
      </c>
      <c r="J482" s="831">
        <v>2</v>
      </c>
      <c r="K482" s="831">
        <v>11634</v>
      </c>
      <c r="L482" s="831"/>
      <c r="M482" s="831">
        <v>5817</v>
      </c>
      <c r="N482" s="831"/>
      <c r="O482" s="831"/>
      <c r="P482" s="827"/>
      <c r="Q482" s="832"/>
    </row>
    <row r="483" spans="1:17" ht="14.45" customHeight="1" x14ac:dyDescent="0.2">
      <c r="A483" s="821" t="s">
        <v>599</v>
      </c>
      <c r="B483" s="822" t="s">
        <v>3963</v>
      </c>
      <c r="C483" s="822" t="s">
        <v>3966</v>
      </c>
      <c r="D483" s="822" t="s">
        <v>4853</v>
      </c>
      <c r="E483" s="822" t="s">
        <v>4854</v>
      </c>
      <c r="F483" s="831">
        <v>1</v>
      </c>
      <c r="G483" s="831">
        <v>261</v>
      </c>
      <c r="H483" s="831"/>
      <c r="I483" s="831">
        <v>261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599</v>
      </c>
      <c r="B484" s="822" t="s">
        <v>3963</v>
      </c>
      <c r="C484" s="822" t="s">
        <v>3966</v>
      </c>
      <c r="D484" s="822" t="s">
        <v>4855</v>
      </c>
      <c r="E484" s="822" t="s">
        <v>4856</v>
      </c>
      <c r="F484" s="831"/>
      <c r="G484" s="831"/>
      <c r="H484" s="831"/>
      <c r="I484" s="831"/>
      <c r="J484" s="831">
        <v>1</v>
      </c>
      <c r="K484" s="831">
        <v>2957</v>
      </c>
      <c r="L484" s="831"/>
      <c r="M484" s="831">
        <v>2957</v>
      </c>
      <c r="N484" s="831"/>
      <c r="O484" s="831"/>
      <c r="P484" s="827"/>
      <c r="Q484" s="832"/>
    </row>
    <row r="485" spans="1:17" ht="14.45" customHeight="1" x14ac:dyDescent="0.2">
      <c r="A485" s="821" t="s">
        <v>599</v>
      </c>
      <c r="B485" s="822" t="s">
        <v>3963</v>
      </c>
      <c r="C485" s="822" t="s">
        <v>3966</v>
      </c>
      <c r="D485" s="822" t="s">
        <v>4857</v>
      </c>
      <c r="E485" s="822" t="s">
        <v>4858</v>
      </c>
      <c r="F485" s="831"/>
      <c r="G485" s="831"/>
      <c r="H485" s="831"/>
      <c r="I485" s="831"/>
      <c r="J485" s="831">
        <v>1</v>
      </c>
      <c r="K485" s="831">
        <v>4631</v>
      </c>
      <c r="L485" s="831"/>
      <c r="M485" s="831">
        <v>4631</v>
      </c>
      <c r="N485" s="831"/>
      <c r="O485" s="831"/>
      <c r="P485" s="827"/>
      <c r="Q485" s="832"/>
    </row>
    <row r="486" spans="1:17" ht="14.45" customHeight="1" x14ac:dyDescent="0.2">
      <c r="A486" s="821" t="s">
        <v>599</v>
      </c>
      <c r="B486" s="822" t="s">
        <v>3963</v>
      </c>
      <c r="C486" s="822" t="s">
        <v>3966</v>
      </c>
      <c r="D486" s="822" t="s">
        <v>4099</v>
      </c>
      <c r="E486" s="822" t="s">
        <v>4100</v>
      </c>
      <c r="F486" s="831">
        <v>4</v>
      </c>
      <c r="G486" s="831">
        <v>14960</v>
      </c>
      <c r="H486" s="831"/>
      <c r="I486" s="831">
        <v>3740</v>
      </c>
      <c r="J486" s="831">
        <v>9</v>
      </c>
      <c r="K486" s="831">
        <v>33822</v>
      </c>
      <c r="L486" s="831"/>
      <c r="M486" s="831">
        <v>3758</v>
      </c>
      <c r="N486" s="831"/>
      <c r="O486" s="831"/>
      <c r="P486" s="827"/>
      <c r="Q486" s="832"/>
    </row>
    <row r="487" spans="1:17" ht="14.45" customHeight="1" x14ac:dyDescent="0.2">
      <c r="A487" s="821" t="s">
        <v>599</v>
      </c>
      <c r="B487" s="822" t="s">
        <v>3963</v>
      </c>
      <c r="C487" s="822" t="s">
        <v>3966</v>
      </c>
      <c r="D487" s="822" t="s">
        <v>4859</v>
      </c>
      <c r="E487" s="822" t="s">
        <v>4860</v>
      </c>
      <c r="F487" s="831">
        <v>96</v>
      </c>
      <c r="G487" s="831">
        <v>0</v>
      </c>
      <c r="H487" s="831"/>
      <c r="I487" s="831">
        <v>0</v>
      </c>
      <c r="J487" s="831">
        <v>55</v>
      </c>
      <c r="K487" s="831">
        <v>0</v>
      </c>
      <c r="L487" s="831"/>
      <c r="M487" s="831">
        <v>0</v>
      </c>
      <c r="N487" s="831">
        <v>35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599</v>
      </c>
      <c r="B488" s="822" t="s">
        <v>3963</v>
      </c>
      <c r="C488" s="822" t="s">
        <v>3966</v>
      </c>
      <c r="D488" s="822" t="s">
        <v>4068</v>
      </c>
      <c r="E488" s="822" t="s">
        <v>4069</v>
      </c>
      <c r="F488" s="831">
        <v>5</v>
      </c>
      <c r="G488" s="831">
        <v>3760</v>
      </c>
      <c r="H488" s="831"/>
      <c r="I488" s="831">
        <v>752</v>
      </c>
      <c r="J488" s="831">
        <v>7</v>
      </c>
      <c r="K488" s="831">
        <v>5285</v>
      </c>
      <c r="L488" s="831"/>
      <c r="M488" s="831">
        <v>755</v>
      </c>
      <c r="N488" s="831"/>
      <c r="O488" s="831"/>
      <c r="P488" s="827"/>
      <c r="Q488" s="832"/>
    </row>
    <row r="489" spans="1:17" ht="14.45" customHeight="1" x14ac:dyDescent="0.2">
      <c r="A489" s="821" t="s">
        <v>599</v>
      </c>
      <c r="B489" s="822" t="s">
        <v>3963</v>
      </c>
      <c r="C489" s="822" t="s">
        <v>3966</v>
      </c>
      <c r="D489" s="822" t="s">
        <v>4861</v>
      </c>
      <c r="E489" s="822" t="s">
        <v>4862</v>
      </c>
      <c r="F489" s="831">
        <v>69</v>
      </c>
      <c r="G489" s="831">
        <v>50025</v>
      </c>
      <c r="H489" s="831"/>
      <c r="I489" s="831">
        <v>725</v>
      </c>
      <c r="J489" s="831">
        <v>3</v>
      </c>
      <c r="K489" s="831">
        <v>2196</v>
      </c>
      <c r="L489" s="831"/>
      <c r="M489" s="831">
        <v>732</v>
      </c>
      <c r="N489" s="831"/>
      <c r="O489" s="831"/>
      <c r="P489" s="827"/>
      <c r="Q489" s="832"/>
    </row>
    <row r="490" spans="1:17" ht="14.45" customHeight="1" x14ac:dyDescent="0.2">
      <c r="A490" s="821" t="s">
        <v>599</v>
      </c>
      <c r="B490" s="822" t="s">
        <v>3963</v>
      </c>
      <c r="C490" s="822" t="s">
        <v>3966</v>
      </c>
      <c r="D490" s="822" t="s">
        <v>4101</v>
      </c>
      <c r="E490" s="822"/>
      <c r="F490" s="831">
        <v>4</v>
      </c>
      <c r="G490" s="831">
        <v>2040</v>
      </c>
      <c r="H490" s="831"/>
      <c r="I490" s="831">
        <v>510</v>
      </c>
      <c r="J490" s="831">
        <v>3</v>
      </c>
      <c r="K490" s="831">
        <v>1539</v>
      </c>
      <c r="L490" s="831"/>
      <c r="M490" s="831">
        <v>513</v>
      </c>
      <c r="N490" s="831"/>
      <c r="O490" s="831"/>
      <c r="P490" s="827"/>
      <c r="Q490" s="832"/>
    </row>
    <row r="491" spans="1:17" ht="14.45" customHeight="1" x14ac:dyDescent="0.2">
      <c r="A491" s="821" t="s">
        <v>599</v>
      </c>
      <c r="B491" s="822" t="s">
        <v>3963</v>
      </c>
      <c r="C491" s="822" t="s">
        <v>3966</v>
      </c>
      <c r="D491" s="822" t="s">
        <v>4863</v>
      </c>
      <c r="E491" s="822" t="s">
        <v>4864</v>
      </c>
      <c r="F491" s="831">
        <v>3</v>
      </c>
      <c r="G491" s="831">
        <v>18345</v>
      </c>
      <c r="H491" s="831"/>
      <c r="I491" s="831">
        <v>6115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599</v>
      </c>
      <c r="B492" s="822" t="s">
        <v>3963</v>
      </c>
      <c r="C492" s="822" t="s">
        <v>3966</v>
      </c>
      <c r="D492" s="822" t="s">
        <v>4865</v>
      </c>
      <c r="E492" s="822" t="s">
        <v>4866</v>
      </c>
      <c r="F492" s="831"/>
      <c r="G492" s="831"/>
      <c r="H492" s="831"/>
      <c r="I492" s="831"/>
      <c r="J492" s="831">
        <v>0</v>
      </c>
      <c r="K492" s="831">
        <v>0</v>
      </c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599</v>
      </c>
      <c r="B493" s="822" t="s">
        <v>3963</v>
      </c>
      <c r="C493" s="822" t="s">
        <v>3966</v>
      </c>
      <c r="D493" s="822" t="s">
        <v>4070</v>
      </c>
      <c r="E493" s="822" t="s">
        <v>4071</v>
      </c>
      <c r="F493" s="831"/>
      <c r="G493" s="831"/>
      <c r="H493" s="831"/>
      <c r="I493" s="831"/>
      <c r="J493" s="831">
        <v>1</v>
      </c>
      <c r="K493" s="831">
        <v>88</v>
      </c>
      <c r="L493" s="831"/>
      <c r="M493" s="831">
        <v>88</v>
      </c>
      <c r="N493" s="831">
        <v>1</v>
      </c>
      <c r="O493" s="831">
        <v>93</v>
      </c>
      <c r="P493" s="827"/>
      <c r="Q493" s="832">
        <v>93</v>
      </c>
    </row>
    <row r="494" spans="1:17" ht="14.45" customHeight="1" x14ac:dyDescent="0.2">
      <c r="A494" s="821" t="s">
        <v>599</v>
      </c>
      <c r="B494" s="822" t="s">
        <v>3963</v>
      </c>
      <c r="C494" s="822" t="s">
        <v>3966</v>
      </c>
      <c r="D494" s="822" t="s">
        <v>4867</v>
      </c>
      <c r="E494" s="822" t="s">
        <v>4868</v>
      </c>
      <c r="F494" s="831">
        <v>3</v>
      </c>
      <c r="G494" s="831">
        <v>6909</v>
      </c>
      <c r="H494" s="831"/>
      <c r="I494" s="831">
        <v>2303</v>
      </c>
      <c r="J494" s="831">
        <v>2</v>
      </c>
      <c r="K494" s="831">
        <v>4626</v>
      </c>
      <c r="L494" s="831"/>
      <c r="M494" s="831">
        <v>2313</v>
      </c>
      <c r="N494" s="831"/>
      <c r="O494" s="831"/>
      <c r="P494" s="827"/>
      <c r="Q494" s="832"/>
    </row>
    <row r="495" spans="1:17" ht="14.45" customHeight="1" x14ac:dyDescent="0.2">
      <c r="A495" s="821" t="s">
        <v>599</v>
      </c>
      <c r="B495" s="822" t="s">
        <v>3963</v>
      </c>
      <c r="C495" s="822" t="s">
        <v>3966</v>
      </c>
      <c r="D495" s="822" t="s">
        <v>4102</v>
      </c>
      <c r="E495" s="822" t="s">
        <v>4103</v>
      </c>
      <c r="F495" s="831"/>
      <c r="G495" s="831"/>
      <c r="H495" s="831"/>
      <c r="I495" s="831"/>
      <c r="J495" s="831">
        <v>1</v>
      </c>
      <c r="K495" s="831">
        <v>340</v>
      </c>
      <c r="L495" s="831"/>
      <c r="M495" s="831">
        <v>340</v>
      </c>
      <c r="N495" s="831"/>
      <c r="O495" s="831"/>
      <c r="P495" s="827"/>
      <c r="Q495" s="832"/>
    </row>
    <row r="496" spans="1:17" ht="14.45" customHeight="1" x14ac:dyDescent="0.2">
      <c r="A496" s="821" t="s">
        <v>599</v>
      </c>
      <c r="B496" s="822" t="s">
        <v>3963</v>
      </c>
      <c r="C496" s="822" t="s">
        <v>3966</v>
      </c>
      <c r="D496" s="822" t="s">
        <v>4869</v>
      </c>
      <c r="E496" s="822" t="s">
        <v>4870</v>
      </c>
      <c r="F496" s="831">
        <v>6</v>
      </c>
      <c r="G496" s="831">
        <v>10548</v>
      </c>
      <c r="H496" s="831"/>
      <c r="I496" s="831">
        <v>1758</v>
      </c>
      <c r="J496" s="831">
        <v>2</v>
      </c>
      <c r="K496" s="831">
        <v>3538</v>
      </c>
      <c r="L496" s="831"/>
      <c r="M496" s="831">
        <v>1769</v>
      </c>
      <c r="N496" s="831"/>
      <c r="O496" s="831"/>
      <c r="P496" s="827"/>
      <c r="Q496" s="832"/>
    </row>
    <row r="497" spans="1:17" ht="14.45" customHeight="1" x14ac:dyDescent="0.2">
      <c r="A497" s="821" t="s">
        <v>599</v>
      </c>
      <c r="B497" s="822" t="s">
        <v>3963</v>
      </c>
      <c r="C497" s="822" t="s">
        <v>3966</v>
      </c>
      <c r="D497" s="822" t="s">
        <v>4871</v>
      </c>
      <c r="E497" s="822"/>
      <c r="F497" s="831">
        <v>1</v>
      </c>
      <c r="G497" s="831">
        <v>1016</v>
      </c>
      <c r="H497" s="831"/>
      <c r="I497" s="831">
        <v>1016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599</v>
      </c>
      <c r="B498" s="822" t="s">
        <v>3963</v>
      </c>
      <c r="C498" s="822" t="s">
        <v>3966</v>
      </c>
      <c r="D498" s="822" t="s">
        <v>4872</v>
      </c>
      <c r="E498" s="822" t="s">
        <v>4873</v>
      </c>
      <c r="F498" s="831">
        <v>1</v>
      </c>
      <c r="G498" s="831">
        <v>1555</v>
      </c>
      <c r="H498" s="831"/>
      <c r="I498" s="831">
        <v>1555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599</v>
      </c>
      <c r="B499" s="822" t="s">
        <v>3963</v>
      </c>
      <c r="C499" s="822" t="s">
        <v>3966</v>
      </c>
      <c r="D499" s="822" t="s">
        <v>4874</v>
      </c>
      <c r="E499" s="822" t="s">
        <v>4875</v>
      </c>
      <c r="F499" s="831">
        <v>2</v>
      </c>
      <c r="G499" s="831">
        <v>9596</v>
      </c>
      <c r="H499" s="831"/>
      <c r="I499" s="831">
        <v>4798</v>
      </c>
      <c r="J499" s="831">
        <v>4</v>
      </c>
      <c r="K499" s="831">
        <v>19268</v>
      </c>
      <c r="L499" s="831"/>
      <c r="M499" s="831">
        <v>4817</v>
      </c>
      <c r="N499" s="831">
        <v>3</v>
      </c>
      <c r="O499" s="831">
        <v>14991</v>
      </c>
      <c r="P499" s="827"/>
      <c r="Q499" s="832">
        <v>4997</v>
      </c>
    </row>
    <row r="500" spans="1:17" ht="14.45" customHeight="1" x14ac:dyDescent="0.2">
      <c r="A500" s="821" t="s">
        <v>599</v>
      </c>
      <c r="B500" s="822" t="s">
        <v>3963</v>
      </c>
      <c r="C500" s="822" t="s">
        <v>3966</v>
      </c>
      <c r="D500" s="822" t="s">
        <v>4876</v>
      </c>
      <c r="E500" s="822" t="s">
        <v>4877</v>
      </c>
      <c r="F500" s="831"/>
      <c r="G500" s="831"/>
      <c r="H500" s="831"/>
      <c r="I500" s="831"/>
      <c r="J500" s="831">
        <v>1</v>
      </c>
      <c r="K500" s="831">
        <v>839</v>
      </c>
      <c r="L500" s="831"/>
      <c r="M500" s="831">
        <v>839</v>
      </c>
      <c r="N500" s="831">
        <v>1</v>
      </c>
      <c r="O500" s="831">
        <v>857</v>
      </c>
      <c r="P500" s="827"/>
      <c r="Q500" s="832">
        <v>857</v>
      </c>
    </row>
    <row r="501" spans="1:17" ht="14.45" customHeight="1" x14ac:dyDescent="0.2">
      <c r="A501" s="821" t="s">
        <v>599</v>
      </c>
      <c r="B501" s="822" t="s">
        <v>3963</v>
      </c>
      <c r="C501" s="822" t="s">
        <v>3966</v>
      </c>
      <c r="D501" s="822" t="s">
        <v>4878</v>
      </c>
      <c r="E501" s="822" t="s">
        <v>4879</v>
      </c>
      <c r="F501" s="831">
        <v>2</v>
      </c>
      <c r="G501" s="831">
        <v>8214</v>
      </c>
      <c r="H501" s="831"/>
      <c r="I501" s="831">
        <v>4107</v>
      </c>
      <c r="J501" s="831">
        <v>2</v>
      </c>
      <c r="K501" s="831">
        <v>8252</v>
      </c>
      <c r="L501" s="831"/>
      <c r="M501" s="831">
        <v>4126</v>
      </c>
      <c r="N501" s="831"/>
      <c r="O501" s="831"/>
      <c r="P501" s="827"/>
      <c r="Q501" s="832"/>
    </row>
    <row r="502" spans="1:17" ht="14.45" customHeight="1" x14ac:dyDescent="0.2">
      <c r="A502" s="821" t="s">
        <v>599</v>
      </c>
      <c r="B502" s="822" t="s">
        <v>3963</v>
      </c>
      <c r="C502" s="822" t="s">
        <v>3966</v>
      </c>
      <c r="D502" s="822" t="s">
        <v>4880</v>
      </c>
      <c r="E502" s="822" t="s">
        <v>4881</v>
      </c>
      <c r="F502" s="831"/>
      <c r="G502" s="831"/>
      <c r="H502" s="831"/>
      <c r="I502" s="831"/>
      <c r="J502" s="831">
        <v>1</v>
      </c>
      <c r="K502" s="831">
        <v>1517</v>
      </c>
      <c r="L502" s="831"/>
      <c r="M502" s="831">
        <v>1517</v>
      </c>
      <c r="N502" s="831"/>
      <c r="O502" s="831"/>
      <c r="P502" s="827"/>
      <c r="Q502" s="832"/>
    </row>
    <row r="503" spans="1:17" ht="14.45" customHeight="1" x14ac:dyDescent="0.2">
      <c r="A503" s="821" t="s">
        <v>599</v>
      </c>
      <c r="B503" s="822" t="s">
        <v>3963</v>
      </c>
      <c r="C503" s="822" t="s">
        <v>3966</v>
      </c>
      <c r="D503" s="822" t="s">
        <v>4882</v>
      </c>
      <c r="E503" s="822" t="s">
        <v>4883</v>
      </c>
      <c r="F503" s="831">
        <v>5</v>
      </c>
      <c r="G503" s="831">
        <v>12045</v>
      </c>
      <c r="H503" s="831"/>
      <c r="I503" s="831">
        <v>2409</v>
      </c>
      <c r="J503" s="831">
        <v>1</v>
      </c>
      <c r="K503" s="831">
        <v>2424</v>
      </c>
      <c r="L503" s="831"/>
      <c r="M503" s="831">
        <v>2424</v>
      </c>
      <c r="N503" s="831"/>
      <c r="O503" s="831"/>
      <c r="P503" s="827"/>
      <c r="Q503" s="832"/>
    </row>
    <row r="504" spans="1:17" ht="14.45" customHeight="1" x14ac:dyDescent="0.2">
      <c r="A504" s="821" t="s">
        <v>599</v>
      </c>
      <c r="B504" s="822" t="s">
        <v>3963</v>
      </c>
      <c r="C504" s="822" t="s">
        <v>3966</v>
      </c>
      <c r="D504" s="822" t="s">
        <v>4884</v>
      </c>
      <c r="E504" s="822" t="s">
        <v>4885</v>
      </c>
      <c r="F504" s="831"/>
      <c r="G504" s="831"/>
      <c r="H504" s="831"/>
      <c r="I504" s="831"/>
      <c r="J504" s="831">
        <v>1</v>
      </c>
      <c r="K504" s="831">
        <v>1419</v>
      </c>
      <c r="L504" s="831"/>
      <c r="M504" s="831">
        <v>1419</v>
      </c>
      <c r="N504" s="831"/>
      <c r="O504" s="831"/>
      <c r="P504" s="827"/>
      <c r="Q504" s="832"/>
    </row>
    <row r="505" spans="1:17" ht="14.45" customHeight="1" x14ac:dyDescent="0.2">
      <c r="A505" s="821" t="s">
        <v>599</v>
      </c>
      <c r="B505" s="822" t="s">
        <v>3963</v>
      </c>
      <c r="C505" s="822" t="s">
        <v>3966</v>
      </c>
      <c r="D505" s="822" t="s">
        <v>4104</v>
      </c>
      <c r="E505" s="822" t="s">
        <v>4105</v>
      </c>
      <c r="F505" s="831">
        <v>3</v>
      </c>
      <c r="G505" s="831">
        <v>7908</v>
      </c>
      <c r="H505" s="831"/>
      <c r="I505" s="831">
        <v>2636</v>
      </c>
      <c r="J505" s="831">
        <v>4</v>
      </c>
      <c r="K505" s="831">
        <v>10588</v>
      </c>
      <c r="L505" s="831"/>
      <c r="M505" s="831">
        <v>2647</v>
      </c>
      <c r="N505" s="831">
        <v>2</v>
      </c>
      <c r="O505" s="831">
        <v>5554</v>
      </c>
      <c r="P505" s="827"/>
      <c r="Q505" s="832">
        <v>2777</v>
      </c>
    </row>
    <row r="506" spans="1:17" ht="14.45" customHeight="1" x14ac:dyDescent="0.2">
      <c r="A506" s="821" t="s">
        <v>599</v>
      </c>
      <c r="B506" s="822" t="s">
        <v>3963</v>
      </c>
      <c r="C506" s="822" t="s">
        <v>3966</v>
      </c>
      <c r="D506" s="822" t="s">
        <v>4886</v>
      </c>
      <c r="E506" s="822" t="s">
        <v>4887</v>
      </c>
      <c r="F506" s="831">
        <v>2</v>
      </c>
      <c r="G506" s="831">
        <v>10506</v>
      </c>
      <c r="H506" s="831"/>
      <c r="I506" s="831">
        <v>5253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599</v>
      </c>
      <c r="B507" s="822" t="s">
        <v>3963</v>
      </c>
      <c r="C507" s="822" t="s">
        <v>3966</v>
      </c>
      <c r="D507" s="822" t="s">
        <v>4888</v>
      </c>
      <c r="E507" s="822" t="s">
        <v>4889</v>
      </c>
      <c r="F507" s="831">
        <v>2</v>
      </c>
      <c r="G507" s="831">
        <v>4816</v>
      </c>
      <c r="H507" s="831"/>
      <c r="I507" s="831">
        <v>2408</v>
      </c>
      <c r="J507" s="831">
        <v>2</v>
      </c>
      <c r="K507" s="831">
        <v>4844</v>
      </c>
      <c r="L507" s="831"/>
      <c r="M507" s="831">
        <v>2422</v>
      </c>
      <c r="N507" s="831">
        <v>1</v>
      </c>
      <c r="O507" s="831">
        <v>2518</v>
      </c>
      <c r="P507" s="827"/>
      <c r="Q507" s="832">
        <v>2518</v>
      </c>
    </row>
    <row r="508" spans="1:17" ht="14.45" customHeight="1" x14ac:dyDescent="0.2">
      <c r="A508" s="821" t="s">
        <v>599</v>
      </c>
      <c r="B508" s="822" t="s">
        <v>3963</v>
      </c>
      <c r="C508" s="822" t="s">
        <v>3966</v>
      </c>
      <c r="D508" s="822" t="s">
        <v>4890</v>
      </c>
      <c r="E508" s="822" t="s">
        <v>4891</v>
      </c>
      <c r="F508" s="831">
        <v>3</v>
      </c>
      <c r="G508" s="831">
        <v>2547</v>
      </c>
      <c r="H508" s="831"/>
      <c r="I508" s="831">
        <v>849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599</v>
      </c>
      <c r="B509" s="822" t="s">
        <v>3963</v>
      </c>
      <c r="C509" s="822" t="s">
        <v>3966</v>
      </c>
      <c r="D509" s="822" t="s">
        <v>4892</v>
      </c>
      <c r="E509" s="822" t="s">
        <v>4893</v>
      </c>
      <c r="F509" s="831">
        <v>19</v>
      </c>
      <c r="G509" s="831">
        <v>288211</v>
      </c>
      <c r="H509" s="831"/>
      <c r="I509" s="831">
        <v>15169</v>
      </c>
      <c r="J509" s="831">
        <v>12</v>
      </c>
      <c r="K509" s="831">
        <v>182544</v>
      </c>
      <c r="L509" s="831"/>
      <c r="M509" s="831">
        <v>15212</v>
      </c>
      <c r="N509" s="831">
        <v>9</v>
      </c>
      <c r="O509" s="831">
        <v>140193</v>
      </c>
      <c r="P509" s="827"/>
      <c r="Q509" s="832">
        <v>15577</v>
      </c>
    </row>
    <row r="510" spans="1:17" ht="14.45" customHeight="1" x14ac:dyDescent="0.2">
      <c r="A510" s="821" t="s">
        <v>599</v>
      </c>
      <c r="B510" s="822" t="s">
        <v>3963</v>
      </c>
      <c r="C510" s="822" t="s">
        <v>3966</v>
      </c>
      <c r="D510" s="822" t="s">
        <v>4074</v>
      </c>
      <c r="E510" s="822" t="s">
        <v>4075</v>
      </c>
      <c r="F510" s="831">
        <v>157</v>
      </c>
      <c r="G510" s="831">
        <v>0</v>
      </c>
      <c r="H510" s="831"/>
      <c r="I510" s="831">
        <v>0</v>
      </c>
      <c r="J510" s="831">
        <v>293</v>
      </c>
      <c r="K510" s="831">
        <v>0</v>
      </c>
      <c r="L510" s="831"/>
      <c r="M510" s="831">
        <v>0</v>
      </c>
      <c r="N510" s="831">
        <v>201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599</v>
      </c>
      <c r="B511" s="822" t="s">
        <v>3963</v>
      </c>
      <c r="C511" s="822" t="s">
        <v>3966</v>
      </c>
      <c r="D511" s="822" t="s">
        <v>4894</v>
      </c>
      <c r="E511" s="822" t="s">
        <v>4895</v>
      </c>
      <c r="F511" s="831"/>
      <c r="G511" s="831"/>
      <c r="H511" s="831"/>
      <c r="I511" s="831"/>
      <c r="J511" s="831">
        <v>1</v>
      </c>
      <c r="K511" s="831">
        <v>2631</v>
      </c>
      <c r="L511" s="831"/>
      <c r="M511" s="831">
        <v>2631</v>
      </c>
      <c r="N511" s="831">
        <v>1</v>
      </c>
      <c r="O511" s="831">
        <v>2777</v>
      </c>
      <c r="P511" s="827"/>
      <c r="Q511" s="832">
        <v>2777</v>
      </c>
    </row>
    <row r="512" spans="1:17" ht="14.45" customHeight="1" x14ac:dyDescent="0.2">
      <c r="A512" s="821" t="s">
        <v>599</v>
      </c>
      <c r="B512" s="822" t="s">
        <v>3963</v>
      </c>
      <c r="C512" s="822" t="s">
        <v>3966</v>
      </c>
      <c r="D512" s="822" t="s">
        <v>4896</v>
      </c>
      <c r="E512" s="822" t="s">
        <v>4897</v>
      </c>
      <c r="F512" s="831"/>
      <c r="G512" s="831"/>
      <c r="H512" s="831"/>
      <c r="I512" s="831"/>
      <c r="J512" s="831">
        <v>1</v>
      </c>
      <c r="K512" s="831">
        <v>3654</v>
      </c>
      <c r="L512" s="831"/>
      <c r="M512" s="831">
        <v>3654</v>
      </c>
      <c r="N512" s="831"/>
      <c r="O512" s="831"/>
      <c r="P512" s="827"/>
      <c r="Q512" s="832"/>
    </row>
    <row r="513" spans="1:17" ht="14.45" customHeight="1" x14ac:dyDescent="0.2">
      <c r="A513" s="821" t="s">
        <v>599</v>
      </c>
      <c r="B513" s="822" t="s">
        <v>3963</v>
      </c>
      <c r="C513" s="822" t="s">
        <v>3966</v>
      </c>
      <c r="D513" s="822" t="s">
        <v>4898</v>
      </c>
      <c r="E513" s="822" t="s">
        <v>4899</v>
      </c>
      <c r="F513" s="831"/>
      <c r="G513" s="831"/>
      <c r="H513" s="831"/>
      <c r="I513" s="831"/>
      <c r="J513" s="831">
        <v>1</v>
      </c>
      <c r="K513" s="831">
        <v>486</v>
      </c>
      <c r="L513" s="831"/>
      <c r="M513" s="831">
        <v>486</v>
      </c>
      <c r="N513" s="831"/>
      <c r="O513" s="831"/>
      <c r="P513" s="827"/>
      <c r="Q513" s="832"/>
    </row>
    <row r="514" spans="1:17" ht="14.45" customHeight="1" x14ac:dyDescent="0.2">
      <c r="A514" s="821" t="s">
        <v>599</v>
      </c>
      <c r="B514" s="822" t="s">
        <v>3963</v>
      </c>
      <c r="C514" s="822" t="s">
        <v>3966</v>
      </c>
      <c r="D514" s="822" t="s">
        <v>4900</v>
      </c>
      <c r="E514" s="822" t="s">
        <v>4735</v>
      </c>
      <c r="F514" s="831">
        <v>1</v>
      </c>
      <c r="G514" s="831">
        <v>600</v>
      </c>
      <c r="H514" s="831"/>
      <c r="I514" s="831">
        <v>600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599</v>
      </c>
      <c r="B515" s="822" t="s">
        <v>3963</v>
      </c>
      <c r="C515" s="822" t="s">
        <v>3966</v>
      </c>
      <c r="D515" s="822" t="s">
        <v>4901</v>
      </c>
      <c r="E515" s="822" t="s">
        <v>4902</v>
      </c>
      <c r="F515" s="831">
        <v>1</v>
      </c>
      <c r="G515" s="831">
        <v>799</v>
      </c>
      <c r="H515" s="831"/>
      <c r="I515" s="831">
        <v>799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599</v>
      </c>
      <c r="B516" s="822" t="s">
        <v>3963</v>
      </c>
      <c r="C516" s="822" t="s">
        <v>3966</v>
      </c>
      <c r="D516" s="822" t="s">
        <v>4903</v>
      </c>
      <c r="E516" s="822"/>
      <c r="F516" s="831">
        <v>1</v>
      </c>
      <c r="G516" s="831">
        <v>724</v>
      </c>
      <c r="H516" s="831"/>
      <c r="I516" s="831">
        <v>724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599</v>
      </c>
      <c r="B517" s="822" t="s">
        <v>3963</v>
      </c>
      <c r="C517" s="822" t="s">
        <v>3966</v>
      </c>
      <c r="D517" s="822" t="s">
        <v>4904</v>
      </c>
      <c r="E517" s="822" t="s">
        <v>4905</v>
      </c>
      <c r="F517" s="831">
        <v>2</v>
      </c>
      <c r="G517" s="831">
        <v>7462</v>
      </c>
      <c r="H517" s="831"/>
      <c r="I517" s="831">
        <v>3731</v>
      </c>
      <c r="J517" s="831"/>
      <c r="K517" s="831"/>
      <c r="L517" s="831"/>
      <c r="M517" s="831"/>
      <c r="N517" s="831">
        <v>1</v>
      </c>
      <c r="O517" s="831">
        <v>3880</v>
      </c>
      <c r="P517" s="827"/>
      <c r="Q517" s="832">
        <v>3880</v>
      </c>
    </row>
    <row r="518" spans="1:17" ht="14.45" customHeight="1" x14ac:dyDescent="0.2">
      <c r="A518" s="821" t="s">
        <v>599</v>
      </c>
      <c r="B518" s="822" t="s">
        <v>3963</v>
      </c>
      <c r="C518" s="822" t="s">
        <v>3966</v>
      </c>
      <c r="D518" s="822" t="s">
        <v>4906</v>
      </c>
      <c r="E518" s="822" t="s">
        <v>4907</v>
      </c>
      <c r="F518" s="831">
        <v>1</v>
      </c>
      <c r="G518" s="831">
        <v>3141</v>
      </c>
      <c r="H518" s="831"/>
      <c r="I518" s="831">
        <v>3141</v>
      </c>
      <c r="J518" s="831">
        <v>1</v>
      </c>
      <c r="K518" s="831">
        <v>3157</v>
      </c>
      <c r="L518" s="831"/>
      <c r="M518" s="831">
        <v>3157</v>
      </c>
      <c r="N518" s="831"/>
      <c r="O518" s="831"/>
      <c r="P518" s="827"/>
      <c r="Q518" s="832"/>
    </row>
    <row r="519" spans="1:17" ht="14.45" customHeight="1" x14ac:dyDescent="0.2">
      <c r="A519" s="821" t="s">
        <v>599</v>
      </c>
      <c r="B519" s="822" t="s">
        <v>3963</v>
      </c>
      <c r="C519" s="822" t="s">
        <v>3966</v>
      </c>
      <c r="D519" s="822" t="s">
        <v>4908</v>
      </c>
      <c r="E519" s="822" t="s">
        <v>4909</v>
      </c>
      <c r="F519" s="831"/>
      <c r="G519" s="831"/>
      <c r="H519" s="831"/>
      <c r="I519" s="831"/>
      <c r="J519" s="831">
        <v>1</v>
      </c>
      <c r="K519" s="831">
        <v>1706</v>
      </c>
      <c r="L519" s="831"/>
      <c r="M519" s="831">
        <v>1706</v>
      </c>
      <c r="N519" s="831"/>
      <c r="O519" s="831"/>
      <c r="P519" s="827"/>
      <c r="Q519" s="832"/>
    </row>
    <row r="520" spans="1:17" ht="14.45" customHeight="1" x14ac:dyDescent="0.2">
      <c r="A520" s="821" t="s">
        <v>599</v>
      </c>
      <c r="B520" s="822" t="s">
        <v>3963</v>
      </c>
      <c r="C520" s="822" t="s">
        <v>3966</v>
      </c>
      <c r="D520" s="822" t="s">
        <v>4910</v>
      </c>
      <c r="E520" s="822" t="s">
        <v>4911</v>
      </c>
      <c r="F520" s="831">
        <v>1</v>
      </c>
      <c r="G520" s="831">
        <v>4594</v>
      </c>
      <c r="H520" s="831"/>
      <c r="I520" s="831">
        <v>4594</v>
      </c>
      <c r="J520" s="831">
        <v>1</v>
      </c>
      <c r="K520" s="831">
        <v>4613</v>
      </c>
      <c r="L520" s="831"/>
      <c r="M520" s="831">
        <v>4613</v>
      </c>
      <c r="N520" s="831"/>
      <c r="O520" s="831"/>
      <c r="P520" s="827"/>
      <c r="Q520" s="832"/>
    </row>
    <row r="521" spans="1:17" ht="14.45" customHeight="1" x14ac:dyDescent="0.2">
      <c r="A521" s="821" t="s">
        <v>599</v>
      </c>
      <c r="B521" s="822" t="s">
        <v>3963</v>
      </c>
      <c r="C521" s="822" t="s">
        <v>3966</v>
      </c>
      <c r="D521" s="822" t="s">
        <v>4912</v>
      </c>
      <c r="E521" s="822" t="s">
        <v>4913</v>
      </c>
      <c r="F521" s="831"/>
      <c r="G521" s="831"/>
      <c r="H521" s="831"/>
      <c r="I521" s="831"/>
      <c r="J521" s="831">
        <v>1</v>
      </c>
      <c r="K521" s="831">
        <v>4034</v>
      </c>
      <c r="L521" s="831"/>
      <c r="M521" s="831">
        <v>4034</v>
      </c>
      <c r="N521" s="831">
        <v>3</v>
      </c>
      <c r="O521" s="831">
        <v>12630</v>
      </c>
      <c r="P521" s="827"/>
      <c r="Q521" s="832">
        <v>4210</v>
      </c>
    </row>
    <row r="522" spans="1:17" ht="14.45" customHeight="1" x14ac:dyDescent="0.2">
      <c r="A522" s="821" t="s">
        <v>599</v>
      </c>
      <c r="B522" s="822" t="s">
        <v>3963</v>
      </c>
      <c r="C522" s="822" t="s">
        <v>3966</v>
      </c>
      <c r="D522" s="822" t="s">
        <v>4914</v>
      </c>
      <c r="E522" s="822" t="s">
        <v>4915</v>
      </c>
      <c r="F522" s="831">
        <v>1</v>
      </c>
      <c r="G522" s="831">
        <v>1159</v>
      </c>
      <c r="H522" s="831"/>
      <c r="I522" s="831">
        <v>1159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599</v>
      </c>
      <c r="B523" s="822" t="s">
        <v>3963</v>
      </c>
      <c r="C523" s="822" t="s">
        <v>3966</v>
      </c>
      <c r="D523" s="822" t="s">
        <v>4916</v>
      </c>
      <c r="E523" s="822"/>
      <c r="F523" s="831">
        <v>3</v>
      </c>
      <c r="G523" s="831">
        <v>11169</v>
      </c>
      <c r="H523" s="831"/>
      <c r="I523" s="831">
        <v>3723</v>
      </c>
      <c r="J523" s="831">
        <v>1</v>
      </c>
      <c r="K523" s="831">
        <v>3742</v>
      </c>
      <c r="L523" s="831"/>
      <c r="M523" s="831">
        <v>3742</v>
      </c>
      <c r="N523" s="831"/>
      <c r="O523" s="831"/>
      <c r="P523" s="827"/>
      <c r="Q523" s="832"/>
    </row>
    <row r="524" spans="1:17" ht="14.45" customHeight="1" x14ac:dyDescent="0.2">
      <c r="A524" s="821" t="s">
        <v>599</v>
      </c>
      <c r="B524" s="822" t="s">
        <v>3963</v>
      </c>
      <c r="C524" s="822" t="s">
        <v>3966</v>
      </c>
      <c r="D524" s="822" t="s">
        <v>4917</v>
      </c>
      <c r="E524" s="822" t="s">
        <v>4918</v>
      </c>
      <c r="F524" s="831">
        <v>2</v>
      </c>
      <c r="G524" s="831">
        <v>3772</v>
      </c>
      <c r="H524" s="831"/>
      <c r="I524" s="831">
        <v>1886</v>
      </c>
      <c r="J524" s="831"/>
      <c r="K524" s="831"/>
      <c r="L524" s="831"/>
      <c r="M524" s="831"/>
      <c r="N524" s="831">
        <v>1</v>
      </c>
      <c r="O524" s="831">
        <v>1946</v>
      </c>
      <c r="P524" s="827"/>
      <c r="Q524" s="832">
        <v>1946</v>
      </c>
    </row>
    <row r="525" spans="1:17" ht="14.45" customHeight="1" x14ac:dyDescent="0.2">
      <c r="A525" s="821" t="s">
        <v>599</v>
      </c>
      <c r="B525" s="822" t="s">
        <v>3963</v>
      </c>
      <c r="C525" s="822" t="s">
        <v>3966</v>
      </c>
      <c r="D525" s="822" t="s">
        <v>4919</v>
      </c>
      <c r="E525" s="822" t="s">
        <v>4920</v>
      </c>
      <c r="F525" s="831">
        <v>8</v>
      </c>
      <c r="G525" s="831">
        <v>11960</v>
      </c>
      <c r="H525" s="831"/>
      <c r="I525" s="831">
        <v>1495</v>
      </c>
      <c r="J525" s="831">
        <v>6</v>
      </c>
      <c r="K525" s="831">
        <v>9012</v>
      </c>
      <c r="L525" s="831"/>
      <c r="M525" s="831">
        <v>1502</v>
      </c>
      <c r="N525" s="831">
        <v>3</v>
      </c>
      <c r="O525" s="831">
        <v>4695</v>
      </c>
      <c r="P525" s="827"/>
      <c r="Q525" s="832">
        <v>1565</v>
      </c>
    </row>
    <row r="526" spans="1:17" ht="14.45" customHeight="1" x14ac:dyDescent="0.2">
      <c r="A526" s="821" t="s">
        <v>599</v>
      </c>
      <c r="B526" s="822" t="s">
        <v>3963</v>
      </c>
      <c r="C526" s="822" t="s">
        <v>3966</v>
      </c>
      <c r="D526" s="822" t="s">
        <v>4921</v>
      </c>
      <c r="E526" s="822" t="s">
        <v>4922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4384</v>
      </c>
      <c r="P526" s="827"/>
      <c r="Q526" s="832">
        <v>4384</v>
      </c>
    </row>
    <row r="527" spans="1:17" ht="14.45" customHeight="1" x14ac:dyDescent="0.2">
      <c r="A527" s="821" t="s">
        <v>599</v>
      </c>
      <c r="B527" s="822" t="s">
        <v>3963</v>
      </c>
      <c r="C527" s="822" t="s">
        <v>3966</v>
      </c>
      <c r="D527" s="822" t="s">
        <v>4923</v>
      </c>
      <c r="E527" s="822"/>
      <c r="F527" s="831">
        <v>1</v>
      </c>
      <c r="G527" s="831">
        <v>1166</v>
      </c>
      <c r="H527" s="831"/>
      <c r="I527" s="831">
        <v>1166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599</v>
      </c>
      <c r="B528" s="822" t="s">
        <v>3963</v>
      </c>
      <c r="C528" s="822" t="s">
        <v>3966</v>
      </c>
      <c r="D528" s="822" t="s">
        <v>4924</v>
      </c>
      <c r="E528" s="822" t="s">
        <v>4925</v>
      </c>
      <c r="F528" s="831">
        <v>2</v>
      </c>
      <c r="G528" s="831">
        <v>10772</v>
      </c>
      <c r="H528" s="831"/>
      <c r="I528" s="831">
        <v>5386</v>
      </c>
      <c r="J528" s="831">
        <v>2</v>
      </c>
      <c r="K528" s="831">
        <v>10830</v>
      </c>
      <c r="L528" s="831"/>
      <c r="M528" s="831">
        <v>5415</v>
      </c>
      <c r="N528" s="831"/>
      <c r="O528" s="831"/>
      <c r="P528" s="827"/>
      <c r="Q528" s="832"/>
    </row>
    <row r="529" spans="1:17" ht="14.45" customHeight="1" x14ac:dyDescent="0.2">
      <c r="A529" s="821" t="s">
        <v>599</v>
      </c>
      <c r="B529" s="822" t="s">
        <v>3963</v>
      </c>
      <c r="C529" s="822" t="s">
        <v>3966</v>
      </c>
      <c r="D529" s="822" t="s">
        <v>4926</v>
      </c>
      <c r="E529" s="822" t="s">
        <v>4927</v>
      </c>
      <c r="F529" s="831"/>
      <c r="G529" s="831"/>
      <c r="H529" s="831"/>
      <c r="I529" s="831"/>
      <c r="J529" s="831">
        <v>1</v>
      </c>
      <c r="K529" s="831">
        <v>8180</v>
      </c>
      <c r="L529" s="831"/>
      <c r="M529" s="831">
        <v>8180</v>
      </c>
      <c r="N529" s="831"/>
      <c r="O529" s="831"/>
      <c r="P529" s="827"/>
      <c r="Q529" s="832"/>
    </row>
    <row r="530" spans="1:17" ht="14.45" customHeight="1" x14ac:dyDescent="0.2">
      <c r="A530" s="821" t="s">
        <v>599</v>
      </c>
      <c r="B530" s="822" t="s">
        <v>3963</v>
      </c>
      <c r="C530" s="822" t="s">
        <v>3966</v>
      </c>
      <c r="D530" s="822" t="s">
        <v>4928</v>
      </c>
      <c r="E530" s="822" t="s">
        <v>4929</v>
      </c>
      <c r="F530" s="831">
        <v>1</v>
      </c>
      <c r="G530" s="831">
        <v>941</v>
      </c>
      <c r="H530" s="831"/>
      <c r="I530" s="831">
        <v>941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599</v>
      </c>
      <c r="B531" s="822" t="s">
        <v>3963</v>
      </c>
      <c r="C531" s="822" t="s">
        <v>3966</v>
      </c>
      <c r="D531" s="822" t="s">
        <v>4930</v>
      </c>
      <c r="E531" s="822" t="s">
        <v>4931</v>
      </c>
      <c r="F531" s="831">
        <v>1</v>
      </c>
      <c r="G531" s="831">
        <v>3178</v>
      </c>
      <c r="H531" s="831"/>
      <c r="I531" s="831">
        <v>3178</v>
      </c>
      <c r="J531" s="831"/>
      <c r="K531" s="831"/>
      <c r="L531" s="831"/>
      <c r="M531" s="831"/>
      <c r="N531" s="831">
        <v>1</v>
      </c>
      <c r="O531" s="831">
        <v>3327</v>
      </c>
      <c r="P531" s="827"/>
      <c r="Q531" s="832">
        <v>3327</v>
      </c>
    </row>
    <row r="532" spans="1:17" ht="14.45" customHeight="1" x14ac:dyDescent="0.2">
      <c r="A532" s="821" t="s">
        <v>599</v>
      </c>
      <c r="B532" s="822" t="s">
        <v>3963</v>
      </c>
      <c r="C532" s="822" t="s">
        <v>3966</v>
      </c>
      <c r="D532" s="822" t="s">
        <v>4932</v>
      </c>
      <c r="E532" s="822" t="s">
        <v>4933</v>
      </c>
      <c r="F532" s="831"/>
      <c r="G532" s="831"/>
      <c r="H532" s="831"/>
      <c r="I532" s="831"/>
      <c r="J532" s="831">
        <v>1</v>
      </c>
      <c r="K532" s="831">
        <v>5985</v>
      </c>
      <c r="L532" s="831"/>
      <c r="M532" s="831">
        <v>5985</v>
      </c>
      <c r="N532" s="831"/>
      <c r="O532" s="831"/>
      <c r="P532" s="827"/>
      <c r="Q532" s="832"/>
    </row>
    <row r="533" spans="1:17" ht="14.45" customHeight="1" x14ac:dyDescent="0.2">
      <c r="A533" s="821" t="s">
        <v>599</v>
      </c>
      <c r="B533" s="822" t="s">
        <v>3963</v>
      </c>
      <c r="C533" s="822" t="s">
        <v>3966</v>
      </c>
      <c r="D533" s="822" t="s">
        <v>4934</v>
      </c>
      <c r="E533" s="822" t="s">
        <v>4935</v>
      </c>
      <c r="F533" s="831"/>
      <c r="G533" s="831"/>
      <c r="H533" s="831"/>
      <c r="I533" s="831"/>
      <c r="J533" s="831">
        <v>1</v>
      </c>
      <c r="K533" s="831">
        <v>215</v>
      </c>
      <c r="L533" s="831"/>
      <c r="M533" s="831">
        <v>215</v>
      </c>
      <c r="N533" s="831"/>
      <c r="O533" s="831"/>
      <c r="P533" s="827"/>
      <c r="Q533" s="832"/>
    </row>
    <row r="534" spans="1:17" ht="14.45" customHeight="1" x14ac:dyDescent="0.2">
      <c r="A534" s="821" t="s">
        <v>599</v>
      </c>
      <c r="B534" s="822" t="s">
        <v>3963</v>
      </c>
      <c r="C534" s="822" t="s">
        <v>3966</v>
      </c>
      <c r="D534" s="822" t="s">
        <v>4936</v>
      </c>
      <c r="E534" s="822" t="s">
        <v>4937</v>
      </c>
      <c r="F534" s="831"/>
      <c r="G534" s="831"/>
      <c r="H534" s="831"/>
      <c r="I534" s="831"/>
      <c r="J534" s="831">
        <v>1</v>
      </c>
      <c r="K534" s="831">
        <v>4910</v>
      </c>
      <c r="L534" s="831"/>
      <c r="M534" s="831">
        <v>4910</v>
      </c>
      <c r="N534" s="831"/>
      <c r="O534" s="831"/>
      <c r="P534" s="827"/>
      <c r="Q534" s="832"/>
    </row>
    <row r="535" spans="1:17" ht="14.45" customHeight="1" x14ac:dyDescent="0.2">
      <c r="A535" s="821" t="s">
        <v>599</v>
      </c>
      <c r="B535" s="822" t="s">
        <v>3963</v>
      </c>
      <c r="C535" s="822" t="s">
        <v>3966</v>
      </c>
      <c r="D535" s="822" t="s">
        <v>4938</v>
      </c>
      <c r="E535" s="822" t="s">
        <v>4939</v>
      </c>
      <c r="F535" s="831">
        <v>4</v>
      </c>
      <c r="G535" s="831">
        <v>0</v>
      </c>
      <c r="H535" s="831"/>
      <c r="I535" s="831">
        <v>0</v>
      </c>
      <c r="J535" s="831">
        <v>2</v>
      </c>
      <c r="K535" s="831">
        <v>0</v>
      </c>
      <c r="L535" s="831"/>
      <c r="M535" s="831">
        <v>0</v>
      </c>
      <c r="N535" s="831">
        <v>2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599</v>
      </c>
      <c r="B536" s="822" t="s">
        <v>3963</v>
      </c>
      <c r="C536" s="822" t="s">
        <v>3966</v>
      </c>
      <c r="D536" s="822" t="s">
        <v>4940</v>
      </c>
      <c r="E536" s="822" t="s">
        <v>4941</v>
      </c>
      <c r="F536" s="831">
        <v>1</v>
      </c>
      <c r="G536" s="831">
        <v>0</v>
      </c>
      <c r="H536" s="831"/>
      <c r="I536" s="831">
        <v>0</v>
      </c>
      <c r="J536" s="831">
        <v>3</v>
      </c>
      <c r="K536" s="831">
        <v>0</v>
      </c>
      <c r="L536" s="831"/>
      <c r="M536" s="831">
        <v>0</v>
      </c>
      <c r="N536" s="831">
        <v>2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599</v>
      </c>
      <c r="B537" s="822" t="s">
        <v>3963</v>
      </c>
      <c r="C537" s="822" t="s">
        <v>3966</v>
      </c>
      <c r="D537" s="822" t="s">
        <v>4942</v>
      </c>
      <c r="E537" s="822" t="s">
        <v>4927</v>
      </c>
      <c r="F537" s="831">
        <v>1</v>
      </c>
      <c r="G537" s="831">
        <v>7937</v>
      </c>
      <c r="H537" s="831"/>
      <c r="I537" s="831">
        <v>7937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599</v>
      </c>
      <c r="B538" s="822" t="s">
        <v>3963</v>
      </c>
      <c r="C538" s="822" t="s">
        <v>3966</v>
      </c>
      <c r="D538" s="822" t="s">
        <v>4943</v>
      </c>
      <c r="E538" s="822" t="s">
        <v>4944</v>
      </c>
      <c r="F538" s="831">
        <v>1</v>
      </c>
      <c r="G538" s="831">
        <v>3052</v>
      </c>
      <c r="H538" s="831"/>
      <c r="I538" s="831">
        <v>3052</v>
      </c>
      <c r="J538" s="831">
        <v>5</v>
      </c>
      <c r="K538" s="831">
        <v>15330</v>
      </c>
      <c r="L538" s="831"/>
      <c r="M538" s="831">
        <v>3066</v>
      </c>
      <c r="N538" s="831">
        <v>4</v>
      </c>
      <c r="O538" s="831">
        <v>12804</v>
      </c>
      <c r="P538" s="827"/>
      <c r="Q538" s="832">
        <v>3201</v>
      </c>
    </row>
    <row r="539" spans="1:17" ht="14.45" customHeight="1" x14ac:dyDescent="0.2">
      <c r="A539" s="821" t="s">
        <v>599</v>
      </c>
      <c r="B539" s="822" t="s">
        <v>3963</v>
      </c>
      <c r="C539" s="822" t="s">
        <v>3966</v>
      </c>
      <c r="D539" s="822" t="s">
        <v>4945</v>
      </c>
      <c r="E539" s="822" t="s">
        <v>4946</v>
      </c>
      <c r="F539" s="831">
        <v>0</v>
      </c>
      <c r="G539" s="831">
        <v>0</v>
      </c>
      <c r="H539" s="831"/>
      <c r="I539" s="831"/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599</v>
      </c>
      <c r="B540" s="822" t="s">
        <v>3963</v>
      </c>
      <c r="C540" s="822" t="s">
        <v>3966</v>
      </c>
      <c r="D540" s="822" t="s">
        <v>4947</v>
      </c>
      <c r="E540" s="822" t="s">
        <v>4948</v>
      </c>
      <c r="F540" s="831"/>
      <c r="G540" s="831"/>
      <c r="H540" s="831"/>
      <c r="I540" s="831"/>
      <c r="J540" s="831">
        <v>1</v>
      </c>
      <c r="K540" s="831">
        <v>3484</v>
      </c>
      <c r="L540" s="831"/>
      <c r="M540" s="831">
        <v>3484</v>
      </c>
      <c r="N540" s="831"/>
      <c r="O540" s="831"/>
      <c r="P540" s="827"/>
      <c r="Q540" s="832"/>
    </row>
    <row r="541" spans="1:17" ht="14.45" customHeight="1" x14ac:dyDescent="0.2">
      <c r="A541" s="821" t="s">
        <v>599</v>
      </c>
      <c r="B541" s="822" t="s">
        <v>3963</v>
      </c>
      <c r="C541" s="822" t="s">
        <v>3966</v>
      </c>
      <c r="D541" s="822" t="s">
        <v>4949</v>
      </c>
      <c r="E541" s="822" t="s">
        <v>4950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3444</v>
      </c>
      <c r="P541" s="827"/>
      <c r="Q541" s="832">
        <v>3444</v>
      </c>
    </row>
    <row r="542" spans="1:17" ht="14.45" customHeight="1" x14ac:dyDescent="0.2">
      <c r="A542" s="821" t="s">
        <v>599</v>
      </c>
      <c r="B542" s="822" t="s">
        <v>3963</v>
      </c>
      <c r="C542" s="822" t="s">
        <v>3966</v>
      </c>
      <c r="D542" s="822" t="s">
        <v>4951</v>
      </c>
      <c r="E542" s="822" t="s">
        <v>4952</v>
      </c>
      <c r="F542" s="831">
        <v>1</v>
      </c>
      <c r="G542" s="831">
        <v>4221</v>
      </c>
      <c r="H542" s="831"/>
      <c r="I542" s="831">
        <v>4221</v>
      </c>
      <c r="J542" s="831">
        <v>1</v>
      </c>
      <c r="K542" s="831">
        <v>4245</v>
      </c>
      <c r="L542" s="831"/>
      <c r="M542" s="831">
        <v>4245</v>
      </c>
      <c r="N542" s="831">
        <v>1</v>
      </c>
      <c r="O542" s="831">
        <v>4522</v>
      </c>
      <c r="P542" s="827"/>
      <c r="Q542" s="832">
        <v>4522</v>
      </c>
    </row>
    <row r="543" spans="1:17" ht="14.45" customHeight="1" x14ac:dyDescent="0.2">
      <c r="A543" s="821" t="s">
        <v>599</v>
      </c>
      <c r="B543" s="822" t="s">
        <v>3963</v>
      </c>
      <c r="C543" s="822" t="s">
        <v>3966</v>
      </c>
      <c r="D543" s="822" t="s">
        <v>4953</v>
      </c>
      <c r="E543" s="822" t="s">
        <v>4954</v>
      </c>
      <c r="F543" s="831">
        <v>0</v>
      </c>
      <c r="G543" s="831">
        <v>0</v>
      </c>
      <c r="H543" s="831"/>
      <c r="I543" s="831"/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599</v>
      </c>
      <c r="B544" s="822" t="s">
        <v>3963</v>
      </c>
      <c r="C544" s="822" t="s">
        <v>3966</v>
      </c>
      <c r="D544" s="822" t="s">
        <v>4955</v>
      </c>
      <c r="E544" s="822" t="s">
        <v>4956</v>
      </c>
      <c r="F544" s="831"/>
      <c r="G544" s="831"/>
      <c r="H544" s="831"/>
      <c r="I544" s="831"/>
      <c r="J544" s="831">
        <v>4</v>
      </c>
      <c r="K544" s="831">
        <v>0</v>
      </c>
      <c r="L544" s="831"/>
      <c r="M544" s="831">
        <v>0</v>
      </c>
      <c r="N544" s="831">
        <v>6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599</v>
      </c>
      <c r="B545" s="822" t="s">
        <v>3963</v>
      </c>
      <c r="C545" s="822" t="s">
        <v>3966</v>
      </c>
      <c r="D545" s="822" t="s">
        <v>4957</v>
      </c>
      <c r="E545" s="822" t="s">
        <v>4958</v>
      </c>
      <c r="F545" s="831"/>
      <c r="G545" s="831"/>
      <c r="H545" s="831"/>
      <c r="I545" s="831"/>
      <c r="J545" s="831">
        <v>179</v>
      </c>
      <c r="K545" s="831">
        <v>0</v>
      </c>
      <c r="L545" s="831"/>
      <c r="M545" s="831">
        <v>0</v>
      </c>
      <c r="N545" s="831">
        <v>92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599</v>
      </c>
      <c r="B546" s="822" t="s">
        <v>3963</v>
      </c>
      <c r="C546" s="822" t="s">
        <v>3966</v>
      </c>
      <c r="D546" s="822" t="s">
        <v>4959</v>
      </c>
      <c r="E546" s="822" t="s">
        <v>4960</v>
      </c>
      <c r="F546" s="831"/>
      <c r="G546" s="831"/>
      <c r="H546" s="831"/>
      <c r="I546" s="831"/>
      <c r="J546" s="831">
        <v>19</v>
      </c>
      <c r="K546" s="831">
        <v>0</v>
      </c>
      <c r="L546" s="831"/>
      <c r="M546" s="831">
        <v>0</v>
      </c>
      <c r="N546" s="831">
        <v>19</v>
      </c>
      <c r="O546" s="831">
        <v>0</v>
      </c>
      <c r="P546" s="827"/>
      <c r="Q546" s="832">
        <v>0</v>
      </c>
    </row>
    <row r="547" spans="1:17" ht="14.45" customHeight="1" x14ac:dyDescent="0.2">
      <c r="A547" s="821" t="s">
        <v>599</v>
      </c>
      <c r="B547" s="822" t="s">
        <v>3963</v>
      </c>
      <c r="C547" s="822" t="s">
        <v>3966</v>
      </c>
      <c r="D547" s="822" t="s">
        <v>4961</v>
      </c>
      <c r="E547" s="822" t="s">
        <v>4962</v>
      </c>
      <c r="F547" s="831"/>
      <c r="G547" s="831"/>
      <c r="H547" s="831"/>
      <c r="I547" s="831"/>
      <c r="J547" s="831">
        <v>75</v>
      </c>
      <c r="K547" s="831">
        <v>0</v>
      </c>
      <c r="L547" s="831"/>
      <c r="M547" s="831">
        <v>0</v>
      </c>
      <c r="N547" s="831">
        <v>43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599</v>
      </c>
      <c r="B548" s="822" t="s">
        <v>3963</v>
      </c>
      <c r="C548" s="822" t="s">
        <v>3966</v>
      </c>
      <c r="D548" s="822" t="s">
        <v>4963</v>
      </c>
      <c r="E548" s="822" t="s">
        <v>4964</v>
      </c>
      <c r="F548" s="831"/>
      <c r="G548" s="831"/>
      <c r="H548" s="831"/>
      <c r="I548" s="831"/>
      <c r="J548" s="831">
        <v>174</v>
      </c>
      <c r="K548" s="831">
        <v>0</v>
      </c>
      <c r="L548" s="831"/>
      <c r="M548" s="831">
        <v>0</v>
      </c>
      <c r="N548" s="831">
        <v>87</v>
      </c>
      <c r="O548" s="831">
        <v>0</v>
      </c>
      <c r="P548" s="827"/>
      <c r="Q548" s="832">
        <v>0</v>
      </c>
    </row>
    <row r="549" spans="1:17" ht="14.45" customHeight="1" x14ac:dyDescent="0.2">
      <c r="A549" s="821" t="s">
        <v>599</v>
      </c>
      <c r="B549" s="822" t="s">
        <v>3963</v>
      </c>
      <c r="C549" s="822" t="s">
        <v>3966</v>
      </c>
      <c r="D549" s="822" t="s">
        <v>4965</v>
      </c>
      <c r="E549" s="822" t="s">
        <v>4966</v>
      </c>
      <c r="F549" s="831"/>
      <c r="G549" s="831"/>
      <c r="H549" s="831"/>
      <c r="I549" s="831"/>
      <c r="J549" s="831"/>
      <c r="K549" s="831"/>
      <c r="L549" s="831"/>
      <c r="M549" s="831"/>
      <c r="N549" s="831">
        <v>8</v>
      </c>
      <c r="O549" s="831">
        <v>275616</v>
      </c>
      <c r="P549" s="827"/>
      <c r="Q549" s="832">
        <v>34452</v>
      </c>
    </row>
    <row r="550" spans="1:17" ht="14.45" customHeight="1" x14ac:dyDescent="0.2">
      <c r="A550" s="821" t="s">
        <v>599</v>
      </c>
      <c r="B550" s="822" t="s">
        <v>3963</v>
      </c>
      <c r="C550" s="822" t="s">
        <v>3966</v>
      </c>
      <c r="D550" s="822" t="s">
        <v>4967</v>
      </c>
      <c r="E550" s="822" t="s">
        <v>4968</v>
      </c>
      <c r="F550" s="831"/>
      <c r="G550" s="831"/>
      <c r="H550" s="831"/>
      <c r="I550" s="831"/>
      <c r="J550" s="831">
        <v>104</v>
      </c>
      <c r="K550" s="831">
        <v>0</v>
      </c>
      <c r="L550" s="831"/>
      <c r="M550" s="831">
        <v>0</v>
      </c>
      <c r="N550" s="831">
        <v>44</v>
      </c>
      <c r="O550" s="831">
        <v>0</v>
      </c>
      <c r="P550" s="827"/>
      <c r="Q550" s="832">
        <v>0</v>
      </c>
    </row>
    <row r="551" spans="1:17" ht="14.45" customHeight="1" x14ac:dyDescent="0.2">
      <c r="A551" s="821" t="s">
        <v>599</v>
      </c>
      <c r="B551" s="822" t="s">
        <v>3963</v>
      </c>
      <c r="C551" s="822" t="s">
        <v>3966</v>
      </c>
      <c r="D551" s="822" t="s">
        <v>4969</v>
      </c>
      <c r="E551" s="822" t="s">
        <v>4970</v>
      </c>
      <c r="F551" s="831"/>
      <c r="G551" s="831"/>
      <c r="H551" s="831"/>
      <c r="I551" s="831"/>
      <c r="J551" s="831">
        <v>6</v>
      </c>
      <c r="K551" s="831">
        <v>0</v>
      </c>
      <c r="L551" s="831"/>
      <c r="M551" s="831">
        <v>0</v>
      </c>
      <c r="N551" s="831"/>
      <c r="O551" s="831"/>
      <c r="P551" s="827"/>
      <c r="Q551" s="832"/>
    </row>
    <row r="552" spans="1:17" ht="14.45" customHeight="1" x14ac:dyDescent="0.2">
      <c r="A552" s="821" t="s">
        <v>599</v>
      </c>
      <c r="B552" s="822" t="s">
        <v>3963</v>
      </c>
      <c r="C552" s="822" t="s">
        <v>3966</v>
      </c>
      <c r="D552" s="822" t="s">
        <v>4971</v>
      </c>
      <c r="E552" s="822" t="s">
        <v>4972</v>
      </c>
      <c r="F552" s="831"/>
      <c r="G552" s="831"/>
      <c r="H552" s="831"/>
      <c r="I552" s="831"/>
      <c r="J552" s="831">
        <v>184</v>
      </c>
      <c r="K552" s="831">
        <v>0</v>
      </c>
      <c r="L552" s="831"/>
      <c r="M552" s="831">
        <v>0</v>
      </c>
      <c r="N552" s="831">
        <v>97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599</v>
      </c>
      <c r="B553" s="822" t="s">
        <v>3963</v>
      </c>
      <c r="C553" s="822" t="s">
        <v>3966</v>
      </c>
      <c r="D553" s="822" t="s">
        <v>4973</v>
      </c>
      <c r="E553" s="822" t="s">
        <v>4974</v>
      </c>
      <c r="F553" s="831"/>
      <c r="G553" s="831"/>
      <c r="H553" s="831"/>
      <c r="I553" s="831"/>
      <c r="J553" s="831">
        <v>74</v>
      </c>
      <c r="K553" s="831">
        <v>0</v>
      </c>
      <c r="L553" s="831"/>
      <c r="M553" s="831">
        <v>0</v>
      </c>
      <c r="N553" s="831">
        <v>19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599</v>
      </c>
      <c r="B554" s="822" t="s">
        <v>3963</v>
      </c>
      <c r="C554" s="822" t="s">
        <v>3966</v>
      </c>
      <c r="D554" s="822" t="s">
        <v>4975</v>
      </c>
      <c r="E554" s="822" t="s">
        <v>4976</v>
      </c>
      <c r="F554" s="831"/>
      <c r="G554" s="831"/>
      <c r="H554" s="831"/>
      <c r="I554" s="831"/>
      <c r="J554" s="831">
        <v>109</v>
      </c>
      <c r="K554" s="831">
        <v>0</v>
      </c>
      <c r="L554" s="831"/>
      <c r="M554" s="831">
        <v>0</v>
      </c>
      <c r="N554" s="831">
        <v>81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599</v>
      </c>
      <c r="B555" s="822" t="s">
        <v>3963</v>
      </c>
      <c r="C555" s="822" t="s">
        <v>3966</v>
      </c>
      <c r="D555" s="822" t="s">
        <v>4977</v>
      </c>
      <c r="E555" s="822" t="s">
        <v>4972</v>
      </c>
      <c r="F555" s="831"/>
      <c r="G555" s="831"/>
      <c r="H555" s="831"/>
      <c r="I555" s="831"/>
      <c r="J555" s="831">
        <v>5</v>
      </c>
      <c r="K555" s="831">
        <v>0</v>
      </c>
      <c r="L555" s="831"/>
      <c r="M555" s="831">
        <v>0</v>
      </c>
      <c r="N555" s="831"/>
      <c r="O555" s="831"/>
      <c r="P555" s="827"/>
      <c r="Q555" s="832"/>
    </row>
    <row r="556" spans="1:17" ht="14.45" customHeight="1" x14ac:dyDescent="0.2">
      <c r="A556" s="821" t="s">
        <v>599</v>
      </c>
      <c r="B556" s="822" t="s">
        <v>3963</v>
      </c>
      <c r="C556" s="822" t="s">
        <v>3966</v>
      </c>
      <c r="D556" s="822" t="s">
        <v>4978</v>
      </c>
      <c r="E556" s="822" t="s">
        <v>4979</v>
      </c>
      <c r="F556" s="831"/>
      <c r="G556" s="831"/>
      <c r="H556" s="831"/>
      <c r="I556" s="831"/>
      <c r="J556" s="831">
        <v>17</v>
      </c>
      <c r="K556" s="831">
        <v>0</v>
      </c>
      <c r="L556" s="831"/>
      <c r="M556" s="831">
        <v>0</v>
      </c>
      <c r="N556" s="831">
        <v>19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599</v>
      </c>
      <c r="B557" s="822" t="s">
        <v>3963</v>
      </c>
      <c r="C557" s="822" t="s">
        <v>3966</v>
      </c>
      <c r="D557" s="822" t="s">
        <v>4980</v>
      </c>
      <c r="E557" s="822" t="s">
        <v>4981</v>
      </c>
      <c r="F557" s="831"/>
      <c r="G557" s="831"/>
      <c r="H557" s="831"/>
      <c r="I557" s="831"/>
      <c r="J557" s="831">
        <v>2</v>
      </c>
      <c r="K557" s="831">
        <v>0</v>
      </c>
      <c r="L557" s="831"/>
      <c r="M557" s="831">
        <v>0</v>
      </c>
      <c r="N557" s="831"/>
      <c r="O557" s="831"/>
      <c r="P557" s="827"/>
      <c r="Q557" s="832"/>
    </row>
    <row r="558" spans="1:17" ht="14.45" customHeight="1" x14ac:dyDescent="0.2">
      <c r="A558" s="821" t="s">
        <v>599</v>
      </c>
      <c r="B558" s="822" t="s">
        <v>3963</v>
      </c>
      <c r="C558" s="822" t="s">
        <v>3966</v>
      </c>
      <c r="D558" s="822" t="s">
        <v>4982</v>
      </c>
      <c r="E558" s="822" t="s">
        <v>4983</v>
      </c>
      <c r="F558" s="831"/>
      <c r="G558" s="831"/>
      <c r="H558" s="831"/>
      <c r="I558" s="831"/>
      <c r="J558" s="831">
        <v>3</v>
      </c>
      <c r="K558" s="831">
        <v>0</v>
      </c>
      <c r="L558" s="831"/>
      <c r="M558" s="831">
        <v>0</v>
      </c>
      <c r="N558" s="831">
        <v>4</v>
      </c>
      <c r="O558" s="831">
        <v>0</v>
      </c>
      <c r="P558" s="827"/>
      <c r="Q558" s="832">
        <v>0</v>
      </c>
    </row>
    <row r="559" spans="1:17" ht="14.45" customHeight="1" x14ac:dyDescent="0.2">
      <c r="A559" s="821" t="s">
        <v>599</v>
      </c>
      <c r="B559" s="822" t="s">
        <v>3963</v>
      </c>
      <c r="C559" s="822" t="s">
        <v>3966</v>
      </c>
      <c r="D559" s="822" t="s">
        <v>4984</v>
      </c>
      <c r="E559" s="822" t="s">
        <v>4985</v>
      </c>
      <c r="F559" s="831"/>
      <c r="G559" s="831"/>
      <c r="H559" s="831"/>
      <c r="I559" s="831"/>
      <c r="J559" s="831">
        <v>13</v>
      </c>
      <c r="K559" s="831">
        <v>0</v>
      </c>
      <c r="L559" s="831"/>
      <c r="M559" s="831">
        <v>0</v>
      </c>
      <c r="N559" s="831">
        <v>12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599</v>
      </c>
      <c r="B560" s="822" t="s">
        <v>3963</v>
      </c>
      <c r="C560" s="822" t="s">
        <v>3966</v>
      </c>
      <c r="D560" s="822" t="s">
        <v>4082</v>
      </c>
      <c r="E560" s="822" t="s">
        <v>4083</v>
      </c>
      <c r="F560" s="831"/>
      <c r="G560" s="831"/>
      <c r="H560" s="831"/>
      <c r="I560" s="831"/>
      <c r="J560" s="831">
        <v>3</v>
      </c>
      <c r="K560" s="831">
        <v>0</v>
      </c>
      <c r="L560" s="831"/>
      <c r="M560" s="831">
        <v>0</v>
      </c>
      <c r="N560" s="831">
        <v>1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599</v>
      </c>
      <c r="B561" s="822" t="s">
        <v>3963</v>
      </c>
      <c r="C561" s="822" t="s">
        <v>3966</v>
      </c>
      <c r="D561" s="822" t="s">
        <v>4986</v>
      </c>
      <c r="E561" s="822" t="s">
        <v>4987</v>
      </c>
      <c r="F561" s="831"/>
      <c r="G561" s="831"/>
      <c r="H561" s="831"/>
      <c r="I561" s="831"/>
      <c r="J561" s="831">
        <v>1</v>
      </c>
      <c r="K561" s="831">
        <v>0</v>
      </c>
      <c r="L561" s="831"/>
      <c r="M561" s="831">
        <v>0</v>
      </c>
      <c r="N561" s="831">
        <v>1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599</v>
      </c>
      <c r="B562" s="822" t="s">
        <v>3963</v>
      </c>
      <c r="C562" s="822" t="s">
        <v>3966</v>
      </c>
      <c r="D562" s="822" t="s">
        <v>4988</v>
      </c>
      <c r="E562" s="822" t="s">
        <v>4989</v>
      </c>
      <c r="F562" s="831"/>
      <c r="G562" s="831"/>
      <c r="H562" s="831"/>
      <c r="I562" s="831"/>
      <c r="J562" s="831">
        <v>5</v>
      </c>
      <c r="K562" s="831">
        <v>0</v>
      </c>
      <c r="L562" s="831"/>
      <c r="M562" s="831">
        <v>0</v>
      </c>
      <c r="N562" s="831"/>
      <c r="O562" s="831"/>
      <c r="P562" s="827"/>
      <c r="Q562" s="832"/>
    </row>
    <row r="563" spans="1:17" ht="14.45" customHeight="1" x14ac:dyDescent="0.2">
      <c r="A563" s="821" t="s">
        <v>599</v>
      </c>
      <c r="B563" s="822" t="s">
        <v>3963</v>
      </c>
      <c r="C563" s="822" t="s">
        <v>3966</v>
      </c>
      <c r="D563" s="822" t="s">
        <v>4990</v>
      </c>
      <c r="E563" s="822" t="s">
        <v>4991</v>
      </c>
      <c r="F563" s="831"/>
      <c r="G563" s="831"/>
      <c r="H563" s="831"/>
      <c r="I563" s="831"/>
      <c r="J563" s="831"/>
      <c r="K563" s="831"/>
      <c r="L563" s="831"/>
      <c r="M563" s="831"/>
      <c r="N563" s="831">
        <v>7</v>
      </c>
      <c r="O563" s="831">
        <v>39879</v>
      </c>
      <c r="P563" s="827"/>
      <c r="Q563" s="832">
        <v>5697</v>
      </c>
    </row>
    <row r="564" spans="1:17" ht="14.45" customHeight="1" x14ac:dyDescent="0.2">
      <c r="A564" s="821" t="s">
        <v>599</v>
      </c>
      <c r="B564" s="822" t="s">
        <v>3963</v>
      </c>
      <c r="C564" s="822" t="s">
        <v>3966</v>
      </c>
      <c r="D564" s="822" t="s">
        <v>4992</v>
      </c>
      <c r="E564" s="822" t="s">
        <v>4993</v>
      </c>
      <c r="F564" s="831"/>
      <c r="G564" s="831"/>
      <c r="H564" s="831"/>
      <c r="I564" s="831"/>
      <c r="J564" s="831">
        <v>1</v>
      </c>
      <c r="K564" s="831">
        <v>0</v>
      </c>
      <c r="L564" s="831"/>
      <c r="M564" s="831">
        <v>0</v>
      </c>
      <c r="N564" s="831">
        <v>1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599</v>
      </c>
      <c r="B565" s="822" t="s">
        <v>3963</v>
      </c>
      <c r="C565" s="822" t="s">
        <v>3966</v>
      </c>
      <c r="D565" s="822" t="s">
        <v>4994</v>
      </c>
      <c r="E565" s="822" t="s">
        <v>4995</v>
      </c>
      <c r="F565" s="831"/>
      <c r="G565" s="831"/>
      <c r="H565" s="831"/>
      <c r="I565" s="831"/>
      <c r="J565" s="831">
        <v>6</v>
      </c>
      <c r="K565" s="831">
        <v>0</v>
      </c>
      <c r="L565" s="831"/>
      <c r="M565" s="831">
        <v>0</v>
      </c>
      <c r="N565" s="831">
        <v>1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599</v>
      </c>
      <c r="B566" s="822" t="s">
        <v>3963</v>
      </c>
      <c r="C566" s="822" t="s">
        <v>3966</v>
      </c>
      <c r="D566" s="822" t="s">
        <v>4996</v>
      </c>
      <c r="E566" s="822" t="s">
        <v>4997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599</v>
      </c>
      <c r="B567" s="822" t="s">
        <v>3963</v>
      </c>
      <c r="C567" s="822" t="s">
        <v>3966</v>
      </c>
      <c r="D567" s="822" t="s">
        <v>4998</v>
      </c>
      <c r="E567" s="822" t="s">
        <v>4999</v>
      </c>
      <c r="F567" s="831"/>
      <c r="G567" s="831"/>
      <c r="H567" s="831"/>
      <c r="I567" s="831"/>
      <c r="J567" s="831">
        <v>3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599</v>
      </c>
      <c r="B568" s="822" t="s">
        <v>3963</v>
      </c>
      <c r="C568" s="822" t="s">
        <v>3966</v>
      </c>
      <c r="D568" s="822" t="s">
        <v>5000</v>
      </c>
      <c r="E568" s="822" t="s">
        <v>5001</v>
      </c>
      <c r="F568" s="831"/>
      <c r="G568" s="831"/>
      <c r="H568" s="831"/>
      <c r="I568" s="831"/>
      <c r="J568" s="831">
        <v>1</v>
      </c>
      <c r="K568" s="831">
        <v>0</v>
      </c>
      <c r="L568" s="831"/>
      <c r="M568" s="831">
        <v>0</v>
      </c>
      <c r="N568" s="831"/>
      <c r="O568" s="831"/>
      <c r="P568" s="827"/>
      <c r="Q568" s="832"/>
    </row>
    <row r="569" spans="1:17" ht="14.45" customHeight="1" x14ac:dyDescent="0.2">
      <c r="A569" s="821" t="s">
        <v>599</v>
      </c>
      <c r="B569" s="822" t="s">
        <v>3963</v>
      </c>
      <c r="C569" s="822" t="s">
        <v>3966</v>
      </c>
      <c r="D569" s="822" t="s">
        <v>5002</v>
      </c>
      <c r="E569" s="822" t="s">
        <v>5003</v>
      </c>
      <c r="F569" s="831"/>
      <c r="G569" s="831"/>
      <c r="H569" s="831"/>
      <c r="I569" s="831"/>
      <c r="J569" s="831">
        <v>40</v>
      </c>
      <c r="K569" s="831">
        <v>0</v>
      </c>
      <c r="L569" s="831"/>
      <c r="M569" s="831">
        <v>0</v>
      </c>
      <c r="N569" s="831">
        <v>22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599</v>
      </c>
      <c r="B570" s="822" t="s">
        <v>3963</v>
      </c>
      <c r="C570" s="822" t="s">
        <v>3966</v>
      </c>
      <c r="D570" s="822" t="s">
        <v>5004</v>
      </c>
      <c r="E570" s="822" t="s">
        <v>5005</v>
      </c>
      <c r="F570" s="831"/>
      <c r="G570" s="831"/>
      <c r="H570" s="831"/>
      <c r="I570" s="831"/>
      <c r="J570" s="831"/>
      <c r="K570" s="831"/>
      <c r="L570" s="831"/>
      <c r="M570" s="831"/>
      <c r="N570" s="831">
        <v>5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599</v>
      </c>
      <c r="B571" s="822" t="s">
        <v>3963</v>
      </c>
      <c r="C571" s="822" t="s">
        <v>3966</v>
      </c>
      <c r="D571" s="822" t="s">
        <v>5006</v>
      </c>
      <c r="E571" s="822" t="s">
        <v>5007</v>
      </c>
      <c r="F571" s="831"/>
      <c r="G571" s="831"/>
      <c r="H571" s="831"/>
      <c r="I571" s="831"/>
      <c r="J571" s="831"/>
      <c r="K571" s="831"/>
      <c r="L571" s="831"/>
      <c r="M571" s="831"/>
      <c r="N571" s="831">
        <v>2</v>
      </c>
      <c r="O571" s="831">
        <v>9952</v>
      </c>
      <c r="P571" s="827"/>
      <c r="Q571" s="832">
        <v>4976</v>
      </c>
    </row>
    <row r="572" spans="1:17" ht="14.45" customHeight="1" x14ac:dyDescent="0.2">
      <c r="A572" s="821" t="s">
        <v>599</v>
      </c>
      <c r="B572" s="822" t="s">
        <v>3963</v>
      </c>
      <c r="C572" s="822" t="s">
        <v>3966</v>
      </c>
      <c r="D572" s="822" t="s">
        <v>5008</v>
      </c>
      <c r="E572" s="822" t="s">
        <v>5009</v>
      </c>
      <c r="F572" s="831"/>
      <c r="G572" s="831"/>
      <c r="H572" s="831"/>
      <c r="I572" s="831"/>
      <c r="J572" s="831">
        <v>1</v>
      </c>
      <c r="K572" s="831">
        <v>0</v>
      </c>
      <c r="L572" s="831"/>
      <c r="M572" s="831">
        <v>0</v>
      </c>
      <c r="N572" s="831"/>
      <c r="O572" s="831"/>
      <c r="P572" s="827"/>
      <c r="Q572" s="832"/>
    </row>
    <row r="573" spans="1:17" ht="14.45" customHeight="1" x14ac:dyDescent="0.2">
      <c r="A573" s="821" t="s">
        <v>599</v>
      </c>
      <c r="B573" s="822" t="s">
        <v>3963</v>
      </c>
      <c r="C573" s="822" t="s">
        <v>3966</v>
      </c>
      <c r="D573" s="822" t="s">
        <v>5010</v>
      </c>
      <c r="E573" s="822" t="s">
        <v>5011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4549</v>
      </c>
      <c r="P573" s="827"/>
      <c r="Q573" s="832">
        <v>4549</v>
      </c>
    </row>
    <row r="574" spans="1:17" ht="14.45" customHeight="1" x14ac:dyDescent="0.2">
      <c r="A574" s="821" t="s">
        <v>599</v>
      </c>
      <c r="B574" s="822" t="s">
        <v>3963</v>
      </c>
      <c r="C574" s="822" t="s">
        <v>3966</v>
      </c>
      <c r="D574" s="822" t="s">
        <v>5012</v>
      </c>
      <c r="E574" s="822" t="s">
        <v>5013</v>
      </c>
      <c r="F574" s="831"/>
      <c r="G574" s="831"/>
      <c r="H574" s="831"/>
      <c r="I574" s="831"/>
      <c r="J574" s="831"/>
      <c r="K574" s="831"/>
      <c r="L574" s="831"/>
      <c r="M574" s="831"/>
      <c r="N574" s="831">
        <v>1</v>
      </c>
      <c r="O574" s="831">
        <v>6206</v>
      </c>
      <c r="P574" s="827"/>
      <c r="Q574" s="832">
        <v>6206</v>
      </c>
    </row>
    <row r="575" spans="1:17" ht="14.45" customHeight="1" x14ac:dyDescent="0.2">
      <c r="A575" s="821" t="s">
        <v>599</v>
      </c>
      <c r="B575" s="822" t="s">
        <v>5014</v>
      </c>
      <c r="C575" s="822" t="s">
        <v>3964</v>
      </c>
      <c r="D575" s="822" t="s">
        <v>5015</v>
      </c>
      <c r="E575" s="822"/>
      <c r="F575" s="831">
        <v>0</v>
      </c>
      <c r="G575" s="831">
        <v>0</v>
      </c>
      <c r="H575" s="831"/>
      <c r="I575" s="831"/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599</v>
      </c>
      <c r="B576" s="822" t="s">
        <v>5014</v>
      </c>
      <c r="C576" s="822" t="s">
        <v>3964</v>
      </c>
      <c r="D576" s="822" t="s">
        <v>4144</v>
      </c>
      <c r="E576" s="822" t="s">
        <v>1216</v>
      </c>
      <c r="F576" s="831">
        <v>19.7</v>
      </c>
      <c r="G576" s="831">
        <v>4009.9600000000005</v>
      </c>
      <c r="H576" s="831"/>
      <c r="I576" s="831">
        <v>203.55126903553304</v>
      </c>
      <c r="J576" s="831">
        <v>18.200000000000003</v>
      </c>
      <c r="K576" s="831">
        <v>3767.84</v>
      </c>
      <c r="L576" s="831"/>
      <c r="M576" s="831">
        <v>207.02417582417581</v>
      </c>
      <c r="N576" s="831">
        <v>6.5</v>
      </c>
      <c r="O576" s="831">
        <v>1274.17</v>
      </c>
      <c r="P576" s="827"/>
      <c r="Q576" s="832">
        <v>196.02615384615385</v>
      </c>
    </row>
    <row r="577" spans="1:17" ht="14.45" customHeight="1" x14ac:dyDescent="0.2">
      <c r="A577" s="821" t="s">
        <v>599</v>
      </c>
      <c r="B577" s="822" t="s">
        <v>5014</v>
      </c>
      <c r="C577" s="822" t="s">
        <v>3964</v>
      </c>
      <c r="D577" s="822" t="s">
        <v>4145</v>
      </c>
      <c r="E577" s="822" t="s">
        <v>4146</v>
      </c>
      <c r="F577" s="831">
        <v>5.1999999999999993</v>
      </c>
      <c r="G577" s="831">
        <v>944.3599999999999</v>
      </c>
      <c r="H577" s="831"/>
      <c r="I577" s="831">
        <v>181.6076923076923</v>
      </c>
      <c r="J577" s="831">
        <v>3.8000000000000003</v>
      </c>
      <c r="K577" s="831">
        <v>774.13</v>
      </c>
      <c r="L577" s="831"/>
      <c r="M577" s="831">
        <v>203.71842105263156</v>
      </c>
      <c r="N577" s="831">
        <v>2.6</v>
      </c>
      <c r="O577" s="831">
        <v>532.56999999999994</v>
      </c>
      <c r="P577" s="827"/>
      <c r="Q577" s="832">
        <v>204.83461538461535</v>
      </c>
    </row>
    <row r="578" spans="1:17" ht="14.45" customHeight="1" x14ac:dyDescent="0.2">
      <c r="A578" s="821" t="s">
        <v>599</v>
      </c>
      <c r="B578" s="822" t="s">
        <v>5014</v>
      </c>
      <c r="C578" s="822" t="s">
        <v>3964</v>
      </c>
      <c r="D578" s="822" t="s">
        <v>4147</v>
      </c>
      <c r="E578" s="822" t="s">
        <v>4148</v>
      </c>
      <c r="F578" s="831">
        <v>1.2</v>
      </c>
      <c r="G578" s="831">
        <v>163.04</v>
      </c>
      <c r="H578" s="831"/>
      <c r="I578" s="831">
        <v>135.86666666666667</v>
      </c>
      <c r="J578" s="831"/>
      <c r="K578" s="831"/>
      <c r="L578" s="831"/>
      <c r="M578" s="831"/>
      <c r="N578" s="831">
        <v>0.60000000000000009</v>
      </c>
      <c r="O578" s="831">
        <v>81.510000000000005</v>
      </c>
      <c r="P578" s="827"/>
      <c r="Q578" s="832">
        <v>135.85</v>
      </c>
    </row>
    <row r="579" spans="1:17" ht="14.45" customHeight="1" x14ac:dyDescent="0.2">
      <c r="A579" s="821" t="s">
        <v>599</v>
      </c>
      <c r="B579" s="822" t="s">
        <v>5014</v>
      </c>
      <c r="C579" s="822" t="s">
        <v>3964</v>
      </c>
      <c r="D579" s="822" t="s">
        <v>4159</v>
      </c>
      <c r="E579" s="822" t="s">
        <v>4160</v>
      </c>
      <c r="F579" s="831">
        <v>6</v>
      </c>
      <c r="G579" s="831">
        <v>1315.2</v>
      </c>
      <c r="H579" s="831"/>
      <c r="I579" s="831">
        <v>219.20000000000002</v>
      </c>
      <c r="J579" s="831">
        <v>8</v>
      </c>
      <c r="K579" s="831">
        <v>1753.6000000000001</v>
      </c>
      <c r="L579" s="831"/>
      <c r="M579" s="831">
        <v>219.20000000000002</v>
      </c>
      <c r="N579" s="831"/>
      <c r="O579" s="831"/>
      <c r="P579" s="827"/>
      <c r="Q579" s="832"/>
    </row>
    <row r="580" spans="1:17" ht="14.45" customHeight="1" x14ac:dyDescent="0.2">
      <c r="A580" s="821" t="s">
        <v>599</v>
      </c>
      <c r="B580" s="822" t="s">
        <v>5014</v>
      </c>
      <c r="C580" s="822" t="s">
        <v>3964</v>
      </c>
      <c r="D580" s="822" t="s">
        <v>4161</v>
      </c>
      <c r="E580" s="822" t="s">
        <v>1228</v>
      </c>
      <c r="F580" s="831">
        <v>1.1000000000000001</v>
      </c>
      <c r="G580" s="831">
        <v>367.96999999999997</v>
      </c>
      <c r="H580" s="831"/>
      <c r="I580" s="831">
        <v>334.51818181818174</v>
      </c>
      <c r="J580" s="831">
        <v>0.79999999999999993</v>
      </c>
      <c r="K580" s="831">
        <v>538.24</v>
      </c>
      <c r="L580" s="831"/>
      <c r="M580" s="831">
        <v>672.80000000000007</v>
      </c>
      <c r="N580" s="831"/>
      <c r="O580" s="831"/>
      <c r="P580" s="827"/>
      <c r="Q580" s="832"/>
    </row>
    <row r="581" spans="1:17" ht="14.45" customHeight="1" x14ac:dyDescent="0.2">
      <c r="A581" s="821" t="s">
        <v>599</v>
      </c>
      <c r="B581" s="822" t="s">
        <v>5014</v>
      </c>
      <c r="C581" s="822" t="s">
        <v>3964</v>
      </c>
      <c r="D581" s="822" t="s">
        <v>4162</v>
      </c>
      <c r="E581" s="822" t="s">
        <v>1238</v>
      </c>
      <c r="F581" s="831">
        <v>0.2</v>
      </c>
      <c r="G581" s="831">
        <v>29.7</v>
      </c>
      <c r="H581" s="831"/>
      <c r="I581" s="831">
        <v>148.5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599</v>
      </c>
      <c r="B582" s="822" t="s">
        <v>5014</v>
      </c>
      <c r="C582" s="822" t="s">
        <v>3964</v>
      </c>
      <c r="D582" s="822" t="s">
        <v>4163</v>
      </c>
      <c r="E582" s="822" t="s">
        <v>4164</v>
      </c>
      <c r="F582" s="831"/>
      <c r="G582" s="831"/>
      <c r="H582" s="831"/>
      <c r="I582" s="831"/>
      <c r="J582" s="831">
        <v>7</v>
      </c>
      <c r="K582" s="831">
        <v>370.15999999999997</v>
      </c>
      <c r="L582" s="831"/>
      <c r="M582" s="831">
        <v>52.879999999999995</v>
      </c>
      <c r="N582" s="831"/>
      <c r="O582" s="831"/>
      <c r="P582" s="827"/>
      <c r="Q582" s="832"/>
    </row>
    <row r="583" spans="1:17" ht="14.45" customHeight="1" x14ac:dyDescent="0.2">
      <c r="A583" s="821" t="s">
        <v>599</v>
      </c>
      <c r="B583" s="822" t="s">
        <v>5014</v>
      </c>
      <c r="C583" s="822" t="s">
        <v>3964</v>
      </c>
      <c r="D583" s="822" t="s">
        <v>5016</v>
      </c>
      <c r="E583" s="822" t="s">
        <v>1216</v>
      </c>
      <c r="F583" s="831"/>
      <c r="G583" s="831"/>
      <c r="H583" s="831"/>
      <c r="I583" s="831"/>
      <c r="J583" s="831">
        <v>0.30000000000000004</v>
      </c>
      <c r="K583" s="831">
        <v>42</v>
      </c>
      <c r="L583" s="831"/>
      <c r="M583" s="831">
        <v>139.99999999999997</v>
      </c>
      <c r="N583" s="831"/>
      <c r="O583" s="831"/>
      <c r="P583" s="827"/>
      <c r="Q583" s="832"/>
    </row>
    <row r="584" spans="1:17" ht="14.45" customHeight="1" x14ac:dyDescent="0.2">
      <c r="A584" s="821" t="s">
        <v>599</v>
      </c>
      <c r="B584" s="822" t="s">
        <v>5014</v>
      </c>
      <c r="C584" s="822" t="s">
        <v>3964</v>
      </c>
      <c r="D584" s="822" t="s">
        <v>4173</v>
      </c>
      <c r="E584" s="822" t="s">
        <v>1212</v>
      </c>
      <c r="F584" s="831">
        <v>1</v>
      </c>
      <c r="G584" s="831">
        <v>458.70000000000005</v>
      </c>
      <c r="H584" s="831"/>
      <c r="I584" s="831">
        <v>458.70000000000005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599</v>
      </c>
      <c r="B585" s="822" t="s">
        <v>5014</v>
      </c>
      <c r="C585" s="822" t="s">
        <v>3964</v>
      </c>
      <c r="D585" s="822" t="s">
        <v>4176</v>
      </c>
      <c r="E585" s="822" t="s">
        <v>1222</v>
      </c>
      <c r="F585" s="831">
        <v>5.8999999999999995</v>
      </c>
      <c r="G585" s="831">
        <v>908.59999999999991</v>
      </c>
      <c r="H585" s="831"/>
      <c r="I585" s="831">
        <v>154</v>
      </c>
      <c r="J585" s="831">
        <v>3.1</v>
      </c>
      <c r="K585" s="831">
        <v>467.38</v>
      </c>
      <c r="L585" s="831"/>
      <c r="M585" s="831">
        <v>150.76774193548385</v>
      </c>
      <c r="N585" s="831">
        <v>0.79999999999999993</v>
      </c>
      <c r="O585" s="831">
        <v>120.56</v>
      </c>
      <c r="P585" s="827"/>
      <c r="Q585" s="832">
        <v>150.70000000000002</v>
      </c>
    </row>
    <row r="586" spans="1:17" ht="14.45" customHeight="1" x14ac:dyDescent="0.2">
      <c r="A586" s="821" t="s">
        <v>599</v>
      </c>
      <c r="B586" s="822" t="s">
        <v>5014</v>
      </c>
      <c r="C586" s="822" t="s">
        <v>3964</v>
      </c>
      <c r="D586" s="822" t="s">
        <v>4177</v>
      </c>
      <c r="E586" s="822" t="s">
        <v>1222</v>
      </c>
      <c r="F586" s="831">
        <v>11.500000000000002</v>
      </c>
      <c r="G586" s="831">
        <v>3023.35</v>
      </c>
      <c r="H586" s="831"/>
      <c r="I586" s="831">
        <v>262.89999999999998</v>
      </c>
      <c r="J586" s="831">
        <v>8.1999999999999993</v>
      </c>
      <c r="K586" s="831">
        <v>2164.8000000000002</v>
      </c>
      <c r="L586" s="831"/>
      <c r="M586" s="831">
        <v>264.00000000000006</v>
      </c>
      <c r="N586" s="831">
        <v>1.7</v>
      </c>
      <c r="O586" s="831">
        <v>448.8</v>
      </c>
      <c r="P586" s="827"/>
      <c r="Q586" s="832">
        <v>264</v>
      </c>
    </row>
    <row r="587" spans="1:17" ht="14.45" customHeight="1" x14ac:dyDescent="0.2">
      <c r="A587" s="821" t="s">
        <v>599</v>
      </c>
      <c r="B587" s="822" t="s">
        <v>5014</v>
      </c>
      <c r="C587" s="822" t="s">
        <v>3964</v>
      </c>
      <c r="D587" s="822" t="s">
        <v>4179</v>
      </c>
      <c r="E587" s="822" t="s">
        <v>4180</v>
      </c>
      <c r="F587" s="831">
        <v>127.8</v>
      </c>
      <c r="G587" s="831">
        <v>17020.469999999998</v>
      </c>
      <c r="H587" s="831"/>
      <c r="I587" s="831">
        <v>133.18051643192487</v>
      </c>
      <c r="J587" s="831">
        <v>91.300000000000011</v>
      </c>
      <c r="K587" s="831">
        <v>12222.310000000001</v>
      </c>
      <c r="L587" s="831"/>
      <c r="M587" s="831">
        <v>133.86976998904709</v>
      </c>
      <c r="N587" s="831">
        <v>25.8</v>
      </c>
      <c r="O587" s="831">
        <v>3323.2200000000003</v>
      </c>
      <c r="P587" s="827"/>
      <c r="Q587" s="832">
        <v>128.80697674418604</v>
      </c>
    </row>
    <row r="588" spans="1:17" ht="14.45" customHeight="1" x14ac:dyDescent="0.2">
      <c r="A588" s="821" t="s">
        <v>599</v>
      </c>
      <c r="B588" s="822" t="s">
        <v>5014</v>
      </c>
      <c r="C588" s="822" t="s">
        <v>4192</v>
      </c>
      <c r="D588" s="822" t="s">
        <v>4193</v>
      </c>
      <c r="E588" s="822" t="s">
        <v>4194</v>
      </c>
      <c r="F588" s="831">
        <v>70</v>
      </c>
      <c r="G588" s="831">
        <v>152446</v>
      </c>
      <c r="H588" s="831"/>
      <c r="I588" s="831">
        <v>2177.8000000000002</v>
      </c>
      <c r="J588" s="831">
        <v>42</v>
      </c>
      <c r="K588" s="831">
        <v>92612.66</v>
      </c>
      <c r="L588" s="831"/>
      <c r="M588" s="831">
        <v>2205.0633333333335</v>
      </c>
      <c r="N588" s="831">
        <v>10</v>
      </c>
      <c r="O588" s="831">
        <v>22177.3</v>
      </c>
      <c r="P588" s="827"/>
      <c r="Q588" s="832">
        <v>2217.73</v>
      </c>
    </row>
    <row r="589" spans="1:17" ht="14.45" customHeight="1" x14ac:dyDescent="0.2">
      <c r="A589" s="821" t="s">
        <v>599</v>
      </c>
      <c r="B589" s="822" t="s">
        <v>5014</v>
      </c>
      <c r="C589" s="822" t="s">
        <v>4192</v>
      </c>
      <c r="D589" s="822" t="s">
        <v>4195</v>
      </c>
      <c r="E589" s="822" t="s">
        <v>4196</v>
      </c>
      <c r="F589" s="831">
        <v>68.099999999999994</v>
      </c>
      <c r="G589" s="831">
        <v>181295.81999999998</v>
      </c>
      <c r="H589" s="831"/>
      <c r="I589" s="831">
        <v>2662.2</v>
      </c>
      <c r="J589" s="831">
        <v>44</v>
      </c>
      <c r="K589" s="831">
        <v>118657.15</v>
      </c>
      <c r="L589" s="831"/>
      <c r="M589" s="831">
        <v>2696.7534090909089</v>
      </c>
      <c r="N589" s="831">
        <v>30</v>
      </c>
      <c r="O589" s="831">
        <v>81234.899999999994</v>
      </c>
      <c r="P589" s="827"/>
      <c r="Q589" s="832">
        <v>2707.83</v>
      </c>
    </row>
    <row r="590" spans="1:17" ht="14.45" customHeight="1" x14ac:dyDescent="0.2">
      <c r="A590" s="821" t="s">
        <v>599</v>
      </c>
      <c r="B590" s="822" t="s">
        <v>5014</v>
      </c>
      <c r="C590" s="822" t="s">
        <v>4192</v>
      </c>
      <c r="D590" s="822" t="s">
        <v>5017</v>
      </c>
      <c r="E590" s="822" t="s">
        <v>5018</v>
      </c>
      <c r="F590" s="831">
        <v>1</v>
      </c>
      <c r="G590" s="831">
        <v>2177.8000000000002</v>
      </c>
      <c r="H590" s="831"/>
      <c r="I590" s="831">
        <v>2177.8000000000002</v>
      </c>
      <c r="J590" s="831">
        <v>1</v>
      </c>
      <c r="K590" s="831">
        <v>2217.73</v>
      </c>
      <c r="L590" s="831"/>
      <c r="M590" s="831">
        <v>2217.73</v>
      </c>
      <c r="N590" s="831"/>
      <c r="O590" s="831"/>
      <c r="P590" s="827"/>
      <c r="Q590" s="832"/>
    </row>
    <row r="591" spans="1:17" ht="14.45" customHeight="1" x14ac:dyDescent="0.2">
      <c r="A591" s="821" t="s">
        <v>599</v>
      </c>
      <c r="B591" s="822" t="s">
        <v>5014</v>
      </c>
      <c r="C591" s="822" t="s">
        <v>4192</v>
      </c>
      <c r="D591" s="822" t="s">
        <v>4199</v>
      </c>
      <c r="E591" s="822" t="s">
        <v>4200</v>
      </c>
      <c r="F591" s="831">
        <v>23</v>
      </c>
      <c r="G591" s="831">
        <v>28160.05</v>
      </c>
      <c r="H591" s="831"/>
      <c r="I591" s="831">
        <v>1224.3499999999999</v>
      </c>
      <c r="J591" s="831">
        <v>18</v>
      </c>
      <c r="K591" s="831">
        <v>22286.25</v>
      </c>
      <c r="L591" s="831"/>
      <c r="M591" s="831">
        <v>1238.125</v>
      </c>
      <c r="N591" s="831">
        <v>9</v>
      </c>
      <c r="O591" s="831">
        <v>11230.74</v>
      </c>
      <c r="P591" s="827"/>
      <c r="Q591" s="832">
        <v>1247.8599999999999</v>
      </c>
    </row>
    <row r="592" spans="1:17" ht="14.45" customHeight="1" x14ac:dyDescent="0.2">
      <c r="A592" s="821" t="s">
        <v>599</v>
      </c>
      <c r="B592" s="822" t="s">
        <v>5014</v>
      </c>
      <c r="C592" s="822" t="s">
        <v>4192</v>
      </c>
      <c r="D592" s="822" t="s">
        <v>4201</v>
      </c>
      <c r="E592" s="822" t="s">
        <v>4202</v>
      </c>
      <c r="F592" s="831"/>
      <c r="G592" s="831"/>
      <c r="H592" s="831"/>
      <c r="I592" s="831"/>
      <c r="J592" s="831">
        <v>2</v>
      </c>
      <c r="K592" s="831">
        <v>506.36</v>
      </c>
      <c r="L592" s="831"/>
      <c r="M592" s="831">
        <v>253.18</v>
      </c>
      <c r="N592" s="831"/>
      <c r="O592" s="831"/>
      <c r="P592" s="827"/>
      <c r="Q592" s="832"/>
    </row>
    <row r="593" spans="1:17" ht="14.45" customHeight="1" x14ac:dyDescent="0.2">
      <c r="A593" s="821" t="s">
        <v>599</v>
      </c>
      <c r="B593" s="822" t="s">
        <v>5014</v>
      </c>
      <c r="C593" s="822" t="s">
        <v>4090</v>
      </c>
      <c r="D593" s="822" t="s">
        <v>5019</v>
      </c>
      <c r="E593" s="822" t="s">
        <v>5020</v>
      </c>
      <c r="F593" s="831">
        <v>3</v>
      </c>
      <c r="G593" s="831">
        <v>989.94</v>
      </c>
      <c r="H593" s="831"/>
      <c r="I593" s="831">
        <v>329.98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599</v>
      </c>
      <c r="B594" s="822" t="s">
        <v>5014</v>
      </c>
      <c r="C594" s="822" t="s">
        <v>4090</v>
      </c>
      <c r="D594" s="822" t="s">
        <v>4207</v>
      </c>
      <c r="E594" s="822" t="s">
        <v>4208</v>
      </c>
      <c r="F594" s="831">
        <v>1</v>
      </c>
      <c r="G594" s="831">
        <v>7420.47</v>
      </c>
      <c r="H594" s="831"/>
      <c r="I594" s="831">
        <v>7420.47</v>
      </c>
      <c r="J594" s="831">
        <v>1</v>
      </c>
      <c r="K594" s="831">
        <v>6900</v>
      </c>
      <c r="L594" s="831"/>
      <c r="M594" s="831">
        <v>6900</v>
      </c>
      <c r="N594" s="831"/>
      <c r="O594" s="831"/>
      <c r="P594" s="827"/>
      <c r="Q594" s="832"/>
    </row>
    <row r="595" spans="1:17" ht="14.45" customHeight="1" x14ac:dyDescent="0.2">
      <c r="A595" s="821" t="s">
        <v>599</v>
      </c>
      <c r="B595" s="822" t="s">
        <v>5014</v>
      </c>
      <c r="C595" s="822" t="s">
        <v>4090</v>
      </c>
      <c r="D595" s="822" t="s">
        <v>5021</v>
      </c>
      <c r="E595" s="822" t="s">
        <v>5022</v>
      </c>
      <c r="F595" s="831">
        <v>1</v>
      </c>
      <c r="G595" s="831">
        <v>1099.58</v>
      </c>
      <c r="H595" s="831"/>
      <c r="I595" s="831">
        <v>1099.58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599</v>
      </c>
      <c r="B596" s="822" t="s">
        <v>5014</v>
      </c>
      <c r="C596" s="822" t="s">
        <v>4090</v>
      </c>
      <c r="D596" s="822" t="s">
        <v>5023</v>
      </c>
      <c r="E596" s="822" t="s">
        <v>5022</v>
      </c>
      <c r="F596" s="831">
        <v>7</v>
      </c>
      <c r="G596" s="831">
        <v>8734.4599999999991</v>
      </c>
      <c r="H596" s="831"/>
      <c r="I596" s="831">
        <v>1247.78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599</v>
      </c>
      <c r="B597" s="822" t="s">
        <v>5014</v>
      </c>
      <c r="C597" s="822" t="s">
        <v>4090</v>
      </c>
      <c r="D597" s="822" t="s">
        <v>4223</v>
      </c>
      <c r="E597" s="822" t="s">
        <v>4224</v>
      </c>
      <c r="F597" s="831"/>
      <c r="G597" s="831"/>
      <c r="H597" s="831"/>
      <c r="I597" s="831"/>
      <c r="J597" s="831">
        <v>1</v>
      </c>
      <c r="K597" s="831">
        <v>7104.42</v>
      </c>
      <c r="L597" s="831"/>
      <c r="M597" s="831">
        <v>7104.42</v>
      </c>
      <c r="N597" s="831"/>
      <c r="O597" s="831"/>
      <c r="P597" s="827"/>
      <c r="Q597" s="832"/>
    </row>
    <row r="598" spans="1:17" ht="14.45" customHeight="1" x14ac:dyDescent="0.2">
      <c r="A598" s="821" t="s">
        <v>599</v>
      </c>
      <c r="B598" s="822" t="s">
        <v>5014</v>
      </c>
      <c r="C598" s="822" t="s">
        <v>4090</v>
      </c>
      <c r="D598" s="822" t="s">
        <v>4225</v>
      </c>
      <c r="E598" s="822" t="s">
        <v>4226</v>
      </c>
      <c r="F598" s="831"/>
      <c r="G598" s="831"/>
      <c r="H598" s="831"/>
      <c r="I598" s="831"/>
      <c r="J598" s="831">
        <v>1</v>
      </c>
      <c r="K598" s="831">
        <v>9490.0300000000007</v>
      </c>
      <c r="L598" s="831"/>
      <c r="M598" s="831">
        <v>9490.0300000000007</v>
      </c>
      <c r="N598" s="831"/>
      <c r="O598" s="831"/>
      <c r="P598" s="827"/>
      <c r="Q598" s="832"/>
    </row>
    <row r="599" spans="1:17" ht="14.45" customHeight="1" x14ac:dyDescent="0.2">
      <c r="A599" s="821" t="s">
        <v>599</v>
      </c>
      <c r="B599" s="822" t="s">
        <v>5014</v>
      </c>
      <c r="C599" s="822" t="s">
        <v>4090</v>
      </c>
      <c r="D599" s="822" t="s">
        <v>4227</v>
      </c>
      <c r="E599" s="822" t="s">
        <v>4228</v>
      </c>
      <c r="F599" s="831">
        <v>1</v>
      </c>
      <c r="G599" s="831">
        <v>9380.26</v>
      </c>
      <c r="H599" s="831"/>
      <c r="I599" s="831">
        <v>9380.26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599</v>
      </c>
      <c r="B600" s="822" t="s">
        <v>5014</v>
      </c>
      <c r="C600" s="822" t="s">
        <v>4090</v>
      </c>
      <c r="D600" s="822" t="s">
        <v>4233</v>
      </c>
      <c r="E600" s="822" t="s">
        <v>4234</v>
      </c>
      <c r="F600" s="831">
        <v>1</v>
      </c>
      <c r="G600" s="831">
        <v>804.42</v>
      </c>
      <c r="H600" s="831"/>
      <c r="I600" s="831">
        <v>804.42</v>
      </c>
      <c r="J600" s="831">
        <v>1</v>
      </c>
      <c r="K600" s="831">
        <v>448.5</v>
      </c>
      <c r="L600" s="831"/>
      <c r="M600" s="831">
        <v>448.5</v>
      </c>
      <c r="N600" s="831"/>
      <c r="O600" s="831"/>
      <c r="P600" s="827"/>
      <c r="Q600" s="832"/>
    </row>
    <row r="601" spans="1:17" ht="14.45" customHeight="1" x14ac:dyDescent="0.2">
      <c r="A601" s="821" t="s">
        <v>599</v>
      </c>
      <c r="B601" s="822" t="s">
        <v>5014</v>
      </c>
      <c r="C601" s="822" t="s">
        <v>4090</v>
      </c>
      <c r="D601" s="822" t="s">
        <v>4235</v>
      </c>
      <c r="E601" s="822" t="s">
        <v>4236</v>
      </c>
      <c r="F601" s="831">
        <v>1</v>
      </c>
      <c r="G601" s="831">
        <v>4157.13</v>
      </c>
      <c r="H601" s="831"/>
      <c r="I601" s="831">
        <v>4157.13</v>
      </c>
      <c r="J601" s="831">
        <v>2</v>
      </c>
      <c r="K601" s="831">
        <v>3438.5</v>
      </c>
      <c r="L601" s="831"/>
      <c r="M601" s="831">
        <v>1719.25</v>
      </c>
      <c r="N601" s="831"/>
      <c r="O601" s="831"/>
      <c r="P601" s="827"/>
      <c r="Q601" s="832"/>
    </row>
    <row r="602" spans="1:17" ht="14.45" customHeight="1" x14ac:dyDescent="0.2">
      <c r="A602" s="821" t="s">
        <v>599</v>
      </c>
      <c r="B602" s="822" t="s">
        <v>5014</v>
      </c>
      <c r="C602" s="822" t="s">
        <v>4090</v>
      </c>
      <c r="D602" s="822" t="s">
        <v>4237</v>
      </c>
      <c r="E602" s="822"/>
      <c r="F602" s="831">
        <v>16</v>
      </c>
      <c r="G602" s="831">
        <v>1008</v>
      </c>
      <c r="H602" s="831"/>
      <c r="I602" s="831">
        <v>63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599</v>
      </c>
      <c r="B603" s="822" t="s">
        <v>5014</v>
      </c>
      <c r="C603" s="822" t="s">
        <v>4090</v>
      </c>
      <c r="D603" s="822" t="s">
        <v>4250</v>
      </c>
      <c r="E603" s="822" t="s">
        <v>4249</v>
      </c>
      <c r="F603" s="831"/>
      <c r="G603" s="831"/>
      <c r="H603" s="831"/>
      <c r="I603" s="831"/>
      <c r="J603" s="831">
        <v>1</v>
      </c>
      <c r="K603" s="831">
        <v>2300</v>
      </c>
      <c r="L603" s="831"/>
      <c r="M603" s="831">
        <v>2300</v>
      </c>
      <c r="N603" s="831"/>
      <c r="O603" s="831"/>
      <c r="P603" s="827"/>
      <c r="Q603" s="832"/>
    </row>
    <row r="604" spans="1:17" ht="14.45" customHeight="1" x14ac:dyDescent="0.2">
      <c r="A604" s="821" t="s">
        <v>599</v>
      </c>
      <c r="B604" s="822" t="s">
        <v>5014</v>
      </c>
      <c r="C604" s="822" t="s">
        <v>4090</v>
      </c>
      <c r="D604" s="822" t="s">
        <v>5024</v>
      </c>
      <c r="E604" s="822" t="s">
        <v>5025</v>
      </c>
      <c r="F604" s="831">
        <v>15</v>
      </c>
      <c r="G604" s="831">
        <v>21328.35</v>
      </c>
      <c r="H604" s="831"/>
      <c r="I604" s="831">
        <v>1421.8899999999999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599</v>
      </c>
      <c r="B605" s="822" t="s">
        <v>5014</v>
      </c>
      <c r="C605" s="822" t="s">
        <v>4090</v>
      </c>
      <c r="D605" s="822" t="s">
        <v>4286</v>
      </c>
      <c r="E605" s="822" t="s">
        <v>4287</v>
      </c>
      <c r="F605" s="831"/>
      <c r="G605" s="831"/>
      <c r="H605" s="831"/>
      <c r="I605" s="831"/>
      <c r="J605" s="831">
        <v>1</v>
      </c>
      <c r="K605" s="831">
        <v>34807.9</v>
      </c>
      <c r="L605" s="831"/>
      <c r="M605" s="831">
        <v>34807.9</v>
      </c>
      <c r="N605" s="831"/>
      <c r="O605" s="831"/>
      <c r="P605" s="827"/>
      <c r="Q605" s="832"/>
    </row>
    <row r="606" spans="1:17" ht="14.45" customHeight="1" x14ac:dyDescent="0.2">
      <c r="A606" s="821" t="s">
        <v>599</v>
      </c>
      <c r="B606" s="822" t="s">
        <v>5014</v>
      </c>
      <c r="C606" s="822" t="s">
        <v>4090</v>
      </c>
      <c r="D606" s="822" t="s">
        <v>4294</v>
      </c>
      <c r="E606" s="822" t="s">
        <v>4295</v>
      </c>
      <c r="F606" s="831">
        <v>215</v>
      </c>
      <c r="G606" s="831">
        <v>17630</v>
      </c>
      <c r="H606" s="831"/>
      <c r="I606" s="831">
        <v>82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599</v>
      </c>
      <c r="B607" s="822" t="s">
        <v>5014</v>
      </c>
      <c r="C607" s="822" t="s">
        <v>4090</v>
      </c>
      <c r="D607" s="822" t="s">
        <v>4305</v>
      </c>
      <c r="E607" s="822" t="s">
        <v>4306</v>
      </c>
      <c r="F607" s="831"/>
      <c r="G607" s="831"/>
      <c r="H607" s="831"/>
      <c r="I607" s="831"/>
      <c r="J607" s="831">
        <v>2</v>
      </c>
      <c r="K607" s="831">
        <v>5750</v>
      </c>
      <c r="L607" s="831"/>
      <c r="M607" s="831">
        <v>2875</v>
      </c>
      <c r="N607" s="831"/>
      <c r="O607" s="831"/>
      <c r="P607" s="827"/>
      <c r="Q607" s="832"/>
    </row>
    <row r="608" spans="1:17" ht="14.45" customHeight="1" x14ac:dyDescent="0.2">
      <c r="A608" s="821" t="s">
        <v>599</v>
      </c>
      <c r="B608" s="822" t="s">
        <v>5014</v>
      </c>
      <c r="C608" s="822" t="s">
        <v>4090</v>
      </c>
      <c r="D608" s="822" t="s">
        <v>4315</v>
      </c>
      <c r="E608" s="822" t="s">
        <v>4316</v>
      </c>
      <c r="F608" s="831">
        <v>2</v>
      </c>
      <c r="G608" s="831">
        <v>25169.599999999999</v>
      </c>
      <c r="H608" s="831"/>
      <c r="I608" s="831">
        <v>12584.8</v>
      </c>
      <c r="J608" s="831">
        <v>1</v>
      </c>
      <c r="K608" s="831">
        <v>11500</v>
      </c>
      <c r="L608" s="831"/>
      <c r="M608" s="831">
        <v>11500</v>
      </c>
      <c r="N608" s="831"/>
      <c r="O608" s="831"/>
      <c r="P608" s="827"/>
      <c r="Q608" s="832"/>
    </row>
    <row r="609" spans="1:17" ht="14.45" customHeight="1" x14ac:dyDescent="0.2">
      <c r="A609" s="821" t="s">
        <v>599</v>
      </c>
      <c r="B609" s="822" t="s">
        <v>5014</v>
      </c>
      <c r="C609" s="822" t="s">
        <v>4090</v>
      </c>
      <c r="D609" s="822" t="s">
        <v>4317</v>
      </c>
      <c r="E609" s="822" t="s">
        <v>4318</v>
      </c>
      <c r="F609" s="831"/>
      <c r="G609" s="831"/>
      <c r="H609" s="831"/>
      <c r="I609" s="831"/>
      <c r="J609" s="831">
        <v>1</v>
      </c>
      <c r="K609" s="831">
        <v>279.3</v>
      </c>
      <c r="L609" s="831"/>
      <c r="M609" s="831">
        <v>279.3</v>
      </c>
      <c r="N609" s="831"/>
      <c r="O609" s="831"/>
      <c r="P609" s="827"/>
      <c r="Q609" s="832"/>
    </row>
    <row r="610" spans="1:17" ht="14.45" customHeight="1" x14ac:dyDescent="0.2">
      <c r="A610" s="821" t="s">
        <v>599</v>
      </c>
      <c r="B610" s="822" t="s">
        <v>5014</v>
      </c>
      <c r="C610" s="822" t="s">
        <v>4090</v>
      </c>
      <c r="D610" s="822" t="s">
        <v>4145</v>
      </c>
      <c r="E610" s="822" t="s">
        <v>5026</v>
      </c>
      <c r="F610" s="831"/>
      <c r="G610" s="831"/>
      <c r="H610" s="831"/>
      <c r="I610" s="831"/>
      <c r="J610" s="831">
        <v>0.8</v>
      </c>
      <c r="K610" s="831">
        <v>3832.49</v>
      </c>
      <c r="L610" s="831"/>
      <c r="M610" s="831">
        <v>4790.6124999999993</v>
      </c>
      <c r="N610" s="831"/>
      <c r="O610" s="831"/>
      <c r="P610" s="827"/>
      <c r="Q610" s="832"/>
    </row>
    <row r="611" spans="1:17" ht="14.45" customHeight="1" x14ac:dyDescent="0.2">
      <c r="A611" s="821" t="s">
        <v>599</v>
      </c>
      <c r="B611" s="822" t="s">
        <v>5014</v>
      </c>
      <c r="C611" s="822" t="s">
        <v>4090</v>
      </c>
      <c r="D611" s="822" t="s">
        <v>4337</v>
      </c>
      <c r="E611" s="822" t="s">
        <v>4338</v>
      </c>
      <c r="F611" s="831">
        <v>3</v>
      </c>
      <c r="G611" s="831">
        <v>355.5</v>
      </c>
      <c r="H611" s="831"/>
      <c r="I611" s="831">
        <v>118.5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599</v>
      </c>
      <c r="B612" s="822" t="s">
        <v>5014</v>
      </c>
      <c r="C612" s="822" t="s">
        <v>4090</v>
      </c>
      <c r="D612" s="822" t="s">
        <v>5027</v>
      </c>
      <c r="E612" s="822" t="s">
        <v>5028</v>
      </c>
      <c r="F612" s="831">
        <v>3</v>
      </c>
      <c r="G612" s="831">
        <v>34153.350000000006</v>
      </c>
      <c r="H612" s="831"/>
      <c r="I612" s="831">
        <v>11384.450000000003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599</v>
      </c>
      <c r="B613" s="822" t="s">
        <v>5014</v>
      </c>
      <c r="C613" s="822" t="s">
        <v>4090</v>
      </c>
      <c r="D613" s="822" t="s">
        <v>4364</v>
      </c>
      <c r="E613" s="822" t="s">
        <v>4365</v>
      </c>
      <c r="F613" s="831">
        <v>12</v>
      </c>
      <c r="G613" s="831">
        <v>10123.44</v>
      </c>
      <c r="H613" s="831"/>
      <c r="I613" s="831">
        <v>843.62</v>
      </c>
      <c r="J613" s="831">
        <v>9</v>
      </c>
      <c r="K613" s="831">
        <v>7592.58</v>
      </c>
      <c r="L613" s="831"/>
      <c r="M613" s="831">
        <v>843.62</v>
      </c>
      <c r="N613" s="831"/>
      <c r="O613" s="831"/>
      <c r="P613" s="827"/>
      <c r="Q613" s="832"/>
    </row>
    <row r="614" spans="1:17" ht="14.45" customHeight="1" x14ac:dyDescent="0.2">
      <c r="A614" s="821" t="s">
        <v>599</v>
      </c>
      <c r="B614" s="822" t="s">
        <v>5014</v>
      </c>
      <c r="C614" s="822" t="s">
        <v>4090</v>
      </c>
      <c r="D614" s="822" t="s">
        <v>4366</v>
      </c>
      <c r="E614" s="822" t="s">
        <v>4367</v>
      </c>
      <c r="F614" s="831">
        <v>12</v>
      </c>
      <c r="G614" s="831">
        <v>21701.52</v>
      </c>
      <c r="H614" s="831"/>
      <c r="I614" s="831">
        <v>1808.46</v>
      </c>
      <c r="J614" s="831">
        <v>9</v>
      </c>
      <c r="K614" s="831">
        <v>16276.14</v>
      </c>
      <c r="L614" s="831"/>
      <c r="M614" s="831">
        <v>1808.46</v>
      </c>
      <c r="N614" s="831"/>
      <c r="O614" s="831"/>
      <c r="P614" s="827"/>
      <c r="Q614" s="832"/>
    </row>
    <row r="615" spans="1:17" ht="14.45" customHeight="1" x14ac:dyDescent="0.2">
      <c r="A615" s="821" t="s">
        <v>599</v>
      </c>
      <c r="B615" s="822" t="s">
        <v>5014</v>
      </c>
      <c r="C615" s="822" t="s">
        <v>4090</v>
      </c>
      <c r="D615" s="822" t="s">
        <v>4382</v>
      </c>
      <c r="E615" s="822" t="s">
        <v>4383</v>
      </c>
      <c r="F615" s="831">
        <v>1</v>
      </c>
      <c r="G615" s="831">
        <v>9764.5499999999993</v>
      </c>
      <c r="H615" s="831"/>
      <c r="I615" s="831">
        <v>9764.5499999999993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599</v>
      </c>
      <c r="B616" s="822" t="s">
        <v>5014</v>
      </c>
      <c r="C616" s="822" t="s">
        <v>4090</v>
      </c>
      <c r="D616" s="822" t="s">
        <v>4385</v>
      </c>
      <c r="E616" s="822" t="s">
        <v>4386</v>
      </c>
      <c r="F616" s="831">
        <v>2</v>
      </c>
      <c r="G616" s="831">
        <v>11588.17</v>
      </c>
      <c r="H616" s="831"/>
      <c r="I616" s="831">
        <v>5794.085</v>
      </c>
      <c r="J616" s="831">
        <v>1</v>
      </c>
      <c r="K616" s="831">
        <v>4600</v>
      </c>
      <c r="L616" s="831"/>
      <c r="M616" s="831">
        <v>4600</v>
      </c>
      <c r="N616" s="831"/>
      <c r="O616" s="831"/>
      <c r="P616" s="827"/>
      <c r="Q616" s="832"/>
    </row>
    <row r="617" spans="1:17" ht="14.45" customHeight="1" x14ac:dyDescent="0.2">
      <c r="A617" s="821" t="s">
        <v>599</v>
      </c>
      <c r="B617" s="822" t="s">
        <v>5014</v>
      </c>
      <c r="C617" s="822" t="s">
        <v>4090</v>
      </c>
      <c r="D617" s="822" t="s">
        <v>5029</v>
      </c>
      <c r="E617" s="822" t="s">
        <v>5030</v>
      </c>
      <c r="F617" s="831"/>
      <c r="G617" s="831"/>
      <c r="H617" s="831"/>
      <c r="I617" s="831"/>
      <c r="J617" s="831">
        <v>1</v>
      </c>
      <c r="K617" s="831">
        <v>11607.27</v>
      </c>
      <c r="L617" s="831"/>
      <c r="M617" s="831">
        <v>11607.27</v>
      </c>
      <c r="N617" s="831"/>
      <c r="O617" s="831"/>
      <c r="P617" s="827"/>
      <c r="Q617" s="832"/>
    </row>
    <row r="618" spans="1:17" ht="14.45" customHeight="1" x14ac:dyDescent="0.2">
      <c r="A618" s="821" t="s">
        <v>599</v>
      </c>
      <c r="B618" s="822" t="s">
        <v>5014</v>
      </c>
      <c r="C618" s="822" t="s">
        <v>4090</v>
      </c>
      <c r="D618" s="822" t="s">
        <v>4432</v>
      </c>
      <c r="E618" s="822" t="s">
        <v>4433</v>
      </c>
      <c r="F618" s="831">
        <v>1</v>
      </c>
      <c r="G618" s="831">
        <v>11607.27</v>
      </c>
      <c r="H618" s="831"/>
      <c r="I618" s="831">
        <v>11607.27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599</v>
      </c>
      <c r="B619" s="822" t="s">
        <v>5014</v>
      </c>
      <c r="C619" s="822" t="s">
        <v>4090</v>
      </c>
      <c r="D619" s="822" t="s">
        <v>4440</v>
      </c>
      <c r="E619" s="822" t="s">
        <v>4441</v>
      </c>
      <c r="F619" s="831"/>
      <c r="G619" s="831"/>
      <c r="H619" s="831"/>
      <c r="I619" s="831"/>
      <c r="J619" s="831">
        <v>1</v>
      </c>
      <c r="K619" s="831">
        <v>8487.82</v>
      </c>
      <c r="L619" s="831"/>
      <c r="M619" s="831">
        <v>8487.82</v>
      </c>
      <c r="N619" s="831"/>
      <c r="O619" s="831"/>
      <c r="P619" s="827"/>
      <c r="Q619" s="832"/>
    </row>
    <row r="620" spans="1:17" ht="14.45" customHeight="1" x14ac:dyDescent="0.2">
      <c r="A620" s="821" t="s">
        <v>599</v>
      </c>
      <c r="B620" s="822" t="s">
        <v>5014</v>
      </c>
      <c r="C620" s="822" t="s">
        <v>4090</v>
      </c>
      <c r="D620" s="822" t="s">
        <v>4488</v>
      </c>
      <c r="E620" s="822" t="s">
        <v>4489</v>
      </c>
      <c r="F620" s="831">
        <v>1</v>
      </c>
      <c r="G620" s="831">
        <v>8956.6200000000008</v>
      </c>
      <c r="H620" s="831"/>
      <c r="I620" s="831">
        <v>8956.6200000000008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599</v>
      </c>
      <c r="B621" s="822" t="s">
        <v>5014</v>
      </c>
      <c r="C621" s="822" t="s">
        <v>4090</v>
      </c>
      <c r="D621" s="822" t="s">
        <v>4517</v>
      </c>
      <c r="E621" s="822" t="s">
        <v>4518</v>
      </c>
      <c r="F621" s="831">
        <v>1</v>
      </c>
      <c r="G621" s="831">
        <v>1682.36</v>
      </c>
      <c r="H621" s="831"/>
      <c r="I621" s="831">
        <v>1682.36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599</v>
      </c>
      <c r="B622" s="822" t="s">
        <v>5014</v>
      </c>
      <c r="C622" s="822" t="s">
        <v>4090</v>
      </c>
      <c r="D622" s="822" t="s">
        <v>4521</v>
      </c>
      <c r="E622" s="822" t="s">
        <v>4522</v>
      </c>
      <c r="F622" s="831"/>
      <c r="G622" s="831"/>
      <c r="H622" s="831"/>
      <c r="I622" s="831"/>
      <c r="J622" s="831">
        <v>3</v>
      </c>
      <c r="K622" s="831">
        <v>5360.16</v>
      </c>
      <c r="L622" s="831"/>
      <c r="M622" s="831">
        <v>1786.72</v>
      </c>
      <c r="N622" s="831"/>
      <c r="O622" s="831"/>
      <c r="P622" s="827"/>
      <c r="Q622" s="832"/>
    </row>
    <row r="623" spans="1:17" ht="14.45" customHeight="1" x14ac:dyDescent="0.2">
      <c r="A623" s="821" t="s">
        <v>599</v>
      </c>
      <c r="B623" s="822" t="s">
        <v>5014</v>
      </c>
      <c r="C623" s="822" t="s">
        <v>4090</v>
      </c>
      <c r="D623" s="822" t="s">
        <v>4527</v>
      </c>
      <c r="E623" s="822" t="s">
        <v>4528</v>
      </c>
      <c r="F623" s="831">
        <v>2</v>
      </c>
      <c r="G623" s="831">
        <v>3290</v>
      </c>
      <c r="H623" s="831"/>
      <c r="I623" s="831">
        <v>1645</v>
      </c>
      <c r="J623" s="831">
        <v>2</v>
      </c>
      <c r="K623" s="831">
        <v>3220</v>
      </c>
      <c r="L623" s="831"/>
      <c r="M623" s="831">
        <v>1610</v>
      </c>
      <c r="N623" s="831"/>
      <c r="O623" s="831"/>
      <c r="P623" s="827"/>
      <c r="Q623" s="832"/>
    </row>
    <row r="624" spans="1:17" ht="14.45" customHeight="1" x14ac:dyDescent="0.2">
      <c r="A624" s="821" t="s">
        <v>599</v>
      </c>
      <c r="B624" s="822" t="s">
        <v>5014</v>
      </c>
      <c r="C624" s="822" t="s">
        <v>4090</v>
      </c>
      <c r="D624" s="822" t="s">
        <v>4549</v>
      </c>
      <c r="E624" s="822" t="s">
        <v>4550</v>
      </c>
      <c r="F624" s="831"/>
      <c r="G624" s="831"/>
      <c r="H624" s="831"/>
      <c r="I624" s="831"/>
      <c r="J624" s="831">
        <v>4</v>
      </c>
      <c r="K624" s="831">
        <v>5167.5600000000004</v>
      </c>
      <c r="L624" s="831"/>
      <c r="M624" s="831">
        <v>1291.8900000000001</v>
      </c>
      <c r="N624" s="831"/>
      <c r="O624" s="831"/>
      <c r="P624" s="827"/>
      <c r="Q624" s="832"/>
    </row>
    <row r="625" spans="1:17" ht="14.45" customHeight="1" x14ac:dyDescent="0.2">
      <c r="A625" s="821" t="s">
        <v>599</v>
      </c>
      <c r="B625" s="822" t="s">
        <v>5014</v>
      </c>
      <c r="C625" s="822" t="s">
        <v>4090</v>
      </c>
      <c r="D625" s="822" t="s">
        <v>5031</v>
      </c>
      <c r="E625" s="822" t="s">
        <v>5032</v>
      </c>
      <c r="F625" s="831">
        <v>1</v>
      </c>
      <c r="G625" s="831">
        <v>30776.89</v>
      </c>
      <c r="H625" s="831"/>
      <c r="I625" s="831">
        <v>30776.89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599</v>
      </c>
      <c r="B626" s="822" t="s">
        <v>5014</v>
      </c>
      <c r="C626" s="822" t="s">
        <v>4090</v>
      </c>
      <c r="D626" s="822" t="s">
        <v>4091</v>
      </c>
      <c r="E626" s="822" t="s">
        <v>4092</v>
      </c>
      <c r="F626" s="831"/>
      <c r="G626" s="831"/>
      <c r="H626" s="831"/>
      <c r="I626" s="831"/>
      <c r="J626" s="831">
        <v>3</v>
      </c>
      <c r="K626" s="831">
        <v>249.99</v>
      </c>
      <c r="L626" s="831"/>
      <c r="M626" s="831">
        <v>83.33</v>
      </c>
      <c r="N626" s="831"/>
      <c r="O626" s="831"/>
      <c r="P626" s="827"/>
      <c r="Q626" s="832"/>
    </row>
    <row r="627" spans="1:17" ht="14.45" customHeight="1" x14ac:dyDescent="0.2">
      <c r="A627" s="821" t="s">
        <v>599</v>
      </c>
      <c r="B627" s="822" t="s">
        <v>5014</v>
      </c>
      <c r="C627" s="822" t="s">
        <v>3966</v>
      </c>
      <c r="D627" s="822" t="s">
        <v>4014</v>
      </c>
      <c r="E627" s="822" t="s">
        <v>4015</v>
      </c>
      <c r="F627" s="831">
        <v>9</v>
      </c>
      <c r="G627" s="831">
        <v>2286</v>
      </c>
      <c r="H627" s="831"/>
      <c r="I627" s="831">
        <v>254</v>
      </c>
      <c r="J627" s="831">
        <v>4</v>
      </c>
      <c r="K627" s="831">
        <v>1020</v>
      </c>
      <c r="L627" s="831"/>
      <c r="M627" s="831">
        <v>255</v>
      </c>
      <c r="N627" s="831"/>
      <c r="O627" s="831"/>
      <c r="P627" s="827"/>
      <c r="Q627" s="832"/>
    </row>
    <row r="628" spans="1:17" ht="14.45" customHeight="1" x14ac:dyDescent="0.2">
      <c r="A628" s="821" t="s">
        <v>599</v>
      </c>
      <c r="B628" s="822" t="s">
        <v>5014</v>
      </c>
      <c r="C628" s="822" t="s">
        <v>3966</v>
      </c>
      <c r="D628" s="822" t="s">
        <v>4809</v>
      </c>
      <c r="E628" s="822" t="s">
        <v>4810</v>
      </c>
      <c r="F628" s="831">
        <v>0</v>
      </c>
      <c r="G628" s="831">
        <v>0</v>
      </c>
      <c r="H628" s="831"/>
      <c r="I628" s="831"/>
      <c r="J628" s="831">
        <v>0</v>
      </c>
      <c r="K628" s="831">
        <v>0</v>
      </c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599</v>
      </c>
      <c r="B629" s="822" t="s">
        <v>5014</v>
      </c>
      <c r="C629" s="822" t="s">
        <v>3966</v>
      </c>
      <c r="D629" s="822" t="s">
        <v>4811</v>
      </c>
      <c r="E629" s="822" t="s">
        <v>4812</v>
      </c>
      <c r="F629" s="831">
        <v>347</v>
      </c>
      <c r="G629" s="831">
        <v>0</v>
      </c>
      <c r="H629" s="831"/>
      <c r="I629" s="831">
        <v>0</v>
      </c>
      <c r="J629" s="831">
        <v>209</v>
      </c>
      <c r="K629" s="831">
        <v>0</v>
      </c>
      <c r="L629" s="831"/>
      <c r="M629" s="831">
        <v>0</v>
      </c>
      <c r="N629" s="831">
        <v>75</v>
      </c>
      <c r="O629" s="831">
        <v>0</v>
      </c>
      <c r="P629" s="827"/>
      <c r="Q629" s="832">
        <v>0</v>
      </c>
    </row>
    <row r="630" spans="1:17" ht="14.45" customHeight="1" x14ac:dyDescent="0.2">
      <c r="A630" s="821" t="s">
        <v>599</v>
      </c>
      <c r="B630" s="822" t="s">
        <v>5014</v>
      </c>
      <c r="C630" s="822" t="s">
        <v>3966</v>
      </c>
      <c r="D630" s="822" t="s">
        <v>4813</v>
      </c>
      <c r="E630" s="822" t="s">
        <v>4814</v>
      </c>
      <c r="F630" s="831">
        <v>7</v>
      </c>
      <c r="G630" s="831">
        <v>0</v>
      </c>
      <c r="H630" s="831"/>
      <c r="I630" s="831">
        <v>0</v>
      </c>
      <c r="J630" s="831">
        <v>3</v>
      </c>
      <c r="K630" s="831">
        <v>0</v>
      </c>
      <c r="L630" s="831"/>
      <c r="M630" s="831">
        <v>0</v>
      </c>
      <c r="N630" s="831"/>
      <c r="O630" s="831"/>
      <c r="P630" s="827"/>
      <c r="Q630" s="832"/>
    </row>
    <row r="631" spans="1:17" ht="14.45" customHeight="1" x14ac:dyDescent="0.2">
      <c r="A631" s="821" t="s">
        <v>599</v>
      </c>
      <c r="B631" s="822" t="s">
        <v>5014</v>
      </c>
      <c r="C631" s="822" t="s">
        <v>3966</v>
      </c>
      <c r="D631" s="822" t="s">
        <v>5033</v>
      </c>
      <c r="E631" s="822" t="s">
        <v>5034</v>
      </c>
      <c r="F631" s="831">
        <v>583</v>
      </c>
      <c r="G631" s="831">
        <v>3192508</v>
      </c>
      <c r="H631" s="831"/>
      <c r="I631" s="831">
        <v>5476</v>
      </c>
      <c r="J631" s="831">
        <v>389</v>
      </c>
      <c r="K631" s="831">
        <v>2133938</v>
      </c>
      <c r="L631" s="831"/>
      <c r="M631" s="831">
        <v>5485.7017994858616</v>
      </c>
      <c r="N631" s="831">
        <v>108</v>
      </c>
      <c r="O631" s="831">
        <v>592812</v>
      </c>
      <c r="P631" s="827"/>
      <c r="Q631" s="832">
        <v>5489</v>
      </c>
    </row>
    <row r="632" spans="1:17" ht="14.45" customHeight="1" x14ac:dyDescent="0.2">
      <c r="A632" s="821" t="s">
        <v>599</v>
      </c>
      <c r="B632" s="822" t="s">
        <v>5014</v>
      </c>
      <c r="C632" s="822" t="s">
        <v>3966</v>
      </c>
      <c r="D632" s="822" t="s">
        <v>4829</v>
      </c>
      <c r="E632" s="822" t="s">
        <v>4830</v>
      </c>
      <c r="F632" s="831">
        <v>3</v>
      </c>
      <c r="G632" s="831">
        <v>0</v>
      </c>
      <c r="H632" s="831"/>
      <c r="I632" s="831">
        <v>0</v>
      </c>
      <c r="J632" s="831"/>
      <c r="K632" s="831"/>
      <c r="L632" s="831"/>
      <c r="M632" s="831"/>
      <c r="N632" s="831">
        <v>1</v>
      </c>
      <c r="O632" s="831">
        <v>0</v>
      </c>
      <c r="P632" s="827"/>
      <c r="Q632" s="832">
        <v>0</v>
      </c>
    </row>
    <row r="633" spans="1:17" ht="14.45" customHeight="1" x14ac:dyDescent="0.2">
      <c r="A633" s="821" t="s">
        <v>599</v>
      </c>
      <c r="B633" s="822" t="s">
        <v>5014</v>
      </c>
      <c r="C633" s="822" t="s">
        <v>3966</v>
      </c>
      <c r="D633" s="822" t="s">
        <v>4046</v>
      </c>
      <c r="E633" s="822" t="s">
        <v>4047</v>
      </c>
      <c r="F633" s="831">
        <v>7</v>
      </c>
      <c r="G633" s="831">
        <v>2632</v>
      </c>
      <c r="H633" s="831"/>
      <c r="I633" s="831">
        <v>376</v>
      </c>
      <c r="J633" s="831">
        <v>6</v>
      </c>
      <c r="K633" s="831">
        <v>2274</v>
      </c>
      <c r="L633" s="831"/>
      <c r="M633" s="831">
        <v>379</v>
      </c>
      <c r="N633" s="831"/>
      <c r="O633" s="831"/>
      <c r="P633" s="827"/>
      <c r="Q633" s="832"/>
    </row>
    <row r="634" spans="1:17" ht="14.45" customHeight="1" x14ac:dyDescent="0.2">
      <c r="A634" s="821" t="s">
        <v>5035</v>
      </c>
      <c r="B634" s="822" t="s">
        <v>3980</v>
      </c>
      <c r="C634" s="822" t="s">
        <v>3966</v>
      </c>
      <c r="D634" s="822" t="s">
        <v>3994</v>
      </c>
      <c r="E634" s="822" t="s">
        <v>3995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40</v>
      </c>
      <c r="P634" s="827"/>
      <c r="Q634" s="832">
        <v>40</v>
      </c>
    </row>
    <row r="635" spans="1:17" ht="14.45" customHeight="1" x14ac:dyDescent="0.2">
      <c r="A635" s="821" t="s">
        <v>5035</v>
      </c>
      <c r="B635" s="822" t="s">
        <v>3980</v>
      </c>
      <c r="C635" s="822" t="s">
        <v>3966</v>
      </c>
      <c r="D635" s="822" t="s">
        <v>4016</v>
      </c>
      <c r="E635" s="822" t="s">
        <v>4017</v>
      </c>
      <c r="F635" s="831"/>
      <c r="G635" s="831"/>
      <c r="H635" s="831"/>
      <c r="I635" s="831"/>
      <c r="J635" s="831">
        <v>2</v>
      </c>
      <c r="K635" s="831">
        <v>254</v>
      </c>
      <c r="L635" s="831"/>
      <c r="M635" s="831">
        <v>127</v>
      </c>
      <c r="N635" s="831"/>
      <c r="O635" s="831"/>
      <c r="P635" s="827"/>
      <c r="Q635" s="832"/>
    </row>
    <row r="636" spans="1:17" ht="14.45" customHeight="1" x14ac:dyDescent="0.2">
      <c r="A636" s="821" t="s">
        <v>5035</v>
      </c>
      <c r="B636" s="822" t="s">
        <v>3980</v>
      </c>
      <c r="C636" s="822" t="s">
        <v>3966</v>
      </c>
      <c r="D636" s="822" t="s">
        <v>4022</v>
      </c>
      <c r="E636" s="822" t="s">
        <v>4023</v>
      </c>
      <c r="F636" s="831"/>
      <c r="G636" s="831"/>
      <c r="H636" s="831"/>
      <c r="I636" s="831"/>
      <c r="J636" s="831">
        <v>1</v>
      </c>
      <c r="K636" s="831">
        <v>166</v>
      </c>
      <c r="L636" s="831"/>
      <c r="M636" s="831">
        <v>166</v>
      </c>
      <c r="N636" s="831"/>
      <c r="O636" s="831"/>
      <c r="P636" s="827"/>
      <c r="Q636" s="832"/>
    </row>
    <row r="637" spans="1:17" ht="14.45" customHeight="1" x14ac:dyDescent="0.2">
      <c r="A637" s="821" t="s">
        <v>5035</v>
      </c>
      <c r="B637" s="822" t="s">
        <v>3980</v>
      </c>
      <c r="C637" s="822" t="s">
        <v>3966</v>
      </c>
      <c r="D637" s="822" t="s">
        <v>3967</v>
      </c>
      <c r="E637" s="822" t="s">
        <v>3968</v>
      </c>
      <c r="F637" s="831"/>
      <c r="G637" s="831"/>
      <c r="H637" s="831"/>
      <c r="I637" s="831"/>
      <c r="J637" s="831">
        <v>1</v>
      </c>
      <c r="K637" s="831">
        <v>88</v>
      </c>
      <c r="L637" s="831"/>
      <c r="M637" s="831">
        <v>88</v>
      </c>
      <c r="N637" s="831"/>
      <c r="O637" s="831"/>
      <c r="P637" s="827"/>
      <c r="Q637" s="832"/>
    </row>
    <row r="638" spans="1:17" ht="14.45" customHeight="1" x14ac:dyDescent="0.2">
      <c r="A638" s="821" t="s">
        <v>5035</v>
      </c>
      <c r="B638" s="822" t="s">
        <v>3980</v>
      </c>
      <c r="C638" s="822" t="s">
        <v>3966</v>
      </c>
      <c r="D638" s="822" t="s">
        <v>4074</v>
      </c>
      <c r="E638" s="822" t="s">
        <v>4075</v>
      </c>
      <c r="F638" s="831"/>
      <c r="G638" s="831"/>
      <c r="H638" s="831"/>
      <c r="I638" s="831"/>
      <c r="J638" s="831">
        <v>1</v>
      </c>
      <c r="K638" s="831">
        <v>0</v>
      </c>
      <c r="L638" s="831"/>
      <c r="M638" s="831">
        <v>0</v>
      </c>
      <c r="N638" s="831"/>
      <c r="O638" s="831"/>
      <c r="P638" s="827"/>
      <c r="Q638" s="832"/>
    </row>
    <row r="639" spans="1:17" ht="14.45" customHeight="1" x14ac:dyDescent="0.2">
      <c r="A639" s="821" t="s">
        <v>5036</v>
      </c>
      <c r="B639" s="822" t="s">
        <v>3980</v>
      </c>
      <c r="C639" s="822" t="s">
        <v>3966</v>
      </c>
      <c r="D639" s="822" t="s">
        <v>3994</v>
      </c>
      <c r="E639" s="822" t="s">
        <v>3995</v>
      </c>
      <c r="F639" s="831"/>
      <c r="G639" s="831"/>
      <c r="H639" s="831"/>
      <c r="I639" s="831"/>
      <c r="J639" s="831"/>
      <c r="K639" s="831"/>
      <c r="L639" s="831"/>
      <c r="M639" s="831"/>
      <c r="N639" s="831">
        <v>1</v>
      </c>
      <c r="O639" s="831">
        <v>40</v>
      </c>
      <c r="P639" s="827"/>
      <c r="Q639" s="832">
        <v>40</v>
      </c>
    </row>
    <row r="640" spans="1:17" ht="14.45" customHeight="1" x14ac:dyDescent="0.2">
      <c r="A640" s="821" t="s">
        <v>5036</v>
      </c>
      <c r="B640" s="822" t="s">
        <v>3980</v>
      </c>
      <c r="C640" s="822" t="s">
        <v>3966</v>
      </c>
      <c r="D640" s="822" t="s">
        <v>4014</v>
      </c>
      <c r="E640" s="822" t="s">
        <v>4015</v>
      </c>
      <c r="F640" s="831">
        <v>3</v>
      </c>
      <c r="G640" s="831">
        <v>762</v>
      </c>
      <c r="H640" s="831"/>
      <c r="I640" s="831">
        <v>254</v>
      </c>
      <c r="J640" s="831">
        <v>2</v>
      </c>
      <c r="K640" s="831">
        <v>510</v>
      </c>
      <c r="L640" s="831"/>
      <c r="M640" s="831">
        <v>255</v>
      </c>
      <c r="N640" s="831">
        <v>2</v>
      </c>
      <c r="O640" s="831">
        <v>550</v>
      </c>
      <c r="P640" s="827"/>
      <c r="Q640" s="832">
        <v>275</v>
      </c>
    </row>
    <row r="641" spans="1:17" ht="14.45" customHeight="1" x14ac:dyDescent="0.2">
      <c r="A641" s="821" t="s">
        <v>5036</v>
      </c>
      <c r="B641" s="822" t="s">
        <v>3980</v>
      </c>
      <c r="C641" s="822" t="s">
        <v>3966</v>
      </c>
      <c r="D641" s="822" t="s">
        <v>4022</v>
      </c>
      <c r="E641" s="822" t="s">
        <v>4023</v>
      </c>
      <c r="F641" s="831">
        <v>1</v>
      </c>
      <c r="G641" s="831">
        <v>165</v>
      </c>
      <c r="H641" s="831"/>
      <c r="I641" s="831">
        <v>165</v>
      </c>
      <c r="J641" s="831"/>
      <c r="K641" s="831"/>
      <c r="L641" s="831"/>
      <c r="M641" s="831"/>
      <c r="N641" s="831">
        <v>1</v>
      </c>
      <c r="O641" s="831">
        <v>175</v>
      </c>
      <c r="P641" s="827"/>
      <c r="Q641" s="832">
        <v>175</v>
      </c>
    </row>
    <row r="642" spans="1:17" ht="14.45" customHeight="1" x14ac:dyDescent="0.2">
      <c r="A642" s="821" t="s">
        <v>5036</v>
      </c>
      <c r="B642" s="822" t="s">
        <v>3980</v>
      </c>
      <c r="C642" s="822" t="s">
        <v>3966</v>
      </c>
      <c r="D642" s="822" t="s">
        <v>3967</v>
      </c>
      <c r="E642" s="822" t="s">
        <v>3968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93</v>
      </c>
      <c r="P642" s="827"/>
      <c r="Q642" s="832">
        <v>93</v>
      </c>
    </row>
    <row r="643" spans="1:17" ht="14.45" customHeight="1" x14ac:dyDescent="0.2">
      <c r="A643" s="821" t="s">
        <v>5036</v>
      </c>
      <c r="B643" s="822" t="s">
        <v>3980</v>
      </c>
      <c r="C643" s="822" t="s">
        <v>3966</v>
      </c>
      <c r="D643" s="822" t="s">
        <v>4082</v>
      </c>
      <c r="E643" s="822" t="s">
        <v>4083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0</v>
      </c>
      <c r="P643" s="827"/>
      <c r="Q643" s="832">
        <v>0</v>
      </c>
    </row>
    <row r="644" spans="1:17" ht="14.45" customHeight="1" x14ac:dyDescent="0.2">
      <c r="A644" s="821" t="s">
        <v>5037</v>
      </c>
      <c r="B644" s="822" t="s">
        <v>3980</v>
      </c>
      <c r="C644" s="822" t="s">
        <v>3966</v>
      </c>
      <c r="D644" s="822" t="s">
        <v>3994</v>
      </c>
      <c r="E644" s="822" t="s">
        <v>3995</v>
      </c>
      <c r="F644" s="831"/>
      <c r="G644" s="831"/>
      <c r="H644" s="831"/>
      <c r="I644" s="831"/>
      <c r="J644" s="831">
        <v>1</v>
      </c>
      <c r="K644" s="831">
        <v>38</v>
      </c>
      <c r="L644" s="831"/>
      <c r="M644" s="831">
        <v>38</v>
      </c>
      <c r="N644" s="831"/>
      <c r="O644" s="831"/>
      <c r="P644" s="827"/>
      <c r="Q644" s="832"/>
    </row>
    <row r="645" spans="1:17" ht="14.45" customHeight="1" x14ac:dyDescent="0.2">
      <c r="A645" s="821" t="s">
        <v>5037</v>
      </c>
      <c r="B645" s="822" t="s">
        <v>3980</v>
      </c>
      <c r="C645" s="822" t="s">
        <v>3966</v>
      </c>
      <c r="D645" s="822" t="s">
        <v>4014</v>
      </c>
      <c r="E645" s="822" t="s">
        <v>4015</v>
      </c>
      <c r="F645" s="831">
        <v>7</v>
      </c>
      <c r="G645" s="831">
        <v>1778</v>
      </c>
      <c r="H645" s="831"/>
      <c r="I645" s="831">
        <v>254</v>
      </c>
      <c r="J645" s="831">
        <v>2</v>
      </c>
      <c r="K645" s="831">
        <v>510</v>
      </c>
      <c r="L645" s="831"/>
      <c r="M645" s="831">
        <v>255</v>
      </c>
      <c r="N645" s="831">
        <v>5</v>
      </c>
      <c r="O645" s="831">
        <v>1375</v>
      </c>
      <c r="P645" s="827"/>
      <c r="Q645" s="832">
        <v>275</v>
      </c>
    </row>
    <row r="646" spans="1:17" ht="14.45" customHeight="1" x14ac:dyDescent="0.2">
      <c r="A646" s="821" t="s">
        <v>5037</v>
      </c>
      <c r="B646" s="822" t="s">
        <v>3980</v>
      </c>
      <c r="C646" s="822" t="s">
        <v>3966</v>
      </c>
      <c r="D646" s="822" t="s">
        <v>4016</v>
      </c>
      <c r="E646" s="822" t="s">
        <v>4017</v>
      </c>
      <c r="F646" s="831">
        <v>4</v>
      </c>
      <c r="G646" s="831">
        <v>504</v>
      </c>
      <c r="H646" s="831"/>
      <c r="I646" s="831">
        <v>126</v>
      </c>
      <c r="J646" s="831"/>
      <c r="K646" s="831"/>
      <c r="L646" s="831"/>
      <c r="M646" s="831"/>
      <c r="N646" s="831">
        <v>1</v>
      </c>
      <c r="O646" s="831">
        <v>137</v>
      </c>
      <c r="P646" s="827"/>
      <c r="Q646" s="832">
        <v>137</v>
      </c>
    </row>
    <row r="647" spans="1:17" ht="14.45" customHeight="1" x14ac:dyDescent="0.2">
      <c r="A647" s="821" t="s">
        <v>5037</v>
      </c>
      <c r="B647" s="822" t="s">
        <v>3980</v>
      </c>
      <c r="C647" s="822" t="s">
        <v>3966</v>
      </c>
      <c r="D647" s="822" t="s">
        <v>4022</v>
      </c>
      <c r="E647" s="822" t="s">
        <v>4023</v>
      </c>
      <c r="F647" s="831">
        <v>4</v>
      </c>
      <c r="G647" s="831">
        <v>660</v>
      </c>
      <c r="H647" s="831"/>
      <c r="I647" s="831">
        <v>165</v>
      </c>
      <c r="J647" s="831">
        <v>1</v>
      </c>
      <c r="K647" s="831">
        <v>166</v>
      </c>
      <c r="L647" s="831"/>
      <c r="M647" s="831">
        <v>166</v>
      </c>
      <c r="N647" s="831">
        <v>2</v>
      </c>
      <c r="O647" s="831">
        <v>350</v>
      </c>
      <c r="P647" s="827"/>
      <c r="Q647" s="832">
        <v>175</v>
      </c>
    </row>
    <row r="648" spans="1:17" ht="14.45" customHeight="1" x14ac:dyDescent="0.2">
      <c r="A648" s="821" t="s">
        <v>5037</v>
      </c>
      <c r="B648" s="822" t="s">
        <v>3980</v>
      </c>
      <c r="C648" s="822" t="s">
        <v>3966</v>
      </c>
      <c r="D648" s="822" t="s">
        <v>3967</v>
      </c>
      <c r="E648" s="822" t="s">
        <v>3968</v>
      </c>
      <c r="F648" s="831">
        <v>5</v>
      </c>
      <c r="G648" s="831">
        <v>435</v>
      </c>
      <c r="H648" s="831"/>
      <c r="I648" s="831">
        <v>87</v>
      </c>
      <c r="J648" s="831">
        <v>1</v>
      </c>
      <c r="K648" s="831">
        <v>88</v>
      </c>
      <c r="L648" s="831"/>
      <c r="M648" s="831">
        <v>88</v>
      </c>
      <c r="N648" s="831">
        <v>2</v>
      </c>
      <c r="O648" s="831">
        <v>186</v>
      </c>
      <c r="P648" s="827"/>
      <c r="Q648" s="832">
        <v>93</v>
      </c>
    </row>
    <row r="649" spans="1:17" ht="14.45" customHeight="1" x14ac:dyDescent="0.2">
      <c r="A649" s="821" t="s">
        <v>5037</v>
      </c>
      <c r="B649" s="822" t="s">
        <v>3980</v>
      </c>
      <c r="C649" s="822" t="s">
        <v>3966</v>
      </c>
      <c r="D649" s="822" t="s">
        <v>4070</v>
      </c>
      <c r="E649" s="822" t="s">
        <v>4071</v>
      </c>
      <c r="F649" s="831">
        <v>1</v>
      </c>
      <c r="G649" s="831">
        <v>87</v>
      </c>
      <c r="H649" s="831"/>
      <c r="I649" s="831">
        <v>87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5037</v>
      </c>
      <c r="B650" s="822" t="s">
        <v>3980</v>
      </c>
      <c r="C650" s="822" t="s">
        <v>3966</v>
      </c>
      <c r="D650" s="822" t="s">
        <v>4074</v>
      </c>
      <c r="E650" s="822" t="s">
        <v>4075</v>
      </c>
      <c r="F650" s="831"/>
      <c r="G650" s="831"/>
      <c r="H650" s="831"/>
      <c r="I650" s="831"/>
      <c r="J650" s="831">
        <v>1</v>
      </c>
      <c r="K650" s="831">
        <v>0</v>
      </c>
      <c r="L650" s="831"/>
      <c r="M650" s="831">
        <v>0</v>
      </c>
      <c r="N650" s="831">
        <v>2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5038</v>
      </c>
      <c r="B651" s="822" t="s">
        <v>3980</v>
      </c>
      <c r="C651" s="822" t="s">
        <v>3966</v>
      </c>
      <c r="D651" s="822" t="s">
        <v>4014</v>
      </c>
      <c r="E651" s="822" t="s">
        <v>4015</v>
      </c>
      <c r="F651" s="831">
        <v>1</v>
      </c>
      <c r="G651" s="831">
        <v>254</v>
      </c>
      <c r="H651" s="831"/>
      <c r="I651" s="831">
        <v>254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5038</v>
      </c>
      <c r="B652" s="822" t="s">
        <v>3980</v>
      </c>
      <c r="C652" s="822" t="s">
        <v>3966</v>
      </c>
      <c r="D652" s="822" t="s">
        <v>4016</v>
      </c>
      <c r="E652" s="822" t="s">
        <v>4017</v>
      </c>
      <c r="F652" s="831"/>
      <c r="G652" s="831"/>
      <c r="H652" s="831"/>
      <c r="I652" s="831"/>
      <c r="J652" s="831">
        <v>1</v>
      </c>
      <c r="K652" s="831">
        <v>127</v>
      </c>
      <c r="L652" s="831"/>
      <c r="M652" s="831">
        <v>127</v>
      </c>
      <c r="N652" s="831"/>
      <c r="O652" s="831"/>
      <c r="P652" s="827"/>
      <c r="Q652" s="832"/>
    </row>
    <row r="653" spans="1:17" ht="14.45" customHeight="1" x14ac:dyDescent="0.2">
      <c r="A653" s="821" t="s">
        <v>5038</v>
      </c>
      <c r="B653" s="822" t="s">
        <v>3980</v>
      </c>
      <c r="C653" s="822" t="s">
        <v>3966</v>
      </c>
      <c r="D653" s="822" t="s">
        <v>4022</v>
      </c>
      <c r="E653" s="822" t="s">
        <v>4023</v>
      </c>
      <c r="F653" s="831">
        <v>2</v>
      </c>
      <c r="G653" s="831">
        <v>330</v>
      </c>
      <c r="H653" s="831"/>
      <c r="I653" s="831">
        <v>165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5038</v>
      </c>
      <c r="B654" s="822" t="s">
        <v>3980</v>
      </c>
      <c r="C654" s="822" t="s">
        <v>3966</v>
      </c>
      <c r="D654" s="822" t="s">
        <v>3967</v>
      </c>
      <c r="E654" s="822" t="s">
        <v>3968</v>
      </c>
      <c r="F654" s="831">
        <v>2</v>
      </c>
      <c r="G654" s="831">
        <v>174</v>
      </c>
      <c r="H654" s="831"/>
      <c r="I654" s="831">
        <v>87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5039</v>
      </c>
      <c r="B655" s="822" t="s">
        <v>3980</v>
      </c>
      <c r="C655" s="822" t="s">
        <v>3966</v>
      </c>
      <c r="D655" s="822" t="s">
        <v>4014</v>
      </c>
      <c r="E655" s="822" t="s">
        <v>4015</v>
      </c>
      <c r="F655" s="831">
        <v>1</v>
      </c>
      <c r="G655" s="831">
        <v>254</v>
      </c>
      <c r="H655" s="831"/>
      <c r="I655" s="831">
        <v>254</v>
      </c>
      <c r="J655" s="831">
        <v>1</v>
      </c>
      <c r="K655" s="831">
        <v>255</v>
      </c>
      <c r="L655" s="831"/>
      <c r="M655" s="831">
        <v>255</v>
      </c>
      <c r="N655" s="831"/>
      <c r="O655" s="831"/>
      <c r="P655" s="827"/>
      <c r="Q655" s="832"/>
    </row>
    <row r="656" spans="1:17" ht="14.45" customHeight="1" x14ac:dyDescent="0.2">
      <c r="A656" s="821" t="s">
        <v>5039</v>
      </c>
      <c r="B656" s="822" t="s">
        <v>3980</v>
      </c>
      <c r="C656" s="822" t="s">
        <v>3966</v>
      </c>
      <c r="D656" s="822" t="s">
        <v>4016</v>
      </c>
      <c r="E656" s="822" t="s">
        <v>4017</v>
      </c>
      <c r="F656" s="831"/>
      <c r="G656" s="831"/>
      <c r="H656" s="831"/>
      <c r="I656" s="831"/>
      <c r="J656" s="831">
        <v>1</v>
      </c>
      <c r="K656" s="831">
        <v>127</v>
      </c>
      <c r="L656" s="831"/>
      <c r="M656" s="831">
        <v>127</v>
      </c>
      <c r="N656" s="831"/>
      <c r="O656" s="831"/>
      <c r="P656" s="827"/>
      <c r="Q656" s="832"/>
    </row>
    <row r="657" spans="1:17" ht="14.45" customHeight="1" x14ac:dyDescent="0.2">
      <c r="A657" s="821" t="s">
        <v>5039</v>
      </c>
      <c r="B657" s="822" t="s">
        <v>3980</v>
      </c>
      <c r="C657" s="822" t="s">
        <v>3966</v>
      </c>
      <c r="D657" s="822" t="s">
        <v>4022</v>
      </c>
      <c r="E657" s="822" t="s">
        <v>4023</v>
      </c>
      <c r="F657" s="831">
        <v>1</v>
      </c>
      <c r="G657" s="831">
        <v>165</v>
      </c>
      <c r="H657" s="831"/>
      <c r="I657" s="831">
        <v>165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5039</v>
      </c>
      <c r="B658" s="822" t="s">
        <v>3980</v>
      </c>
      <c r="C658" s="822" t="s">
        <v>3966</v>
      </c>
      <c r="D658" s="822" t="s">
        <v>3967</v>
      </c>
      <c r="E658" s="822" t="s">
        <v>3968</v>
      </c>
      <c r="F658" s="831">
        <v>1</v>
      </c>
      <c r="G658" s="831">
        <v>87</v>
      </c>
      <c r="H658" s="831"/>
      <c r="I658" s="831">
        <v>87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5040</v>
      </c>
      <c r="B659" s="822" t="s">
        <v>3980</v>
      </c>
      <c r="C659" s="822" t="s">
        <v>3966</v>
      </c>
      <c r="D659" s="822" t="s">
        <v>4014</v>
      </c>
      <c r="E659" s="822" t="s">
        <v>4015</v>
      </c>
      <c r="F659" s="831"/>
      <c r="G659" s="831"/>
      <c r="H659" s="831"/>
      <c r="I659" s="831"/>
      <c r="J659" s="831">
        <v>1</v>
      </c>
      <c r="K659" s="831">
        <v>255</v>
      </c>
      <c r="L659" s="831"/>
      <c r="M659" s="831">
        <v>255</v>
      </c>
      <c r="N659" s="831"/>
      <c r="O659" s="831"/>
      <c r="P659" s="827"/>
      <c r="Q659" s="832"/>
    </row>
    <row r="660" spans="1:17" ht="14.45" customHeight="1" x14ac:dyDescent="0.2">
      <c r="A660" s="821" t="s">
        <v>5040</v>
      </c>
      <c r="B660" s="822" t="s">
        <v>3980</v>
      </c>
      <c r="C660" s="822" t="s">
        <v>3966</v>
      </c>
      <c r="D660" s="822" t="s">
        <v>4016</v>
      </c>
      <c r="E660" s="822" t="s">
        <v>4017</v>
      </c>
      <c r="F660" s="831">
        <v>3</v>
      </c>
      <c r="G660" s="831">
        <v>378</v>
      </c>
      <c r="H660" s="831"/>
      <c r="I660" s="831">
        <v>126</v>
      </c>
      <c r="J660" s="831">
        <v>1</v>
      </c>
      <c r="K660" s="831">
        <v>127</v>
      </c>
      <c r="L660" s="831"/>
      <c r="M660" s="831">
        <v>127</v>
      </c>
      <c r="N660" s="831"/>
      <c r="O660" s="831"/>
      <c r="P660" s="827"/>
      <c r="Q660" s="832"/>
    </row>
    <row r="661" spans="1:17" ht="14.45" customHeight="1" x14ac:dyDescent="0.2">
      <c r="A661" s="821" t="s">
        <v>5041</v>
      </c>
      <c r="B661" s="822" t="s">
        <v>3980</v>
      </c>
      <c r="C661" s="822" t="s">
        <v>3966</v>
      </c>
      <c r="D661" s="822" t="s">
        <v>4014</v>
      </c>
      <c r="E661" s="822" t="s">
        <v>4015</v>
      </c>
      <c r="F661" s="831">
        <v>2</v>
      </c>
      <c r="G661" s="831">
        <v>508</v>
      </c>
      <c r="H661" s="831"/>
      <c r="I661" s="831">
        <v>254</v>
      </c>
      <c r="J661" s="831">
        <v>1</v>
      </c>
      <c r="K661" s="831">
        <v>255</v>
      </c>
      <c r="L661" s="831"/>
      <c r="M661" s="831">
        <v>255</v>
      </c>
      <c r="N661" s="831">
        <v>1</v>
      </c>
      <c r="O661" s="831">
        <v>275</v>
      </c>
      <c r="P661" s="827"/>
      <c r="Q661" s="832">
        <v>275</v>
      </c>
    </row>
    <row r="662" spans="1:17" ht="14.45" customHeight="1" x14ac:dyDescent="0.2">
      <c r="A662" s="821" t="s">
        <v>5041</v>
      </c>
      <c r="B662" s="822" t="s">
        <v>3980</v>
      </c>
      <c r="C662" s="822" t="s">
        <v>3966</v>
      </c>
      <c r="D662" s="822" t="s">
        <v>4016</v>
      </c>
      <c r="E662" s="822" t="s">
        <v>4017</v>
      </c>
      <c r="F662" s="831">
        <v>12</v>
      </c>
      <c r="G662" s="831">
        <v>1512</v>
      </c>
      <c r="H662" s="831"/>
      <c r="I662" s="831">
        <v>126</v>
      </c>
      <c r="J662" s="831">
        <v>3</v>
      </c>
      <c r="K662" s="831">
        <v>381</v>
      </c>
      <c r="L662" s="831"/>
      <c r="M662" s="831">
        <v>127</v>
      </c>
      <c r="N662" s="831">
        <v>8</v>
      </c>
      <c r="O662" s="831">
        <v>1096</v>
      </c>
      <c r="P662" s="827"/>
      <c r="Q662" s="832">
        <v>137</v>
      </c>
    </row>
    <row r="663" spans="1:17" ht="14.45" customHeight="1" x14ac:dyDescent="0.2">
      <c r="A663" s="821" t="s">
        <v>5041</v>
      </c>
      <c r="B663" s="822" t="s">
        <v>3980</v>
      </c>
      <c r="C663" s="822" t="s">
        <v>3966</v>
      </c>
      <c r="D663" s="822" t="s">
        <v>4022</v>
      </c>
      <c r="E663" s="822" t="s">
        <v>4023</v>
      </c>
      <c r="F663" s="831">
        <v>3</v>
      </c>
      <c r="G663" s="831">
        <v>495</v>
      </c>
      <c r="H663" s="831"/>
      <c r="I663" s="831">
        <v>165</v>
      </c>
      <c r="J663" s="831"/>
      <c r="K663" s="831"/>
      <c r="L663" s="831"/>
      <c r="M663" s="831"/>
      <c r="N663" s="831">
        <v>1</v>
      </c>
      <c r="O663" s="831">
        <v>175</v>
      </c>
      <c r="P663" s="827"/>
      <c r="Q663" s="832">
        <v>175</v>
      </c>
    </row>
    <row r="664" spans="1:17" ht="14.45" customHeight="1" x14ac:dyDescent="0.2">
      <c r="A664" s="821" t="s">
        <v>5041</v>
      </c>
      <c r="B664" s="822" t="s">
        <v>3980</v>
      </c>
      <c r="C664" s="822" t="s">
        <v>3966</v>
      </c>
      <c r="D664" s="822" t="s">
        <v>4024</v>
      </c>
      <c r="E664" s="822" t="s">
        <v>4025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0</v>
      </c>
      <c r="P664" s="827"/>
      <c r="Q664" s="832">
        <v>0</v>
      </c>
    </row>
    <row r="665" spans="1:17" ht="14.45" customHeight="1" x14ac:dyDescent="0.2">
      <c r="A665" s="821" t="s">
        <v>5041</v>
      </c>
      <c r="B665" s="822" t="s">
        <v>3980</v>
      </c>
      <c r="C665" s="822" t="s">
        <v>3966</v>
      </c>
      <c r="D665" s="822" t="s">
        <v>3967</v>
      </c>
      <c r="E665" s="822" t="s">
        <v>3968</v>
      </c>
      <c r="F665" s="831">
        <v>2</v>
      </c>
      <c r="G665" s="831">
        <v>174</v>
      </c>
      <c r="H665" s="831"/>
      <c r="I665" s="831">
        <v>87</v>
      </c>
      <c r="J665" s="831"/>
      <c r="K665" s="831"/>
      <c r="L665" s="831"/>
      <c r="M665" s="831"/>
      <c r="N665" s="831">
        <v>1</v>
      </c>
      <c r="O665" s="831">
        <v>93</v>
      </c>
      <c r="P665" s="827"/>
      <c r="Q665" s="832">
        <v>93</v>
      </c>
    </row>
    <row r="666" spans="1:17" ht="14.45" customHeight="1" x14ac:dyDescent="0.2">
      <c r="A666" s="821" t="s">
        <v>5041</v>
      </c>
      <c r="B666" s="822" t="s">
        <v>3963</v>
      </c>
      <c r="C666" s="822" t="s">
        <v>3966</v>
      </c>
      <c r="D666" s="822" t="s">
        <v>4841</v>
      </c>
      <c r="E666" s="822" t="s">
        <v>4842</v>
      </c>
      <c r="F666" s="831"/>
      <c r="G666" s="831"/>
      <c r="H666" s="831"/>
      <c r="I666" s="831"/>
      <c r="J666" s="831"/>
      <c r="K666" s="831"/>
      <c r="L666" s="831"/>
      <c r="M666" s="831"/>
      <c r="N666" s="831">
        <v>1</v>
      </c>
      <c r="O666" s="831">
        <v>132</v>
      </c>
      <c r="P666" s="827"/>
      <c r="Q666" s="832">
        <v>132</v>
      </c>
    </row>
    <row r="667" spans="1:17" ht="14.45" customHeight="1" x14ac:dyDescent="0.2">
      <c r="A667" s="821" t="s">
        <v>5042</v>
      </c>
      <c r="B667" s="822" t="s">
        <v>3980</v>
      </c>
      <c r="C667" s="822" t="s">
        <v>3966</v>
      </c>
      <c r="D667" s="822" t="s">
        <v>3994</v>
      </c>
      <c r="E667" s="822" t="s">
        <v>3995</v>
      </c>
      <c r="F667" s="831"/>
      <c r="G667" s="831"/>
      <c r="H667" s="831"/>
      <c r="I667" s="831"/>
      <c r="J667" s="831"/>
      <c r="K667" s="831"/>
      <c r="L667" s="831"/>
      <c r="M667" s="831"/>
      <c r="N667" s="831">
        <v>2</v>
      </c>
      <c r="O667" s="831">
        <v>80</v>
      </c>
      <c r="P667" s="827"/>
      <c r="Q667" s="832">
        <v>40</v>
      </c>
    </row>
    <row r="668" spans="1:17" ht="14.45" customHeight="1" x14ac:dyDescent="0.2">
      <c r="A668" s="821" t="s">
        <v>5042</v>
      </c>
      <c r="B668" s="822" t="s">
        <v>3980</v>
      </c>
      <c r="C668" s="822" t="s">
        <v>3966</v>
      </c>
      <c r="D668" s="822" t="s">
        <v>4014</v>
      </c>
      <c r="E668" s="822" t="s">
        <v>4015</v>
      </c>
      <c r="F668" s="831">
        <v>3</v>
      </c>
      <c r="G668" s="831">
        <v>762</v>
      </c>
      <c r="H668" s="831"/>
      <c r="I668" s="831">
        <v>254</v>
      </c>
      <c r="J668" s="831">
        <v>1</v>
      </c>
      <c r="K668" s="831">
        <v>255</v>
      </c>
      <c r="L668" s="831"/>
      <c r="M668" s="831">
        <v>255</v>
      </c>
      <c r="N668" s="831"/>
      <c r="O668" s="831"/>
      <c r="P668" s="827"/>
      <c r="Q668" s="832"/>
    </row>
    <row r="669" spans="1:17" ht="14.45" customHeight="1" x14ac:dyDescent="0.2">
      <c r="A669" s="821" t="s">
        <v>5042</v>
      </c>
      <c r="B669" s="822" t="s">
        <v>3980</v>
      </c>
      <c r="C669" s="822" t="s">
        <v>3966</v>
      </c>
      <c r="D669" s="822" t="s">
        <v>4016</v>
      </c>
      <c r="E669" s="822" t="s">
        <v>4017</v>
      </c>
      <c r="F669" s="831">
        <v>7</v>
      </c>
      <c r="G669" s="831">
        <v>882</v>
      </c>
      <c r="H669" s="831"/>
      <c r="I669" s="831">
        <v>126</v>
      </c>
      <c r="J669" s="831">
        <v>6</v>
      </c>
      <c r="K669" s="831">
        <v>762</v>
      </c>
      <c r="L669" s="831"/>
      <c r="M669" s="831">
        <v>127</v>
      </c>
      <c r="N669" s="831">
        <v>1</v>
      </c>
      <c r="O669" s="831">
        <v>137</v>
      </c>
      <c r="P669" s="827"/>
      <c r="Q669" s="832">
        <v>137</v>
      </c>
    </row>
    <row r="670" spans="1:17" ht="14.45" customHeight="1" x14ac:dyDescent="0.2">
      <c r="A670" s="821" t="s">
        <v>5042</v>
      </c>
      <c r="B670" s="822" t="s">
        <v>3980</v>
      </c>
      <c r="C670" s="822" t="s">
        <v>3966</v>
      </c>
      <c r="D670" s="822" t="s">
        <v>4022</v>
      </c>
      <c r="E670" s="822" t="s">
        <v>4023</v>
      </c>
      <c r="F670" s="831">
        <v>3</v>
      </c>
      <c r="G670" s="831">
        <v>495</v>
      </c>
      <c r="H670" s="831"/>
      <c r="I670" s="831">
        <v>165</v>
      </c>
      <c r="J670" s="831">
        <v>4</v>
      </c>
      <c r="K670" s="831">
        <v>664</v>
      </c>
      <c r="L670" s="831"/>
      <c r="M670" s="831">
        <v>166</v>
      </c>
      <c r="N670" s="831"/>
      <c r="O670" s="831"/>
      <c r="P670" s="827"/>
      <c r="Q670" s="832"/>
    </row>
    <row r="671" spans="1:17" ht="14.45" customHeight="1" x14ac:dyDescent="0.2">
      <c r="A671" s="821" t="s">
        <v>5042</v>
      </c>
      <c r="B671" s="822" t="s">
        <v>3980</v>
      </c>
      <c r="C671" s="822" t="s">
        <v>3966</v>
      </c>
      <c r="D671" s="822" t="s">
        <v>4024</v>
      </c>
      <c r="E671" s="822" t="s">
        <v>4025</v>
      </c>
      <c r="F671" s="831"/>
      <c r="G671" s="831"/>
      <c r="H671" s="831"/>
      <c r="I671" s="831"/>
      <c r="J671" s="831">
        <v>1</v>
      </c>
      <c r="K671" s="831">
        <v>0</v>
      </c>
      <c r="L671" s="831"/>
      <c r="M671" s="831">
        <v>0</v>
      </c>
      <c r="N671" s="831"/>
      <c r="O671" s="831"/>
      <c r="P671" s="827"/>
      <c r="Q671" s="832"/>
    </row>
    <row r="672" spans="1:17" ht="14.45" customHeight="1" x14ac:dyDescent="0.2">
      <c r="A672" s="821" t="s">
        <v>5042</v>
      </c>
      <c r="B672" s="822" t="s">
        <v>3980</v>
      </c>
      <c r="C672" s="822" t="s">
        <v>3966</v>
      </c>
      <c r="D672" s="822" t="s">
        <v>3967</v>
      </c>
      <c r="E672" s="822" t="s">
        <v>3968</v>
      </c>
      <c r="F672" s="831">
        <v>2</v>
      </c>
      <c r="G672" s="831">
        <v>174</v>
      </c>
      <c r="H672" s="831"/>
      <c r="I672" s="831">
        <v>87</v>
      </c>
      <c r="J672" s="831">
        <v>3</v>
      </c>
      <c r="K672" s="831">
        <v>264</v>
      </c>
      <c r="L672" s="831"/>
      <c r="M672" s="831">
        <v>88</v>
      </c>
      <c r="N672" s="831"/>
      <c r="O672" s="831"/>
      <c r="P672" s="827"/>
      <c r="Q672" s="832"/>
    </row>
    <row r="673" spans="1:17" ht="14.45" customHeight="1" x14ac:dyDescent="0.2">
      <c r="A673" s="821" t="s">
        <v>5042</v>
      </c>
      <c r="B673" s="822" t="s">
        <v>3980</v>
      </c>
      <c r="C673" s="822" t="s">
        <v>3966</v>
      </c>
      <c r="D673" s="822" t="s">
        <v>4074</v>
      </c>
      <c r="E673" s="822" t="s">
        <v>4075</v>
      </c>
      <c r="F673" s="831"/>
      <c r="G673" s="831"/>
      <c r="H673" s="831"/>
      <c r="I673" s="831"/>
      <c r="J673" s="831">
        <v>2</v>
      </c>
      <c r="K673" s="831">
        <v>0</v>
      </c>
      <c r="L673" s="831"/>
      <c r="M673" s="831">
        <v>0</v>
      </c>
      <c r="N673" s="831"/>
      <c r="O673" s="831"/>
      <c r="P673" s="827"/>
      <c r="Q673" s="832"/>
    </row>
    <row r="674" spans="1:17" ht="14.45" customHeight="1" x14ac:dyDescent="0.2">
      <c r="A674" s="821" t="s">
        <v>5042</v>
      </c>
      <c r="B674" s="822" t="s">
        <v>3980</v>
      </c>
      <c r="C674" s="822" t="s">
        <v>3966</v>
      </c>
      <c r="D674" s="822" t="s">
        <v>4082</v>
      </c>
      <c r="E674" s="822" t="s">
        <v>4083</v>
      </c>
      <c r="F674" s="831"/>
      <c r="G674" s="831"/>
      <c r="H674" s="831"/>
      <c r="I674" s="831"/>
      <c r="J674" s="831">
        <v>1</v>
      </c>
      <c r="K674" s="831">
        <v>0</v>
      </c>
      <c r="L674" s="831"/>
      <c r="M674" s="831">
        <v>0</v>
      </c>
      <c r="N674" s="831"/>
      <c r="O674" s="831"/>
      <c r="P674" s="827"/>
      <c r="Q674" s="832"/>
    </row>
    <row r="675" spans="1:17" ht="14.45" customHeight="1" x14ac:dyDescent="0.2">
      <c r="A675" s="821" t="s">
        <v>5043</v>
      </c>
      <c r="B675" s="822" t="s">
        <v>3980</v>
      </c>
      <c r="C675" s="822" t="s">
        <v>3966</v>
      </c>
      <c r="D675" s="822" t="s">
        <v>3994</v>
      </c>
      <c r="E675" s="822" t="s">
        <v>3995</v>
      </c>
      <c r="F675" s="831">
        <v>1</v>
      </c>
      <c r="G675" s="831">
        <v>38</v>
      </c>
      <c r="H675" s="831"/>
      <c r="I675" s="831">
        <v>38</v>
      </c>
      <c r="J675" s="831">
        <v>1</v>
      </c>
      <c r="K675" s="831">
        <v>38</v>
      </c>
      <c r="L675" s="831"/>
      <c r="M675" s="831">
        <v>38</v>
      </c>
      <c r="N675" s="831">
        <v>2</v>
      </c>
      <c r="O675" s="831">
        <v>80</v>
      </c>
      <c r="P675" s="827"/>
      <c r="Q675" s="832">
        <v>40</v>
      </c>
    </row>
    <row r="676" spans="1:17" ht="14.45" customHeight="1" x14ac:dyDescent="0.2">
      <c r="A676" s="821" t="s">
        <v>5043</v>
      </c>
      <c r="B676" s="822" t="s">
        <v>3980</v>
      </c>
      <c r="C676" s="822" t="s">
        <v>3966</v>
      </c>
      <c r="D676" s="822" t="s">
        <v>4014</v>
      </c>
      <c r="E676" s="822" t="s">
        <v>4015</v>
      </c>
      <c r="F676" s="831">
        <v>3</v>
      </c>
      <c r="G676" s="831">
        <v>762</v>
      </c>
      <c r="H676" s="831"/>
      <c r="I676" s="831">
        <v>254</v>
      </c>
      <c r="J676" s="831">
        <v>1</v>
      </c>
      <c r="K676" s="831">
        <v>255</v>
      </c>
      <c r="L676" s="831"/>
      <c r="M676" s="831">
        <v>255</v>
      </c>
      <c r="N676" s="831">
        <v>4</v>
      </c>
      <c r="O676" s="831">
        <v>1100</v>
      </c>
      <c r="P676" s="827"/>
      <c r="Q676" s="832">
        <v>275</v>
      </c>
    </row>
    <row r="677" spans="1:17" ht="14.45" customHeight="1" x14ac:dyDescent="0.2">
      <c r="A677" s="821" t="s">
        <v>5043</v>
      </c>
      <c r="B677" s="822" t="s">
        <v>3980</v>
      </c>
      <c r="C677" s="822" t="s">
        <v>3966</v>
      </c>
      <c r="D677" s="822" t="s">
        <v>4016</v>
      </c>
      <c r="E677" s="822" t="s">
        <v>4017</v>
      </c>
      <c r="F677" s="831"/>
      <c r="G677" s="831"/>
      <c r="H677" s="831"/>
      <c r="I677" s="831"/>
      <c r="J677" s="831"/>
      <c r="K677" s="831"/>
      <c r="L677" s="831"/>
      <c r="M677" s="831"/>
      <c r="N677" s="831">
        <v>4</v>
      </c>
      <c r="O677" s="831">
        <v>548</v>
      </c>
      <c r="P677" s="827"/>
      <c r="Q677" s="832">
        <v>137</v>
      </c>
    </row>
    <row r="678" spans="1:17" ht="14.45" customHeight="1" x14ac:dyDescent="0.2">
      <c r="A678" s="821" t="s">
        <v>5044</v>
      </c>
      <c r="B678" s="822" t="s">
        <v>3980</v>
      </c>
      <c r="C678" s="822" t="s">
        <v>3966</v>
      </c>
      <c r="D678" s="822" t="s">
        <v>3994</v>
      </c>
      <c r="E678" s="822" t="s">
        <v>3995</v>
      </c>
      <c r="F678" s="831"/>
      <c r="G678" s="831"/>
      <c r="H678" s="831"/>
      <c r="I678" s="831"/>
      <c r="J678" s="831">
        <v>1</v>
      </c>
      <c r="K678" s="831">
        <v>38</v>
      </c>
      <c r="L678" s="831"/>
      <c r="M678" s="831">
        <v>38</v>
      </c>
      <c r="N678" s="831"/>
      <c r="O678" s="831"/>
      <c r="P678" s="827"/>
      <c r="Q678" s="832"/>
    </row>
    <row r="679" spans="1:17" ht="14.45" customHeight="1" x14ac:dyDescent="0.2">
      <c r="A679" s="821" t="s">
        <v>5044</v>
      </c>
      <c r="B679" s="822" t="s">
        <v>3980</v>
      </c>
      <c r="C679" s="822" t="s">
        <v>3966</v>
      </c>
      <c r="D679" s="822" t="s">
        <v>4014</v>
      </c>
      <c r="E679" s="822" t="s">
        <v>4015</v>
      </c>
      <c r="F679" s="831"/>
      <c r="G679" s="831"/>
      <c r="H679" s="831"/>
      <c r="I679" s="831"/>
      <c r="J679" s="831">
        <v>1</v>
      </c>
      <c r="K679" s="831">
        <v>255</v>
      </c>
      <c r="L679" s="831"/>
      <c r="M679" s="831">
        <v>255</v>
      </c>
      <c r="N679" s="831">
        <v>2</v>
      </c>
      <c r="O679" s="831">
        <v>550</v>
      </c>
      <c r="P679" s="827"/>
      <c r="Q679" s="832">
        <v>275</v>
      </c>
    </row>
    <row r="680" spans="1:17" ht="14.45" customHeight="1" x14ac:dyDescent="0.2">
      <c r="A680" s="821" t="s">
        <v>5044</v>
      </c>
      <c r="B680" s="822" t="s">
        <v>3980</v>
      </c>
      <c r="C680" s="822" t="s">
        <v>3966</v>
      </c>
      <c r="D680" s="822" t="s">
        <v>4016</v>
      </c>
      <c r="E680" s="822" t="s">
        <v>4017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137</v>
      </c>
      <c r="P680" s="827"/>
      <c r="Q680" s="832">
        <v>137</v>
      </c>
    </row>
    <row r="681" spans="1:17" ht="14.45" customHeight="1" thickBot="1" x14ac:dyDescent="0.25">
      <c r="A681" s="813" t="s">
        <v>5045</v>
      </c>
      <c r="B681" s="814" t="s">
        <v>3980</v>
      </c>
      <c r="C681" s="814" t="s">
        <v>3966</v>
      </c>
      <c r="D681" s="814" t="s">
        <v>4016</v>
      </c>
      <c r="E681" s="814" t="s">
        <v>4017</v>
      </c>
      <c r="F681" s="833">
        <v>3</v>
      </c>
      <c r="G681" s="833">
        <v>378</v>
      </c>
      <c r="H681" s="833"/>
      <c r="I681" s="833">
        <v>126</v>
      </c>
      <c r="J681" s="833"/>
      <c r="K681" s="833"/>
      <c r="L681" s="833"/>
      <c r="M681" s="833"/>
      <c r="N681" s="833"/>
      <c r="O681" s="833"/>
      <c r="P681" s="819"/>
      <c r="Q68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6DEE2C2-C7C2-4C1D-812A-86CF31DC98F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579.45600000000002</v>
      </c>
      <c r="C5" s="114">
        <v>409.51900000000001</v>
      </c>
      <c r="D5" s="114">
        <v>159.023</v>
      </c>
      <c r="E5" s="423">
        <f>IF(OR(D5=0,B5=0),"",D5/B5)</f>
        <v>0.27443498729843163</v>
      </c>
      <c r="F5" s="129">
        <f>IF(OR(D5=0,C5=0),"",D5/C5)</f>
        <v>0.38831653720584391</v>
      </c>
      <c r="G5" s="130">
        <v>309</v>
      </c>
      <c r="H5" s="114">
        <v>226</v>
      </c>
      <c r="I5" s="114">
        <v>112</v>
      </c>
      <c r="J5" s="423">
        <f>IF(OR(I5=0,G5=0),"",I5/G5)</f>
        <v>0.36245954692556637</v>
      </c>
      <c r="K5" s="131">
        <f>IF(OR(I5=0,H5=0),"",I5/H5)</f>
        <v>0.49557522123893805</v>
      </c>
      <c r="L5" s="121"/>
      <c r="M5" s="121"/>
      <c r="N5" s="7">
        <f>D5-C5</f>
        <v>-250.49600000000001</v>
      </c>
      <c r="O5" s="8">
        <f>I5-H5</f>
        <v>-114</v>
      </c>
      <c r="P5" s="7">
        <f>D5-B5</f>
        <v>-420.43299999999999</v>
      </c>
      <c r="Q5" s="8">
        <f>I5-G5</f>
        <v>-197</v>
      </c>
    </row>
    <row r="6" spans="1:17" ht="14.45" hidden="1" customHeight="1" outlineLevel="1" x14ac:dyDescent="0.2">
      <c r="A6" s="440" t="s">
        <v>168</v>
      </c>
      <c r="B6" s="120">
        <v>182.941</v>
      </c>
      <c r="C6" s="113">
        <v>97.962000000000003</v>
      </c>
      <c r="D6" s="113">
        <v>73.947999999999993</v>
      </c>
      <c r="E6" s="423">
        <f t="shared" ref="E6:E12" si="0">IF(OR(D6=0,B6=0),"",D6/B6)</f>
        <v>0.40421775326471371</v>
      </c>
      <c r="F6" s="129">
        <f t="shared" ref="F6:F12" si="1">IF(OR(D6=0,C6=0),"",D6/C6)</f>
        <v>0.75486413098956728</v>
      </c>
      <c r="G6" s="133">
        <v>108</v>
      </c>
      <c r="H6" s="113">
        <v>67</v>
      </c>
      <c r="I6" s="113">
        <v>46</v>
      </c>
      <c r="J6" s="424">
        <f t="shared" ref="J6:J12" si="2">IF(OR(I6=0,G6=0),"",I6/G6)</f>
        <v>0.42592592592592593</v>
      </c>
      <c r="K6" s="134">
        <f t="shared" ref="K6:K12" si="3">IF(OR(I6=0,H6=0),"",I6/H6)</f>
        <v>0.68656716417910446</v>
      </c>
      <c r="L6" s="121"/>
      <c r="M6" s="121"/>
      <c r="N6" s="5">
        <f t="shared" ref="N6:N13" si="4">D6-C6</f>
        <v>-24.01400000000001</v>
      </c>
      <c r="O6" s="6">
        <f t="shared" ref="O6:O13" si="5">I6-H6</f>
        <v>-21</v>
      </c>
      <c r="P6" s="5">
        <f t="shared" ref="P6:P13" si="6">D6-B6</f>
        <v>-108.99300000000001</v>
      </c>
      <c r="Q6" s="6">
        <f t="shared" ref="Q6:Q13" si="7">I6-G6</f>
        <v>-62</v>
      </c>
    </row>
    <row r="7" spans="1:17" ht="14.45" hidden="1" customHeight="1" outlineLevel="1" x14ac:dyDescent="0.2">
      <c r="A7" s="440" t="s">
        <v>169</v>
      </c>
      <c r="B7" s="120">
        <v>406.298</v>
      </c>
      <c r="C7" s="113">
        <v>266.911</v>
      </c>
      <c r="D7" s="113">
        <v>185.63499999999999</v>
      </c>
      <c r="E7" s="423">
        <f t="shared" si="0"/>
        <v>0.45689370855874256</v>
      </c>
      <c r="F7" s="129">
        <f t="shared" si="1"/>
        <v>0.6954940036191839</v>
      </c>
      <c r="G7" s="133">
        <v>299</v>
      </c>
      <c r="H7" s="113">
        <v>170</v>
      </c>
      <c r="I7" s="113">
        <v>145</v>
      </c>
      <c r="J7" s="424">
        <f t="shared" si="2"/>
        <v>0.48494983277591974</v>
      </c>
      <c r="K7" s="134">
        <f t="shared" si="3"/>
        <v>0.8529411764705882</v>
      </c>
      <c r="L7" s="121"/>
      <c r="M7" s="121"/>
      <c r="N7" s="5">
        <f t="shared" si="4"/>
        <v>-81.27600000000001</v>
      </c>
      <c r="O7" s="6">
        <f t="shared" si="5"/>
        <v>-25</v>
      </c>
      <c r="P7" s="5">
        <f t="shared" si="6"/>
        <v>-220.66300000000001</v>
      </c>
      <c r="Q7" s="6">
        <f t="shared" si="7"/>
        <v>-154</v>
      </c>
    </row>
    <row r="8" spans="1:17" ht="14.45" hidden="1" customHeight="1" outlineLevel="1" x14ac:dyDescent="0.2">
      <c r="A8" s="440" t="s">
        <v>170</v>
      </c>
      <c r="B8" s="120">
        <v>36.094999999999999</v>
      </c>
      <c r="C8" s="113">
        <v>36.691000000000003</v>
      </c>
      <c r="D8" s="113">
        <v>26.948</v>
      </c>
      <c r="E8" s="423">
        <f t="shared" si="0"/>
        <v>0.74658539963983939</v>
      </c>
      <c r="F8" s="129">
        <f t="shared" si="1"/>
        <v>0.73445804148156224</v>
      </c>
      <c r="G8" s="133">
        <v>27</v>
      </c>
      <c r="H8" s="113">
        <v>18</v>
      </c>
      <c r="I8" s="113">
        <v>19</v>
      </c>
      <c r="J8" s="424">
        <f t="shared" si="2"/>
        <v>0.70370370370370372</v>
      </c>
      <c r="K8" s="134">
        <f t="shared" si="3"/>
        <v>1.0555555555555556</v>
      </c>
      <c r="L8" s="121"/>
      <c r="M8" s="121"/>
      <c r="N8" s="5">
        <f t="shared" si="4"/>
        <v>-9.7430000000000021</v>
      </c>
      <c r="O8" s="6">
        <f t="shared" si="5"/>
        <v>1</v>
      </c>
      <c r="P8" s="5">
        <f t="shared" si="6"/>
        <v>-9.1469999999999985</v>
      </c>
      <c r="Q8" s="6">
        <f t="shared" si="7"/>
        <v>-8</v>
      </c>
    </row>
    <row r="9" spans="1:17" ht="14.45" hidden="1" customHeight="1" outlineLevel="1" x14ac:dyDescent="0.2">
      <c r="A9" s="440" t="s">
        <v>171</v>
      </c>
      <c r="B9" s="120">
        <v>0.38</v>
      </c>
      <c r="C9" s="113">
        <v>3.4820000000000002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1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-3.4820000000000002</v>
      </c>
      <c r="O9" s="6">
        <f t="shared" si="5"/>
        <v>-1</v>
      </c>
      <c r="P9" s="5">
        <f t="shared" si="6"/>
        <v>-0.38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202.52600000000001</v>
      </c>
      <c r="C10" s="113">
        <v>145.09899999999999</v>
      </c>
      <c r="D10" s="113">
        <v>81.266999999999996</v>
      </c>
      <c r="E10" s="423">
        <f t="shared" si="0"/>
        <v>0.40126699781756414</v>
      </c>
      <c r="F10" s="129">
        <f t="shared" si="1"/>
        <v>0.56007966974272738</v>
      </c>
      <c r="G10" s="133">
        <v>138</v>
      </c>
      <c r="H10" s="113">
        <v>95</v>
      </c>
      <c r="I10" s="113">
        <v>56</v>
      </c>
      <c r="J10" s="424">
        <f t="shared" si="2"/>
        <v>0.40579710144927539</v>
      </c>
      <c r="K10" s="134">
        <f t="shared" si="3"/>
        <v>0.58947368421052626</v>
      </c>
      <c r="L10" s="121"/>
      <c r="M10" s="121"/>
      <c r="N10" s="5">
        <f t="shared" si="4"/>
        <v>-63.831999999999994</v>
      </c>
      <c r="O10" s="6">
        <f t="shared" si="5"/>
        <v>-39</v>
      </c>
      <c r="P10" s="5">
        <f t="shared" si="6"/>
        <v>-121.25900000000001</v>
      </c>
      <c r="Q10" s="6">
        <f t="shared" si="7"/>
        <v>-82</v>
      </c>
    </row>
    <row r="11" spans="1:17" ht="14.45" hidden="1" customHeight="1" outlineLevel="1" x14ac:dyDescent="0.2">
      <c r="A11" s="440" t="s">
        <v>173</v>
      </c>
      <c r="B11" s="120">
        <v>48.18</v>
      </c>
      <c r="C11" s="113">
        <v>27.599</v>
      </c>
      <c r="D11" s="113">
        <v>16.158000000000001</v>
      </c>
      <c r="E11" s="423">
        <f t="shared" si="0"/>
        <v>0.33536737235367375</v>
      </c>
      <c r="F11" s="129">
        <f t="shared" si="1"/>
        <v>0.58545599478241972</v>
      </c>
      <c r="G11" s="133">
        <v>24</v>
      </c>
      <c r="H11" s="113">
        <v>22</v>
      </c>
      <c r="I11" s="113">
        <v>6</v>
      </c>
      <c r="J11" s="424">
        <f t="shared" si="2"/>
        <v>0.25</v>
      </c>
      <c r="K11" s="134">
        <f t="shared" si="3"/>
        <v>0.27272727272727271</v>
      </c>
      <c r="L11" s="121"/>
      <c r="M11" s="121"/>
      <c r="N11" s="5">
        <f t="shared" si="4"/>
        <v>-11.440999999999999</v>
      </c>
      <c r="O11" s="6">
        <f t="shared" si="5"/>
        <v>-16</v>
      </c>
      <c r="P11" s="5">
        <f t="shared" si="6"/>
        <v>-32.021999999999998</v>
      </c>
      <c r="Q11" s="6">
        <f t="shared" si="7"/>
        <v>-18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2.6539999999999999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2.6539999999999999</v>
      </c>
      <c r="O12" s="244">
        <f t="shared" si="5"/>
        <v>2</v>
      </c>
      <c r="P12" s="243">
        <f t="shared" si="6"/>
        <v>2.6539999999999999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1455.8760000000004</v>
      </c>
      <c r="C13" s="116">
        <f>SUM(C5:C12)</f>
        <v>987.26300000000003</v>
      </c>
      <c r="D13" s="116">
        <f>SUM(D5:D12)</f>
        <v>545.63299999999992</v>
      </c>
      <c r="E13" s="419">
        <f>IF(OR(D13=0,B13=0),0,D13/B13)</f>
        <v>0.37477985762523713</v>
      </c>
      <c r="F13" s="135">
        <f>IF(OR(D13=0,C13=0),0,D13/C13)</f>
        <v>0.55267238820861297</v>
      </c>
      <c r="G13" s="136">
        <f>SUM(G5:G12)</f>
        <v>906</v>
      </c>
      <c r="H13" s="116">
        <f>SUM(H5:H12)</f>
        <v>599</v>
      </c>
      <c r="I13" s="116">
        <f>SUM(I5:I12)</f>
        <v>386</v>
      </c>
      <c r="J13" s="419">
        <f>IF(OR(I13=0,G13=0),0,I13/G13)</f>
        <v>0.42604856512141281</v>
      </c>
      <c r="K13" s="137">
        <f>IF(OR(I13=0,H13=0),0,I13/H13)</f>
        <v>0.64440734557595991</v>
      </c>
      <c r="L13" s="121"/>
      <c r="M13" s="121"/>
      <c r="N13" s="127">
        <f t="shared" si="4"/>
        <v>-441.63000000000011</v>
      </c>
      <c r="O13" s="138">
        <f t="shared" si="5"/>
        <v>-213</v>
      </c>
      <c r="P13" s="127">
        <f t="shared" si="6"/>
        <v>-910.24300000000051</v>
      </c>
      <c r="Q13" s="138">
        <f t="shared" si="7"/>
        <v>-520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579.45600000000002</v>
      </c>
      <c r="C18" s="114">
        <v>409.51900000000001</v>
      </c>
      <c r="D18" s="114">
        <v>159.023</v>
      </c>
      <c r="E18" s="423">
        <f>IF(OR(D18=0,B18=0),"",D18/B18)</f>
        <v>0.27443498729843163</v>
      </c>
      <c r="F18" s="129">
        <f>IF(OR(D18=0,C18=0),"",D18/C18)</f>
        <v>0.38831653720584391</v>
      </c>
      <c r="G18" s="119">
        <v>309</v>
      </c>
      <c r="H18" s="114">
        <v>226</v>
      </c>
      <c r="I18" s="114">
        <v>112</v>
      </c>
      <c r="J18" s="423">
        <f>IF(OR(I18=0,G18=0),"",I18/G18)</f>
        <v>0.36245954692556637</v>
      </c>
      <c r="K18" s="131">
        <f>IF(OR(I18=0,H18=0),"",I18/H18)</f>
        <v>0.49557522123893805</v>
      </c>
      <c r="L18" s="663">
        <v>0.91871999999999998</v>
      </c>
      <c r="M18" s="664"/>
      <c r="N18" s="145">
        <f t="shared" ref="N18:N26" si="8">D18-C18</f>
        <v>-250.49600000000001</v>
      </c>
      <c r="O18" s="146">
        <f t="shared" ref="O18:O26" si="9">I18-H18</f>
        <v>-114</v>
      </c>
      <c r="P18" s="145">
        <f t="shared" ref="P18:P26" si="10">D18-B18</f>
        <v>-420.43299999999999</v>
      </c>
      <c r="Q18" s="146">
        <f t="shared" ref="Q18:Q26" si="11">I18-G18</f>
        <v>-197</v>
      </c>
    </row>
    <row r="19" spans="1:17" ht="14.45" hidden="1" customHeight="1" outlineLevel="1" x14ac:dyDescent="0.2">
      <c r="A19" s="440" t="s">
        <v>168</v>
      </c>
      <c r="B19" s="120">
        <v>182.941</v>
      </c>
      <c r="C19" s="113">
        <v>97.962000000000003</v>
      </c>
      <c r="D19" s="113">
        <v>73.947999999999993</v>
      </c>
      <c r="E19" s="424">
        <f t="shared" ref="E19:E25" si="12">IF(OR(D19=0,B19=0),"",D19/B19)</f>
        <v>0.40421775326471371</v>
      </c>
      <c r="F19" s="132">
        <f t="shared" ref="F19:F25" si="13">IF(OR(D19=0,C19=0),"",D19/C19)</f>
        <v>0.75486413098956728</v>
      </c>
      <c r="G19" s="120">
        <v>108</v>
      </c>
      <c r="H19" s="113">
        <v>67</v>
      </c>
      <c r="I19" s="113">
        <v>46</v>
      </c>
      <c r="J19" s="424">
        <f t="shared" ref="J19:J25" si="14">IF(OR(I19=0,G19=0),"",I19/G19)</f>
        <v>0.42592592592592593</v>
      </c>
      <c r="K19" s="134">
        <f t="shared" ref="K19:K25" si="15">IF(OR(I19=0,H19=0),"",I19/H19)</f>
        <v>0.68656716417910446</v>
      </c>
      <c r="L19" s="663">
        <v>0.99456</v>
      </c>
      <c r="M19" s="664"/>
      <c r="N19" s="147">
        <f t="shared" si="8"/>
        <v>-24.01400000000001</v>
      </c>
      <c r="O19" s="148">
        <f t="shared" si="9"/>
        <v>-21</v>
      </c>
      <c r="P19" s="147">
        <f t="shared" si="10"/>
        <v>-108.99300000000001</v>
      </c>
      <c r="Q19" s="148">
        <f t="shared" si="11"/>
        <v>-62</v>
      </c>
    </row>
    <row r="20" spans="1:17" ht="14.45" hidden="1" customHeight="1" outlineLevel="1" x14ac:dyDescent="0.2">
      <c r="A20" s="440" t="s">
        <v>169</v>
      </c>
      <c r="B20" s="120">
        <v>406.298</v>
      </c>
      <c r="C20" s="113">
        <v>266.911</v>
      </c>
      <c r="D20" s="113">
        <v>185.63499999999999</v>
      </c>
      <c r="E20" s="424">
        <f t="shared" si="12"/>
        <v>0.45689370855874256</v>
      </c>
      <c r="F20" s="132">
        <f t="shared" si="13"/>
        <v>0.6954940036191839</v>
      </c>
      <c r="G20" s="120">
        <v>299</v>
      </c>
      <c r="H20" s="113">
        <v>170</v>
      </c>
      <c r="I20" s="113">
        <v>145</v>
      </c>
      <c r="J20" s="424">
        <f t="shared" si="14"/>
        <v>0.48494983277591974</v>
      </c>
      <c r="K20" s="134">
        <f t="shared" si="15"/>
        <v>0.8529411764705882</v>
      </c>
      <c r="L20" s="663">
        <v>0.96671999999999991</v>
      </c>
      <c r="M20" s="664"/>
      <c r="N20" s="147">
        <f t="shared" si="8"/>
        <v>-81.27600000000001</v>
      </c>
      <c r="O20" s="148">
        <f t="shared" si="9"/>
        <v>-25</v>
      </c>
      <c r="P20" s="147">
        <f t="shared" si="10"/>
        <v>-220.66300000000001</v>
      </c>
      <c r="Q20" s="148">
        <f t="shared" si="11"/>
        <v>-154</v>
      </c>
    </row>
    <row r="21" spans="1:17" ht="14.45" hidden="1" customHeight="1" outlineLevel="1" x14ac:dyDescent="0.2">
      <c r="A21" s="440" t="s">
        <v>170</v>
      </c>
      <c r="B21" s="120">
        <v>36.094999999999999</v>
      </c>
      <c r="C21" s="113">
        <v>36.691000000000003</v>
      </c>
      <c r="D21" s="113">
        <v>26.948</v>
      </c>
      <c r="E21" s="424">
        <f t="shared" si="12"/>
        <v>0.74658539963983939</v>
      </c>
      <c r="F21" s="132">
        <f t="shared" si="13"/>
        <v>0.73445804148156224</v>
      </c>
      <c r="G21" s="120">
        <v>27</v>
      </c>
      <c r="H21" s="113">
        <v>18</v>
      </c>
      <c r="I21" s="113">
        <v>19</v>
      </c>
      <c r="J21" s="424">
        <f t="shared" si="14"/>
        <v>0.70370370370370372</v>
      </c>
      <c r="K21" s="134">
        <f t="shared" si="15"/>
        <v>1.0555555555555556</v>
      </c>
      <c r="L21" s="663">
        <v>1.11744</v>
      </c>
      <c r="M21" s="664"/>
      <c r="N21" s="147">
        <f t="shared" si="8"/>
        <v>-9.7430000000000021</v>
      </c>
      <c r="O21" s="148">
        <f t="shared" si="9"/>
        <v>1</v>
      </c>
      <c r="P21" s="147">
        <f t="shared" si="10"/>
        <v>-9.1469999999999985</v>
      </c>
      <c r="Q21" s="148">
        <f t="shared" si="11"/>
        <v>-8</v>
      </c>
    </row>
    <row r="22" spans="1:17" ht="14.45" hidden="1" customHeight="1" outlineLevel="1" x14ac:dyDescent="0.2">
      <c r="A22" s="440" t="s">
        <v>171</v>
      </c>
      <c r="B22" s="120">
        <v>0.38</v>
      </c>
      <c r="C22" s="113">
        <v>3.4820000000000002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1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-3.4820000000000002</v>
      </c>
      <c r="O22" s="148">
        <f t="shared" si="9"/>
        <v>-1</v>
      </c>
      <c r="P22" s="147">
        <f t="shared" si="10"/>
        <v>-0.38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202.52600000000001</v>
      </c>
      <c r="C23" s="113">
        <v>145.09899999999999</v>
      </c>
      <c r="D23" s="113">
        <v>81.266999999999996</v>
      </c>
      <c r="E23" s="424">
        <f t="shared" si="12"/>
        <v>0.40126699781756414</v>
      </c>
      <c r="F23" s="132">
        <f t="shared" si="13"/>
        <v>0.56007966974272738</v>
      </c>
      <c r="G23" s="120">
        <v>138</v>
      </c>
      <c r="H23" s="113">
        <v>95</v>
      </c>
      <c r="I23" s="113">
        <v>56</v>
      </c>
      <c r="J23" s="424">
        <f t="shared" si="14"/>
        <v>0.40579710144927539</v>
      </c>
      <c r="K23" s="134">
        <f t="shared" si="15"/>
        <v>0.58947368421052626</v>
      </c>
      <c r="L23" s="663">
        <v>0.98495999999999995</v>
      </c>
      <c r="M23" s="664"/>
      <c r="N23" s="147">
        <f t="shared" si="8"/>
        <v>-63.831999999999994</v>
      </c>
      <c r="O23" s="148">
        <f t="shared" si="9"/>
        <v>-39</v>
      </c>
      <c r="P23" s="147">
        <f t="shared" si="10"/>
        <v>-121.25900000000001</v>
      </c>
      <c r="Q23" s="148">
        <f t="shared" si="11"/>
        <v>-82</v>
      </c>
    </row>
    <row r="24" spans="1:17" ht="14.45" hidden="1" customHeight="1" outlineLevel="1" x14ac:dyDescent="0.2">
      <c r="A24" s="440" t="s">
        <v>173</v>
      </c>
      <c r="B24" s="120">
        <v>48.18</v>
      </c>
      <c r="C24" s="113">
        <v>27.599</v>
      </c>
      <c r="D24" s="113">
        <v>16.158000000000001</v>
      </c>
      <c r="E24" s="424">
        <f t="shared" si="12"/>
        <v>0.33536737235367375</v>
      </c>
      <c r="F24" s="132">
        <f t="shared" si="13"/>
        <v>0.58545599478241972</v>
      </c>
      <c r="G24" s="120">
        <v>24</v>
      </c>
      <c r="H24" s="113">
        <v>22</v>
      </c>
      <c r="I24" s="113">
        <v>6</v>
      </c>
      <c r="J24" s="424">
        <f t="shared" si="14"/>
        <v>0.25</v>
      </c>
      <c r="K24" s="134">
        <f t="shared" si="15"/>
        <v>0.27272727272727271</v>
      </c>
      <c r="L24" s="663">
        <v>1.0147199999999998</v>
      </c>
      <c r="M24" s="664"/>
      <c r="N24" s="147">
        <f t="shared" si="8"/>
        <v>-11.440999999999999</v>
      </c>
      <c r="O24" s="148">
        <f t="shared" si="9"/>
        <v>-16</v>
      </c>
      <c r="P24" s="147">
        <f t="shared" si="10"/>
        <v>-32.021999999999998</v>
      </c>
      <c r="Q24" s="148">
        <f t="shared" si="11"/>
        <v>-18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2.6539999999999999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2.6539999999999999</v>
      </c>
      <c r="O25" s="246">
        <f t="shared" si="9"/>
        <v>2</v>
      </c>
      <c r="P25" s="245">
        <f t="shared" si="10"/>
        <v>2.6539999999999999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1455.8760000000004</v>
      </c>
      <c r="C26" s="150">
        <f>SUM(C18:C25)</f>
        <v>987.26300000000003</v>
      </c>
      <c r="D26" s="150">
        <f>SUM(D18:D25)</f>
        <v>545.63299999999992</v>
      </c>
      <c r="E26" s="420">
        <f>IF(OR(D26=0,B26=0),0,D26/B26)</f>
        <v>0.37477985762523713</v>
      </c>
      <c r="F26" s="151">
        <f>IF(OR(D26=0,C26=0),0,D26/C26)</f>
        <v>0.55267238820861297</v>
      </c>
      <c r="G26" s="149">
        <f>SUM(G18:G25)</f>
        <v>906</v>
      </c>
      <c r="H26" s="150">
        <f>SUM(H18:H25)</f>
        <v>599</v>
      </c>
      <c r="I26" s="150">
        <f>SUM(I18:I25)</f>
        <v>386</v>
      </c>
      <c r="J26" s="420">
        <f>IF(OR(I26=0,G26=0),0,I26/G26)</f>
        <v>0.42604856512141281</v>
      </c>
      <c r="K26" s="152">
        <f>IF(OR(I26=0,H26=0),0,I26/H26)</f>
        <v>0.64440734557595991</v>
      </c>
      <c r="L26" s="121"/>
      <c r="M26" s="121"/>
      <c r="N26" s="143">
        <f t="shared" si="8"/>
        <v>-441.63000000000011</v>
      </c>
      <c r="O26" s="153">
        <f t="shared" si="9"/>
        <v>-213</v>
      </c>
      <c r="P26" s="143">
        <f t="shared" si="10"/>
        <v>-910.24300000000051</v>
      </c>
      <c r="Q26" s="153">
        <f t="shared" si="11"/>
        <v>-520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D0A6E30-37AC-4A9D-9172-C92A86ADAAF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324</v>
      </c>
      <c r="C33" s="199">
        <v>266</v>
      </c>
      <c r="D33" s="84">
        <f>IF(C33="","",C33-B33)</f>
        <v>-58</v>
      </c>
      <c r="E33" s="85">
        <f>IF(C33="","",C33/B33)</f>
        <v>0.82098765432098764</v>
      </c>
      <c r="F33" s="86">
        <v>26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1251</v>
      </c>
      <c r="C34" s="200">
        <v>1173</v>
      </c>
      <c r="D34" s="87">
        <f t="shared" ref="D34:D45" si="0">IF(C34="","",C34-B34)</f>
        <v>-78</v>
      </c>
      <c r="E34" s="88">
        <f t="shared" ref="E34:E45" si="1">IF(C34="","",C34/B34)</f>
        <v>0.93764988009592332</v>
      </c>
      <c r="F34" s="89">
        <v>176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1967</v>
      </c>
      <c r="C35" s="200">
        <v>1801</v>
      </c>
      <c r="D35" s="87">
        <f t="shared" si="0"/>
        <v>-166</v>
      </c>
      <c r="E35" s="88">
        <f t="shared" si="1"/>
        <v>0.91560752414844937</v>
      </c>
      <c r="F35" s="89">
        <v>271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2389</v>
      </c>
      <c r="C36" s="200">
        <v>2142</v>
      </c>
      <c r="D36" s="87">
        <f t="shared" si="0"/>
        <v>-247</v>
      </c>
      <c r="E36" s="88">
        <f t="shared" si="1"/>
        <v>0.8966094600251151</v>
      </c>
      <c r="F36" s="89">
        <v>299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744FB53-C7CC-49B6-9AC1-CED50BFF91D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5136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5047</v>
      </c>
      <c r="B5" s="926"/>
      <c r="C5" s="927"/>
      <c r="D5" s="928"/>
      <c r="E5" s="929"/>
      <c r="F5" s="930"/>
      <c r="G5" s="931"/>
      <c r="H5" s="932">
        <v>1</v>
      </c>
      <c r="I5" s="933">
        <v>0.45</v>
      </c>
      <c r="J5" s="934">
        <v>3</v>
      </c>
      <c r="K5" s="935">
        <v>0.45</v>
      </c>
      <c r="L5" s="936">
        <v>1</v>
      </c>
      <c r="M5" s="936">
        <v>9</v>
      </c>
      <c r="N5" s="937">
        <v>3</v>
      </c>
      <c r="O5" s="936" t="s">
        <v>5048</v>
      </c>
      <c r="P5" s="938" t="s">
        <v>5049</v>
      </c>
      <c r="Q5" s="939">
        <f>H5-B5</f>
        <v>1</v>
      </c>
      <c r="R5" s="955">
        <f>I5-C5</f>
        <v>0.45</v>
      </c>
      <c r="S5" s="939">
        <f>H5-E5</f>
        <v>1</v>
      </c>
      <c r="T5" s="955">
        <f>I5-F5</f>
        <v>0.45</v>
      </c>
      <c r="U5" s="965">
        <v>3</v>
      </c>
      <c r="V5" s="926">
        <v>3</v>
      </c>
      <c r="W5" s="926">
        <v>0</v>
      </c>
      <c r="X5" s="966">
        <v>1</v>
      </c>
      <c r="Y5" s="967"/>
    </row>
    <row r="6" spans="1:25" ht="14.45" customHeight="1" x14ac:dyDescent="0.2">
      <c r="A6" s="923" t="s">
        <v>5050</v>
      </c>
      <c r="B6" s="904">
        <v>1</v>
      </c>
      <c r="C6" s="905">
        <v>0.24</v>
      </c>
      <c r="D6" s="906">
        <v>3</v>
      </c>
      <c r="E6" s="907"/>
      <c r="F6" s="887"/>
      <c r="G6" s="888"/>
      <c r="H6" s="889">
        <v>1</v>
      </c>
      <c r="I6" s="890">
        <v>0.24</v>
      </c>
      <c r="J6" s="896">
        <v>3</v>
      </c>
      <c r="K6" s="892">
        <v>0.24</v>
      </c>
      <c r="L6" s="893">
        <v>1</v>
      </c>
      <c r="M6" s="893">
        <v>6</v>
      </c>
      <c r="N6" s="894">
        <v>2</v>
      </c>
      <c r="O6" s="893" t="s">
        <v>5048</v>
      </c>
      <c r="P6" s="908" t="s">
        <v>5051</v>
      </c>
      <c r="Q6" s="895">
        <f t="shared" ref="Q6:R51" si="0">H6-B6</f>
        <v>0</v>
      </c>
      <c r="R6" s="956">
        <f t="shared" si="0"/>
        <v>0</v>
      </c>
      <c r="S6" s="895">
        <f t="shared" ref="S6:S51" si="1">H6-E6</f>
        <v>1</v>
      </c>
      <c r="T6" s="956">
        <f t="shared" ref="T6:T51" si="2">I6-F6</f>
        <v>0.24</v>
      </c>
      <c r="U6" s="963">
        <v>2</v>
      </c>
      <c r="V6" s="904">
        <v>3</v>
      </c>
      <c r="W6" s="904">
        <v>1</v>
      </c>
      <c r="X6" s="961">
        <v>1.5</v>
      </c>
      <c r="Y6" s="959">
        <v>1</v>
      </c>
    </row>
    <row r="7" spans="1:25" ht="14.45" customHeight="1" x14ac:dyDescent="0.2">
      <c r="A7" s="923" t="s">
        <v>5052</v>
      </c>
      <c r="B7" s="897">
        <v>1</v>
      </c>
      <c r="C7" s="898">
        <v>1.47</v>
      </c>
      <c r="D7" s="899">
        <v>6</v>
      </c>
      <c r="E7" s="907"/>
      <c r="F7" s="887"/>
      <c r="G7" s="888"/>
      <c r="H7" s="893"/>
      <c r="I7" s="887"/>
      <c r="J7" s="888"/>
      <c r="K7" s="892">
        <v>1.24</v>
      </c>
      <c r="L7" s="893">
        <v>2</v>
      </c>
      <c r="M7" s="893">
        <v>18</v>
      </c>
      <c r="N7" s="894">
        <v>6</v>
      </c>
      <c r="O7" s="893" t="s">
        <v>5048</v>
      </c>
      <c r="P7" s="908" t="s">
        <v>5053</v>
      </c>
      <c r="Q7" s="895">
        <f t="shared" si="0"/>
        <v>-1</v>
      </c>
      <c r="R7" s="956">
        <f t="shared" si="0"/>
        <v>-1.47</v>
      </c>
      <c r="S7" s="895">
        <f t="shared" si="1"/>
        <v>0</v>
      </c>
      <c r="T7" s="956">
        <f t="shared" si="2"/>
        <v>0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5054</v>
      </c>
      <c r="B8" s="897">
        <v>1</v>
      </c>
      <c r="C8" s="898">
        <v>0.5</v>
      </c>
      <c r="D8" s="899">
        <v>8</v>
      </c>
      <c r="E8" s="907"/>
      <c r="F8" s="887"/>
      <c r="G8" s="888"/>
      <c r="H8" s="893"/>
      <c r="I8" s="887"/>
      <c r="J8" s="888"/>
      <c r="K8" s="892">
        <v>0.5</v>
      </c>
      <c r="L8" s="893">
        <v>2</v>
      </c>
      <c r="M8" s="893">
        <v>18</v>
      </c>
      <c r="N8" s="894">
        <v>6</v>
      </c>
      <c r="O8" s="893" t="s">
        <v>5048</v>
      </c>
      <c r="P8" s="908" t="s">
        <v>5055</v>
      </c>
      <c r="Q8" s="895">
        <f t="shared" si="0"/>
        <v>-1</v>
      </c>
      <c r="R8" s="956">
        <f t="shared" si="0"/>
        <v>-0.5</v>
      </c>
      <c r="S8" s="895">
        <f t="shared" si="1"/>
        <v>0</v>
      </c>
      <c r="T8" s="956">
        <f t="shared" si="2"/>
        <v>0</v>
      </c>
      <c r="U8" s="963" t="s">
        <v>329</v>
      </c>
      <c r="V8" s="904" t="s">
        <v>329</v>
      </c>
      <c r="W8" s="904" t="s">
        <v>329</v>
      </c>
      <c r="X8" s="961" t="s">
        <v>329</v>
      </c>
      <c r="Y8" s="959"/>
    </row>
    <row r="9" spans="1:25" ht="14.45" customHeight="1" x14ac:dyDescent="0.2">
      <c r="A9" s="923" t="s">
        <v>5056</v>
      </c>
      <c r="B9" s="897">
        <v>145</v>
      </c>
      <c r="C9" s="898">
        <v>440.03</v>
      </c>
      <c r="D9" s="899">
        <v>9.1</v>
      </c>
      <c r="E9" s="907">
        <v>82</v>
      </c>
      <c r="F9" s="887">
        <v>250.04</v>
      </c>
      <c r="G9" s="888">
        <v>9</v>
      </c>
      <c r="H9" s="893">
        <v>66</v>
      </c>
      <c r="I9" s="887">
        <v>196.74</v>
      </c>
      <c r="J9" s="888">
        <v>8.1999999999999993</v>
      </c>
      <c r="K9" s="892">
        <v>3.02</v>
      </c>
      <c r="L9" s="893">
        <v>4</v>
      </c>
      <c r="M9" s="893">
        <v>33</v>
      </c>
      <c r="N9" s="894">
        <v>11</v>
      </c>
      <c r="O9" s="893" t="s">
        <v>5048</v>
      </c>
      <c r="P9" s="908" t="s">
        <v>5057</v>
      </c>
      <c r="Q9" s="895">
        <f t="shared" si="0"/>
        <v>-79</v>
      </c>
      <c r="R9" s="956">
        <f t="shared" si="0"/>
        <v>-243.28999999999996</v>
      </c>
      <c r="S9" s="895">
        <f t="shared" si="1"/>
        <v>-16</v>
      </c>
      <c r="T9" s="956">
        <f t="shared" si="2"/>
        <v>-53.299999999999983</v>
      </c>
      <c r="U9" s="963">
        <v>726</v>
      </c>
      <c r="V9" s="904">
        <v>541.19999999999993</v>
      </c>
      <c r="W9" s="904">
        <v>-184.80000000000007</v>
      </c>
      <c r="X9" s="961">
        <v>0.74545454545454537</v>
      </c>
      <c r="Y9" s="959">
        <v>28</v>
      </c>
    </row>
    <row r="10" spans="1:25" ht="14.45" customHeight="1" x14ac:dyDescent="0.2">
      <c r="A10" s="924" t="s">
        <v>5058</v>
      </c>
      <c r="B10" s="910">
        <v>2</v>
      </c>
      <c r="C10" s="911">
        <v>6.22</v>
      </c>
      <c r="D10" s="900">
        <v>9.5</v>
      </c>
      <c r="E10" s="912">
        <v>6</v>
      </c>
      <c r="F10" s="913">
        <v>18.66</v>
      </c>
      <c r="G10" s="901">
        <v>11</v>
      </c>
      <c r="H10" s="914">
        <v>3</v>
      </c>
      <c r="I10" s="913">
        <v>9.94</v>
      </c>
      <c r="J10" s="902">
        <v>15.3</v>
      </c>
      <c r="K10" s="915">
        <v>3.11</v>
      </c>
      <c r="L10" s="914">
        <v>4</v>
      </c>
      <c r="M10" s="914">
        <v>39</v>
      </c>
      <c r="N10" s="916">
        <v>13</v>
      </c>
      <c r="O10" s="914" t="s">
        <v>5048</v>
      </c>
      <c r="P10" s="917" t="s">
        <v>5057</v>
      </c>
      <c r="Q10" s="918">
        <f t="shared" si="0"/>
        <v>1</v>
      </c>
      <c r="R10" s="957">
        <f t="shared" si="0"/>
        <v>3.7199999999999998</v>
      </c>
      <c r="S10" s="918">
        <f t="shared" si="1"/>
        <v>-3</v>
      </c>
      <c r="T10" s="957">
        <f t="shared" si="2"/>
        <v>-8.7200000000000006</v>
      </c>
      <c r="U10" s="964">
        <v>39</v>
      </c>
      <c r="V10" s="919">
        <v>45.900000000000006</v>
      </c>
      <c r="W10" s="919">
        <v>6.9000000000000057</v>
      </c>
      <c r="X10" s="962">
        <v>1.176923076923077</v>
      </c>
      <c r="Y10" s="960">
        <v>12</v>
      </c>
    </row>
    <row r="11" spans="1:25" ht="14.45" customHeight="1" x14ac:dyDescent="0.2">
      <c r="A11" s="924" t="s">
        <v>5059</v>
      </c>
      <c r="B11" s="910"/>
      <c r="C11" s="911"/>
      <c r="D11" s="900"/>
      <c r="E11" s="912"/>
      <c r="F11" s="913"/>
      <c r="G11" s="901"/>
      <c r="H11" s="914">
        <v>1</v>
      </c>
      <c r="I11" s="913">
        <v>3.71</v>
      </c>
      <c r="J11" s="902">
        <v>31</v>
      </c>
      <c r="K11" s="915">
        <v>3.71</v>
      </c>
      <c r="L11" s="914">
        <v>5</v>
      </c>
      <c r="M11" s="914">
        <v>45</v>
      </c>
      <c r="N11" s="916">
        <v>15</v>
      </c>
      <c r="O11" s="914" t="s">
        <v>5048</v>
      </c>
      <c r="P11" s="917" t="s">
        <v>5057</v>
      </c>
      <c r="Q11" s="918">
        <f t="shared" si="0"/>
        <v>1</v>
      </c>
      <c r="R11" s="957">
        <f t="shared" si="0"/>
        <v>3.71</v>
      </c>
      <c r="S11" s="918">
        <f t="shared" si="1"/>
        <v>1</v>
      </c>
      <c r="T11" s="957">
        <f t="shared" si="2"/>
        <v>3.71</v>
      </c>
      <c r="U11" s="964">
        <v>15</v>
      </c>
      <c r="V11" s="919">
        <v>31</v>
      </c>
      <c r="W11" s="919">
        <v>16</v>
      </c>
      <c r="X11" s="962">
        <v>2.0666666666666669</v>
      </c>
      <c r="Y11" s="960">
        <v>16</v>
      </c>
    </row>
    <row r="12" spans="1:25" ht="14.45" customHeight="1" x14ac:dyDescent="0.2">
      <c r="A12" s="923" t="s">
        <v>5060</v>
      </c>
      <c r="B12" s="904"/>
      <c r="C12" s="905"/>
      <c r="D12" s="906"/>
      <c r="E12" s="889">
        <v>1</v>
      </c>
      <c r="F12" s="890">
        <v>1.69</v>
      </c>
      <c r="G12" s="891">
        <v>23</v>
      </c>
      <c r="H12" s="893"/>
      <c r="I12" s="887"/>
      <c r="J12" s="888"/>
      <c r="K12" s="892">
        <v>1.59</v>
      </c>
      <c r="L12" s="893">
        <v>4</v>
      </c>
      <c r="M12" s="893">
        <v>36</v>
      </c>
      <c r="N12" s="894">
        <v>12</v>
      </c>
      <c r="O12" s="893" t="s">
        <v>5048</v>
      </c>
      <c r="P12" s="908" t="s">
        <v>5061</v>
      </c>
      <c r="Q12" s="895">
        <f t="shared" si="0"/>
        <v>0</v>
      </c>
      <c r="R12" s="956">
        <f t="shared" si="0"/>
        <v>0</v>
      </c>
      <c r="S12" s="895">
        <f t="shared" si="1"/>
        <v>-1</v>
      </c>
      <c r="T12" s="956">
        <f t="shared" si="2"/>
        <v>-1.69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3" t="s">
        <v>5062</v>
      </c>
      <c r="B13" s="904">
        <v>10</v>
      </c>
      <c r="C13" s="905">
        <v>25.05</v>
      </c>
      <c r="D13" s="906">
        <v>16.2</v>
      </c>
      <c r="E13" s="889">
        <v>13</v>
      </c>
      <c r="F13" s="890">
        <v>31.55</v>
      </c>
      <c r="G13" s="891">
        <v>13.3</v>
      </c>
      <c r="H13" s="893">
        <v>10</v>
      </c>
      <c r="I13" s="887">
        <v>24.95</v>
      </c>
      <c r="J13" s="896">
        <v>15.5</v>
      </c>
      <c r="K13" s="892">
        <v>2.38</v>
      </c>
      <c r="L13" s="893">
        <v>4</v>
      </c>
      <c r="M13" s="893">
        <v>33</v>
      </c>
      <c r="N13" s="894">
        <v>11</v>
      </c>
      <c r="O13" s="893" t="s">
        <v>5048</v>
      </c>
      <c r="P13" s="908" t="s">
        <v>5063</v>
      </c>
      <c r="Q13" s="895">
        <f t="shared" si="0"/>
        <v>0</v>
      </c>
      <c r="R13" s="956">
        <f t="shared" si="0"/>
        <v>-0.10000000000000142</v>
      </c>
      <c r="S13" s="895">
        <f t="shared" si="1"/>
        <v>-3</v>
      </c>
      <c r="T13" s="956">
        <f t="shared" si="2"/>
        <v>-6.6000000000000014</v>
      </c>
      <c r="U13" s="963">
        <v>110</v>
      </c>
      <c r="V13" s="904">
        <v>155</v>
      </c>
      <c r="W13" s="904">
        <v>45</v>
      </c>
      <c r="X13" s="961">
        <v>1.4090909090909092</v>
      </c>
      <c r="Y13" s="959">
        <v>57</v>
      </c>
    </row>
    <row r="14" spans="1:25" ht="14.45" customHeight="1" x14ac:dyDescent="0.2">
      <c r="A14" s="924" t="s">
        <v>5064</v>
      </c>
      <c r="B14" s="919">
        <v>1</v>
      </c>
      <c r="C14" s="920">
        <v>2.76</v>
      </c>
      <c r="D14" s="909">
        <v>28</v>
      </c>
      <c r="E14" s="921">
        <v>2</v>
      </c>
      <c r="F14" s="922">
        <v>6.04</v>
      </c>
      <c r="G14" s="903">
        <v>16</v>
      </c>
      <c r="H14" s="914">
        <v>3</v>
      </c>
      <c r="I14" s="913">
        <v>8.2899999999999991</v>
      </c>
      <c r="J14" s="901">
        <v>10</v>
      </c>
      <c r="K14" s="915">
        <v>2.76</v>
      </c>
      <c r="L14" s="914">
        <v>4</v>
      </c>
      <c r="M14" s="914">
        <v>39</v>
      </c>
      <c r="N14" s="916">
        <v>13</v>
      </c>
      <c r="O14" s="914" t="s">
        <v>5048</v>
      </c>
      <c r="P14" s="917" t="s">
        <v>5063</v>
      </c>
      <c r="Q14" s="918">
        <f t="shared" si="0"/>
        <v>2</v>
      </c>
      <c r="R14" s="957">
        <f t="shared" si="0"/>
        <v>5.5299999999999994</v>
      </c>
      <c r="S14" s="918">
        <f t="shared" si="1"/>
        <v>1</v>
      </c>
      <c r="T14" s="957">
        <f t="shared" si="2"/>
        <v>2.2499999999999991</v>
      </c>
      <c r="U14" s="964">
        <v>39</v>
      </c>
      <c r="V14" s="919">
        <v>30</v>
      </c>
      <c r="W14" s="919">
        <v>-9</v>
      </c>
      <c r="X14" s="962">
        <v>0.76923076923076927</v>
      </c>
      <c r="Y14" s="960"/>
    </row>
    <row r="15" spans="1:25" ht="14.45" customHeight="1" x14ac:dyDescent="0.2">
      <c r="A15" s="923" t="s">
        <v>5065</v>
      </c>
      <c r="B15" s="897">
        <v>208</v>
      </c>
      <c r="C15" s="898">
        <v>272.17</v>
      </c>
      <c r="D15" s="899">
        <v>4.2</v>
      </c>
      <c r="E15" s="907">
        <v>142</v>
      </c>
      <c r="F15" s="887">
        <v>180.42</v>
      </c>
      <c r="G15" s="888">
        <v>4.3</v>
      </c>
      <c r="H15" s="893">
        <v>59</v>
      </c>
      <c r="I15" s="887">
        <v>74.55</v>
      </c>
      <c r="J15" s="888">
        <v>3.9</v>
      </c>
      <c r="K15" s="892">
        <v>1.22</v>
      </c>
      <c r="L15" s="893">
        <v>2</v>
      </c>
      <c r="M15" s="893">
        <v>18</v>
      </c>
      <c r="N15" s="894">
        <v>6</v>
      </c>
      <c r="O15" s="893" t="s">
        <v>5048</v>
      </c>
      <c r="P15" s="908" t="s">
        <v>5066</v>
      </c>
      <c r="Q15" s="895">
        <f t="shared" si="0"/>
        <v>-149</v>
      </c>
      <c r="R15" s="956">
        <f t="shared" si="0"/>
        <v>-197.62</v>
      </c>
      <c r="S15" s="895">
        <f t="shared" si="1"/>
        <v>-83</v>
      </c>
      <c r="T15" s="956">
        <f t="shared" si="2"/>
        <v>-105.86999999999999</v>
      </c>
      <c r="U15" s="963">
        <v>354</v>
      </c>
      <c r="V15" s="904">
        <v>230.1</v>
      </c>
      <c r="W15" s="904">
        <v>-123.9</v>
      </c>
      <c r="X15" s="961">
        <v>0.65</v>
      </c>
      <c r="Y15" s="959">
        <v>1</v>
      </c>
    </row>
    <row r="16" spans="1:25" ht="14.45" customHeight="1" x14ac:dyDescent="0.2">
      <c r="A16" s="924" t="s">
        <v>5067</v>
      </c>
      <c r="B16" s="910">
        <v>4</v>
      </c>
      <c r="C16" s="911">
        <v>6.79</v>
      </c>
      <c r="D16" s="900">
        <v>8</v>
      </c>
      <c r="E16" s="912"/>
      <c r="F16" s="913"/>
      <c r="G16" s="901"/>
      <c r="H16" s="914"/>
      <c r="I16" s="913"/>
      <c r="J16" s="901"/>
      <c r="K16" s="915">
        <v>1.58</v>
      </c>
      <c r="L16" s="914">
        <v>3</v>
      </c>
      <c r="M16" s="914">
        <v>24</v>
      </c>
      <c r="N16" s="916">
        <v>8</v>
      </c>
      <c r="O16" s="914" t="s">
        <v>5048</v>
      </c>
      <c r="P16" s="917" t="s">
        <v>5066</v>
      </c>
      <c r="Q16" s="918">
        <f t="shared" si="0"/>
        <v>-4</v>
      </c>
      <c r="R16" s="957">
        <f t="shared" si="0"/>
        <v>-6.79</v>
      </c>
      <c r="S16" s="918">
        <f t="shared" si="1"/>
        <v>0</v>
      </c>
      <c r="T16" s="957">
        <f t="shared" si="2"/>
        <v>0</v>
      </c>
      <c r="U16" s="964" t="s">
        <v>329</v>
      </c>
      <c r="V16" s="919" t="s">
        <v>329</v>
      </c>
      <c r="W16" s="919" t="s">
        <v>329</v>
      </c>
      <c r="X16" s="962" t="s">
        <v>329</v>
      </c>
      <c r="Y16" s="960"/>
    </row>
    <row r="17" spans="1:25" ht="14.45" customHeight="1" x14ac:dyDescent="0.2">
      <c r="A17" s="923" t="s">
        <v>5068</v>
      </c>
      <c r="B17" s="904">
        <v>19</v>
      </c>
      <c r="C17" s="905">
        <v>7.22</v>
      </c>
      <c r="D17" s="906">
        <v>3.2</v>
      </c>
      <c r="E17" s="889">
        <v>21</v>
      </c>
      <c r="F17" s="890">
        <v>7.98</v>
      </c>
      <c r="G17" s="891">
        <v>3.2</v>
      </c>
      <c r="H17" s="893">
        <v>12</v>
      </c>
      <c r="I17" s="887">
        <v>5.53</v>
      </c>
      <c r="J17" s="896">
        <v>4.9000000000000004</v>
      </c>
      <c r="K17" s="892">
        <v>0.38</v>
      </c>
      <c r="L17" s="893">
        <v>1</v>
      </c>
      <c r="M17" s="893">
        <v>9</v>
      </c>
      <c r="N17" s="894">
        <v>3</v>
      </c>
      <c r="O17" s="893" t="s">
        <v>5048</v>
      </c>
      <c r="P17" s="908" t="s">
        <v>5069</v>
      </c>
      <c r="Q17" s="895">
        <f t="shared" si="0"/>
        <v>-7</v>
      </c>
      <c r="R17" s="956">
        <f t="shared" si="0"/>
        <v>-1.6899999999999995</v>
      </c>
      <c r="S17" s="895">
        <f t="shared" si="1"/>
        <v>-9</v>
      </c>
      <c r="T17" s="956">
        <f t="shared" si="2"/>
        <v>-2.4500000000000002</v>
      </c>
      <c r="U17" s="963">
        <v>36</v>
      </c>
      <c r="V17" s="904">
        <v>58.800000000000004</v>
      </c>
      <c r="W17" s="904">
        <v>22.800000000000004</v>
      </c>
      <c r="X17" s="961">
        <v>1.6333333333333335</v>
      </c>
      <c r="Y17" s="959">
        <v>25</v>
      </c>
    </row>
    <row r="18" spans="1:25" ht="14.45" customHeight="1" x14ac:dyDescent="0.2">
      <c r="A18" s="924" t="s">
        <v>5070</v>
      </c>
      <c r="B18" s="919">
        <v>2</v>
      </c>
      <c r="C18" s="920">
        <v>0.99</v>
      </c>
      <c r="D18" s="909">
        <v>3.5</v>
      </c>
      <c r="E18" s="921"/>
      <c r="F18" s="922"/>
      <c r="G18" s="903"/>
      <c r="H18" s="914"/>
      <c r="I18" s="913"/>
      <c r="J18" s="901"/>
      <c r="K18" s="915">
        <v>0.47</v>
      </c>
      <c r="L18" s="914">
        <v>1</v>
      </c>
      <c r="M18" s="914">
        <v>12</v>
      </c>
      <c r="N18" s="916">
        <v>4</v>
      </c>
      <c r="O18" s="914" t="s">
        <v>5048</v>
      </c>
      <c r="P18" s="917" t="s">
        <v>5071</v>
      </c>
      <c r="Q18" s="918">
        <f t="shared" si="0"/>
        <v>-2</v>
      </c>
      <c r="R18" s="957">
        <f t="shared" si="0"/>
        <v>-0.99</v>
      </c>
      <c r="S18" s="918">
        <f t="shared" si="1"/>
        <v>0</v>
      </c>
      <c r="T18" s="957">
        <f t="shared" si="2"/>
        <v>0</v>
      </c>
      <c r="U18" s="964" t="s">
        <v>329</v>
      </c>
      <c r="V18" s="919" t="s">
        <v>329</v>
      </c>
      <c r="W18" s="919" t="s">
        <v>329</v>
      </c>
      <c r="X18" s="962" t="s">
        <v>329</v>
      </c>
      <c r="Y18" s="960"/>
    </row>
    <row r="19" spans="1:25" ht="14.45" customHeight="1" x14ac:dyDescent="0.2">
      <c r="A19" s="923" t="s">
        <v>5072</v>
      </c>
      <c r="B19" s="897">
        <v>9</v>
      </c>
      <c r="C19" s="898">
        <v>11.09</v>
      </c>
      <c r="D19" s="899">
        <v>8.8000000000000007</v>
      </c>
      <c r="E19" s="907">
        <v>8</v>
      </c>
      <c r="F19" s="887">
        <v>7.58</v>
      </c>
      <c r="G19" s="888">
        <v>6.3</v>
      </c>
      <c r="H19" s="893">
        <v>8</v>
      </c>
      <c r="I19" s="887">
        <v>5.95</v>
      </c>
      <c r="J19" s="896">
        <v>4.0999999999999996</v>
      </c>
      <c r="K19" s="892">
        <v>0.74</v>
      </c>
      <c r="L19" s="893">
        <v>1</v>
      </c>
      <c r="M19" s="893">
        <v>12</v>
      </c>
      <c r="N19" s="894">
        <v>4</v>
      </c>
      <c r="O19" s="893" t="s">
        <v>5048</v>
      </c>
      <c r="P19" s="908" t="s">
        <v>5073</v>
      </c>
      <c r="Q19" s="895">
        <f t="shared" si="0"/>
        <v>-1</v>
      </c>
      <c r="R19" s="956">
        <f t="shared" si="0"/>
        <v>-5.14</v>
      </c>
      <c r="S19" s="895">
        <f t="shared" si="1"/>
        <v>0</v>
      </c>
      <c r="T19" s="956">
        <f t="shared" si="2"/>
        <v>-1.63</v>
      </c>
      <c r="U19" s="963">
        <v>32</v>
      </c>
      <c r="V19" s="904">
        <v>32.799999999999997</v>
      </c>
      <c r="W19" s="904">
        <v>0.79999999999999716</v>
      </c>
      <c r="X19" s="961">
        <v>1.0249999999999999</v>
      </c>
      <c r="Y19" s="959">
        <v>5</v>
      </c>
    </row>
    <row r="20" spans="1:25" ht="14.45" customHeight="1" x14ac:dyDescent="0.2">
      <c r="A20" s="924" t="s">
        <v>5074</v>
      </c>
      <c r="B20" s="910">
        <v>1</v>
      </c>
      <c r="C20" s="911">
        <v>1.35</v>
      </c>
      <c r="D20" s="900">
        <v>4</v>
      </c>
      <c r="E20" s="912"/>
      <c r="F20" s="913"/>
      <c r="G20" s="901"/>
      <c r="H20" s="914"/>
      <c r="I20" s="913"/>
      <c r="J20" s="901"/>
      <c r="K20" s="915">
        <v>1.35</v>
      </c>
      <c r="L20" s="914">
        <v>3</v>
      </c>
      <c r="M20" s="914">
        <v>24</v>
      </c>
      <c r="N20" s="916">
        <v>8</v>
      </c>
      <c r="O20" s="914" t="s">
        <v>5048</v>
      </c>
      <c r="P20" s="917" t="s">
        <v>5075</v>
      </c>
      <c r="Q20" s="918">
        <f t="shared" si="0"/>
        <v>-1</v>
      </c>
      <c r="R20" s="957">
        <f t="shared" si="0"/>
        <v>-1.35</v>
      </c>
      <c r="S20" s="918">
        <f t="shared" si="1"/>
        <v>0</v>
      </c>
      <c r="T20" s="957">
        <f t="shared" si="2"/>
        <v>0</v>
      </c>
      <c r="U20" s="964" t="s">
        <v>329</v>
      </c>
      <c r="V20" s="919" t="s">
        <v>329</v>
      </c>
      <c r="W20" s="919" t="s">
        <v>329</v>
      </c>
      <c r="X20" s="962" t="s">
        <v>329</v>
      </c>
      <c r="Y20" s="960"/>
    </row>
    <row r="21" spans="1:25" ht="14.45" customHeight="1" x14ac:dyDescent="0.2">
      <c r="A21" s="923" t="s">
        <v>5076</v>
      </c>
      <c r="B21" s="897">
        <v>57</v>
      </c>
      <c r="C21" s="898">
        <v>40.799999999999997</v>
      </c>
      <c r="D21" s="899">
        <v>4.2</v>
      </c>
      <c r="E21" s="907">
        <v>23</v>
      </c>
      <c r="F21" s="887">
        <v>15.45</v>
      </c>
      <c r="G21" s="888">
        <v>4</v>
      </c>
      <c r="H21" s="893">
        <v>8</v>
      </c>
      <c r="I21" s="887">
        <v>5.3</v>
      </c>
      <c r="J21" s="888">
        <v>3.4</v>
      </c>
      <c r="K21" s="892">
        <v>0.62</v>
      </c>
      <c r="L21" s="893">
        <v>1</v>
      </c>
      <c r="M21" s="893">
        <v>12</v>
      </c>
      <c r="N21" s="894">
        <v>4</v>
      </c>
      <c r="O21" s="893" t="s">
        <v>5048</v>
      </c>
      <c r="P21" s="908" t="s">
        <v>5077</v>
      </c>
      <c r="Q21" s="895">
        <f t="shared" si="0"/>
        <v>-49</v>
      </c>
      <c r="R21" s="956">
        <f t="shared" si="0"/>
        <v>-35.5</v>
      </c>
      <c r="S21" s="895">
        <f t="shared" si="1"/>
        <v>-15</v>
      </c>
      <c r="T21" s="956">
        <f t="shared" si="2"/>
        <v>-10.149999999999999</v>
      </c>
      <c r="U21" s="963">
        <v>32</v>
      </c>
      <c r="V21" s="904">
        <v>27.2</v>
      </c>
      <c r="W21" s="904">
        <v>-4.8000000000000007</v>
      </c>
      <c r="X21" s="961">
        <v>0.85</v>
      </c>
      <c r="Y21" s="959"/>
    </row>
    <row r="22" spans="1:25" ht="14.45" customHeight="1" x14ac:dyDescent="0.2">
      <c r="A22" s="924" t="s">
        <v>5078</v>
      </c>
      <c r="B22" s="910">
        <v>3</v>
      </c>
      <c r="C22" s="911">
        <v>2.95</v>
      </c>
      <c r="D22" s="900">
        <v>15.7</v>
      </c>
      <c r="E22" s="912"/>
      <c r="F22" s="913"/>
      <c r="G22" s="901"/>
      <c r="H22" s="914">
        <v>1</v>
      </c>
      <c r="I22" s="913">
        <v>1.0900000000000001</v>
      </c>
      <c r="J22" s="901">
        <v>4</v>
      </c>
      <c r="K22" s="915">
        <v>0.81</v>
      </c>
      <c r="L22" s="914">
        <v>2</v>
      </c>
      <c r="M22" s="914">
        <v>18</v>
      </c>
      <c r="N22" s="916">
        <v>6</v>
      </c>
      <c r="O22" s="914" t="s">
        <v>5048</v>
      </c>
      <c r="P22" s="917" t="s">
        <v>5079</v>
      </c>
      <c r="Q22" s="918">
        <f t="shared" si="0"/>
        <v>-2</v>
      </c>
      <c r="R22" s="957">
        <f t="shared" si="0"/>
        <v>-1.86</v>
      </c>
      <c r="S22" s="918">
        <f t="shared" si="1"/>
        <v>1</v>
      </c>
      <c r="T22" s="957">
        <f t="shared" si="2"/>
        <v>1.0900000000000001</v>
      </c>
      <c r="U22" s="964">
        <v>6</v>
      </c>
      <c r="V22" s="919">
        <v>4</v>
      </c>
      <c r="W22" s="919">
        <v>-2</v>
      </c>
      <c r="X22" s="962">
        <v>0.66666666666666663</v>
      </c>
      <c r="Y22" s="960"/>
    </row>
    <row r="23" spans="1:25" ht="14.45" customHeight="1" x14ac:dyDescent="0.2">
      <c r="A23" s="923" t="s">
        <v>5080</v>
      </c>
      <c r="B23" s="904">
        <v>20</v>
      </c>
      <c r="C23" s="905">
        <v>19.7</v>
      </c>
      <c r="D23" s="906">
        <v>3.8</v>
      </c>
      <c r="E23" s="889">
        <v>21</v>
      </c>
      <c r="F23" s="890">
        <v>18.96</v>
      </c>
      <c r="G23" s="891">
        <v>2.8</v>
      </c>
      <c r="H23" s="893">
        <v>8</v>
      </c>
      <c r="I23" s="887">
        <v>7.53</v>
      </c>
      <c r="J23" s="888">
        <v>3.5</v>
      </c>
      <c r="K23" s="892">
        <v>0.89</v>
      </c>
      <c r="L23" s="893">
        <v>1</v>
      </c>
      <c r="M23" s="893">
        <v>12</v>
      </c>
      <c r="N23" s="894">
        <v>4</v>
      </c>
      <c r="O23" s="893" t="s">
        <v>5048</v>
      </c>
      <c r="P23" s="908" t="s">
        <v>5081</v>
      </c>
      <c r="Q23" s="895">
        <f t="shared" si="0"/>
        <v>-12</v>
      </c>
      <c r="R23" s="956">
        <f t="shared" si="0"/>
        <v>-12.169999999999998</v>
      </c>
      <c r="S23" s="895">
        <f t="shared" si="1"/>
        <v>-13</v>
      </c>
      <c r="T23" s="956">
        <f t="shared" si="2"/>
        <v>-11.43</v>
      </c>
      <c r="U23" s="963">
        <v>32</v>
      </c>
      <c r="V23" s="904">
        <v>28</v>
      </c>
      <c r="W23" s="904">
        <v>-4</v>
      </c>
      <c r="X23" s="961">
        <v>0.875</v>
      </c>
      <c r="Y23" s="959">
        <v>1</v>
      </c>
    </row>
    <row r="24" spans="1:25" ht="14.45" customHeight="1" x14ac:dyDescent="0.2">
      <c r="A24" s="924" t="s">
        <v>5082</v>
      </c>
      <c r="B24" s="919"/>
      <c r="C24" s="920"/>
      <c r="D24" s="909"/>
      <c r="E24" s="921">
        <v>1</v>
      </c>
      <c r="F24" s="922">
        <v>1.37</v>
      </c>
      <c r="G24" s="903">
        <v>10</v>
      </c>
      <c r="H24" s="914"/>
      <c r="I24" s="913"/>
      <c r="J24" s="901"/>
      <c r="K24" s="915">
        <v>1.37</v>
      </c>
      <c r="L24" s="914">
        <v>2</v>
      </c>
      <c r="M24" s="914">
        <v>21</v>
      </c>
      <c r="N24" s="916">
        <v>7</v>
      </c>
      <c r="O24" s="914" t="s">
        <v>5048</v>
      </c>
      <c r="P24" s="917" t="s">
        <v>5083</v>
      </c>
      <c r="Q24" s="918">
        <f t="shared" si="0"/>
        <v>0</v>
      </c>
      <c r="R24" s="957">
        <f t="shared" si="0"/>
        <v>0</v>
      </c>
      <c r="S24" s="918">
        <f t="shared" si="1"/>
        <v>-1</v>
      </c>
      <c r="T24" s="957">
        <f t="shared" si="2"/>
        <v>-1.37</v>
      </c>
      <c r="U24" s="964" t="s">
        <v>329</v>
      </c>
      <c r="V24" s="919" t="s">
        <v>329</v>
      </c>
      <c r="W24" s="919" t="s">
        <v>329</v>
      </c>
      <c r="X24" s="962" t="s">
        <v>329</v>
      </c>
      <c r="Y24" s="960"/>
    </row>
    <row r="25" spans="1:25" ht="14.45" customHeight="1" x14ac:dyDescent="0.2">
      <c r="A25" s="923" t="s">
        <v>5084</v>
      </c>
      <c r="B25" s="897">
        <v>18</v>
      </c>
      <c r="C25" s="898">
        <v>11.45</v>
      </c>
      <c r="D25" s="899">
        <v>4.7</v>
      </c>
      <c r="E25" s="907">
        <v>15</v>
      </c>
      <c r="F25" s="887">
        <v>14.82</v>
      </c>
      <c r="G25" s="888">
        <v>7.3</v>
      </c>
      <c r="H25" s="893">
        <v>12</v>
      </c>
      <c r="I25" s="887">
        <v>8.02</v>
      </c>
      <c r="J25" s="896">
        <v>6.7</v>
      </c>
      <c r="K25" s="892">
        <v>0.54</v>
      </c>
      <c r="L25" s="893">
        <v>1</v>
      </c>
      <c r="M25" s="893">
        <v>12</v>
      </c>
      <c r="N25" s="894">
        <v>4</v>
      </c>
      <c r="O25" s="893" t="s">
        <v>5048</v>
      </c>
      <c r="P25" s="908" t="s">
        <v>5085</v>
      </c>
      <c r="Q25" s="895">
        <f t="shared" si="0"/>
        <v>-6</v>
      </c>
      <c r="R25" s="956">
        <f t="shared" si="0"/>
        <v>-3.4299999999999997</v>
      </c>
      <c r="S25" s="895">
        <f t="shared" si="1"/>
        <v>-3</v>
      </c>
      <c r="T25" s="956">
        <f t="shared" si="2"/>
        <v>-6.8000000000000007</v>
      </c>
      <c r="U25" s="963">
        <v>48</v>
      </c>
      <c r="V25" s="904">
        <v>80.400000000000006</v>
      </c>
      <c r="W25" s="904">
        <v>32.400000000000006</v>
      </c>
      <c r="X25" s="961">
        <v>1.675</v>
      </c>
      <c r="Y25" s="959">
        <v>35</v>
      </c>
    </row>
    <row r="26" spans="1:25" ht="14.45" customHeight="1" x14ac:dyDescent="0.2">
      <c r="A26" s="923" t="s">
        <v>5086</v>
      </c>
      <c r="B26" s="897">
        <v>17</v>
      </c>
      <c r="C26" s="898">
        <v>19.2</v>
      </c>
      <c r="D26" s="899">
        <v>11.2</v>
      </c>
      <c r="E26" s="907">
        <v>6</v>
      </c>
      <c r="F26" s="887">
        <v>11.7</v>
      </c>
      <c r="G26" s="888">
        <v>19.7</v>
      </c>
      <c r="H26" s="893">
        <v>7</v>
      </c>
      <c r="I26" s="887">
        <v>4.5199999999999996</v>
      </c>
      <c r="J26" s="896">
        <v>4.9000000000000004</v>
      </c>
      <c r="K26" s="892">
        <v>0.61</v>
      </c>
      <c r="L26" s="893">
        <v>1</v>
      </c>
      <c r="M26" s="893">
        <v>12</v>
      </c>
      <c r="N26" s="894">
        <v>4</v>
      </c>
      <c r="O26" s="893" t="s">
        <v>5048</v>
      </c>
      <c r="P26" s="908" t="s">
        <v>5087</v>
      </c>
      <c r="Q26" s="895">
        <f t="shared" si="0"/>
        <v>-10</v>
      </c>
      <c r="R26" s="956">
        <f t="shared" si="0"/>
        <v>-14.68</v>
      </c>
      <c r="S26" s="895">
        <f t="shared" si="1"/>
        <v>1</v>
      </c>
      <c r="T26" s="956">
        <f t="shared" si="2"/>
        <v>-7.18</v>
      </c>
      <c r="U26" s="963">
        <v>28</v>
      </c>
      <c r="V26" s="904">
        <v>34.300000000000004</v>
      </c>
      <c r="W26" s="904">
        <v>6.3000000000000043</v>
      </c>
      <c r="X26" s="961">
        <v>1.2250000000000001</v>
      </c>
      <c r="Y26" s="959">
        <v>10</v>
      </c>
    </row>
    <row r="27" spans="1:25" ht="14.45" customHeight="1" x14ac:dyDescent="0.2">
      <c r="A27" s="923" t="s">
        <v>5088</v>
      </c>
      <c r="B27" s="897">
        <v>93</v>
      </c>
      <c r="C27" s="898">
        <v>324.43</v>
      </c>
      <c r="D27" s="899">
        <v>8.3000000000000007</v>
      </c>
      <c r="E27" s="907">
        <v>73</v>
      </c>
      <c r="F27" s="887">
        <v>254.19</v>
      </c>
      <c r="G27" s="888">
        <v>8.4</v>
      </c>
      <c r="H27" s="893">
        <v>13</v>
      </c>
      <c r="I27" s="887">
        <v>43.76</v>
      </c>
      <c r="J27" s="888">
        <v>8.1999999999999993</v>
      </c>
      <c r="K27" s="892">
        <v>3.48</v>
      </c>
      <c r="L27" s="893">
        <v>4</v>
      </c>
      <c r="M27" s="893">
        <v>33</v>
      </c>
      <c r="N27" s="894">
        <v>11</v>
      </c>
      <c r="O27" s="893" t="s">
        <v>5048</v>
      </c>
      <c r="P27" s="908" t="s">
        <v>5089</v>
      </c>
      <c r="Q27" s="895">
        <f t="shared" si="0"/>
        <v>-80</v>
      </c>
      <c r="R27" s="956">
        <f t="shared" si="0"/>
        <v>-280.67</v>
      </c>
      <c r="S27" s="895">
        <f t="shared" si="1"/>
        <v>-60</v>
      </c>
      <c r="T27" s="956">
        <f t="shared" si="2"/>
        <v>-210.43</v>
      </c>
      <c r="U27" s="963">
        <v>143</v>
      </c>
      <c r="V27" s="904">
        <v>106.6</v>
      </c>
      <c r="W27" s="904">
        <v>-36.400000000000006</v>
      </c>
      <c r="X27" s="961">
        <v>0.74545454545454537</v>
      </c>
      <c r="Y27" s="959"/>
    </row>
    <row r="28" spans="1:25" ht="14.45" customHeight="1" x14ac:dyDescent="0.2">
      <c r="A28" s="924" t="s">
        <v>5090</v>
      </c>
      <c r="B28" s="910">
        <v>2</v>
      </c>
      <c r="C28" s="911">
        <v>7.12</v>
      </c>
      <c r="D28" s="900">
        <v>14.5</v>
      </c>
      <c r="E28" s="912">
        <v>1</v>
      </c>
      <c r="F28" s="913">
        <v>3.56</v>
      </c>
      <c r="G28" s="901">
        <v>10</v>
      </c>
      <c r="H28" s="914">
        <v>3</v>
      </c>
      <c r="I28" s="913">
        <v>10.68</v>
      </c>
      <c r="J28" s="901">
        <v>8</v>
      </c>
      <c r="K28" s="915">
        <v>3.56</v>
      </c>
      <c r="L28" s="914">
        <v>4</v>
      </c>
      <c r="M28" s="914">
        <v>36</v>
      </c>
      <c r="N28" s="916">
        <v>12</v>
      </c>
      <c r="O28" s="914" t="s">
        <v>5048</v>
      </c>
      <c r="P28" s="917" t="s">
        <v>5091</v>
      </c>
      <c r="Q28" s="918">
        <f t="shared" si="0"/>
        <v>1</v>
      </c>
      <c r="R28" s="957">
        <f t="shared" si="0"/>
        <v>3.5599999999999996</v>
      </c>
      <c r="S28" s="918">
        <f t="shared" si="1"/>
        <v>2</v>
      </c>
      <c r="T28" s="957">
        <f t="shared" si="2"/>
        <v>7.1199999999999992</v>
      </c>
      <c r="U28" s="964">
        <v>36</v>
      </c>
      <c r="V28" s="919">
        <v>24</v>
      </c>
      <c r="W28" s="919">
        <v>-12</v>
      </c>
      <c r="X28" s="962">
        <v>0.66666666666666663</v>
      </c>
      <c r="Y28" s="960"/>
    </row>
    <row r="29" spans="1:25" ht="14.45" customHeight="1" x14ac:dyDescent="0.2">
      <c r="A29" s="924" t="s">
        <v>5092</v>
      </c>
      <c r="B29" s="910"/>
      <c r="C29" s="911"/>
      <c r="D29" s="900"/>
      <c r="E29" s="912">
        <v>1</v>
      </c>
      <c r="F29" s="913">
        <v>3.91</v>
      </c>
      <c r="G29" s="901">
        <v>9</v>
      </c>
      <c r="H29" s="914"/>
      <c r="I29" s="913"/>
      <c r="J29" s="901"/>
      <c r="K29" s="915">
        <v>3.91</v>
      </c>
      <c r="L29" s="914">
        <v>4</v>
      </c>
      <c r="M29" s="914">
        <v>39</v>
      </c>
      <c r="N29" s="916">
        <v>13</v>
      </c>
      <c r="O29" s="914" t="s">
        <v>5048</v>
      </c>
      <c r="P29" s="917" t="s">
        <v>5093</v>
      </c>
      <c r="Q29" s="918">
        <f t="shared" si="0"/>
        <v>0</v>
      </c>
      <c r="R29" s="957">
        <f t="shared" si="0"/>
        <v>0</v>
      </c>
      <c r="S29" s="918">
        <f t="shared" si="1"/>
        <v>-1</v>
      </c>
      <c r="T29" s="957">
        <f t="shared" si="2"/>
        <v>-3.91</v>
      </c>
      <c r="U29" s="964" t="s">
        <v>329</v>
      </c>
      <c r="V29" s="919" t="s">
        <v>329</v>
      </c>
      <c r="W29" s="919" t="s">
        <v>329</v>
      </c>
      <c r="X29" s="962" t="s">
        <v>329</v>
      </c>
      <c r="Y29" s="960"/>
    </row>
    <row r="30" spans="1:25" ht="14.45" customHeight="1" x14ac:dyDescent="0.2">
      <c r="A30" s="923" t="s">
        <v>5094</v>
      </c>
      <c r="B30" s="897">
        <v>222</v>
      </c>
      <c r="C30" s="898">
        <v>137.97</v>
      </c>
      <c r="D30" s="899">
        <v>4.3</v>
      </c>
      <c r="E30" s="907">
        <v>138</v>
      </c>
      <c r="F30" s="887">
        <v>85.66</v>
      </c>
      <c r="G30" s="888">
        <v>4.2</v>
      </c>
      <c r="H30" s="893">
        <v>112</v>
      </c>
      <c r="I30" s="887">
        <v>68.709999999999994</v>
      </c>
      <c r="J30" s="896">
        <v>3.7</v>
      </c>
      <c r="K30" s="892">
        <v>0.6</v>
      </c>
      <c r="L30" s="893">
        <v>1</v>
      </c>
      <c r="M30" s="893">
        <v>9</v>
      </c>
      <c r="N30" s="894">
        <v>3</v>
      </c>
      <c r="O30" s="893" t="s">
        <v>5048</v>
      </c>
      <c r="P30" s="908" t="s">
        <v>5095</v>
      </c>
      <c r="Q30" s="895">
        <f t="shared" si="0"/>
        <v>-110</v>
      </c>
      <c r="R30" s="956">
        <f t="shared" si="0"/>
        <v>-69.260000000000005</v>
      </c>
      <c r="S30" s="895">
        <f t="shared" si="1"/>
        <v>-26</v>
      </c>
      <c r="T30" s="956">
        <f t="shared" si="2"/>
        <v>-16.950000000000003</v>
      </c>
      <c r="U30" s="963">
        <v>336</v>
      </c>
      <c r="V30" s="904">
        <v>414.40000000000003</v>
      </c>
      <c r="W30" s="904">
        <v>78.400000000000034</v>
      </c>
      <c r="X30" s="961">
        <v>1.2333333333333334</v>
      </c>
      <c r="Y30" s="959">
        <v>84</v>
      </c>
    </row>
    <row r="31" spans="1:25" ht="14.45" customHeight="1" x14ac:dyDescent="0.2">
      <c r="A31" s="924" t="s">
        <v>5096</v>
      </c>
      <c r="B31" s="910">
        <v>4</v>
      </c>
      <c r="C31" s="911">
        <v>2.48</v>
      </c>
      <c r="D31" s="900">
        <v>4.3</v>
      </c>
      <c r="E31" s="912"/>
      <c r="F31" s="913"/>
      <c r="G31" s="901"/>
      <c r="H31" s="914"/>
      <c r="I31" s="913"/>
      <c r="J31" s="901"/>
      <c r="K31" s="915">
        <v>0.62</v>
      </c>
      <c r="L31" s="914">
        <v>1</v>
      </c>
      <c r="M31" s="914">
        <v>12</v>
      </c>
      <c r="N31" s="916">
        <v>4</v>
      </c>
      <c r="O31" s="914" t="s">
        <v>5048</v>
      </c>
      <c r="P31" s="917" t="s">
        <v>5097</v>
      </c>
      <c r="Q31" s="918">
        <f t="shared" si="0"/>
        <v>-4</v>
      </c>
      <c r="R31" s="957">
        <f t="shared" si="0"/>
        <v>-2.48</v>
      </c>
      <c r="S31" s="918">
        <f t="shared" si="1"/>
        <v>0</v>
      </c>
      <c r="T31" s="957">
        <f t="shared" si="2"/>
        <v>0</v>
      </c>
      <c r="U31" s="964" t="s">
        <v>329</v>
      </c>
      <c r="V31" s="919" t="s">
        <v>329</v>
      </c>
      <c r="W31" s="919" t="s">
        <v>329</v>
      </c>
      <c r="X31" s="962" t="s">
        <v>329</v>
      </c>
      <c r="Y31" s="960"/>
    </row>
    <row r="32" spans="1:25" ht="14.45" customHeight="1" x14ac:dyDescent="0.2">
      <c r="A32" s="923" t="s">
        <v>5098</v>
      </c>
      <c r="B32" s="897">
        <v>17</v>
      </c>
      <c r="C32" s="898">
        <v>79.8</v>
      </c>
      <c r="D32" s="899">
        <v>10.4</v>
      </c>
      <c r="E32" s="907">
        <v>10</v>
      </c>
      <c r="F32" s="887">
        <v>45.3</v>
      </c>
      <c r="G32" s="888">
        <v>12.8</v>
      </c>
      <c r="H32" s="893">
        <v>7</v>
      </c>
      <c r="I32" s="887">
        <v>31.62</v>
      </c>
      <c r="J32" s="888">
        <v>9.6</v>
      </c>
      <c r="K32" s="892">
        <v>4.5199999999999996</v>
      </c>
      <c r="L32" s="893">
        <v>5</v>
      </c>
      <c r="M32" s="893">
        <v>42</v>
      </c>
      <c r="N32" s="894">
        <v>14</v>
      </c>
      <c r="O32" s="893" t="s">
        <v>5048</v>
      </c>
      <c r="P32" s="908" t="s">
        <v>5099</v>
      </c>
      <c r="Q32" s="895">
        <f t="shared" si="0"/>
        <v>-10</v>
      </c>
      <c r="R32" s="956">
        <f t="shared" si="0"/>
        <v>-48.179999999999993</v>
      </c>
      <c r="S32" s="895">
        <f t="shared" si="1"/>
        <v>-3</v>
      </c>
      <c r="T32" s="956">
        <f t="shared" si="2"/>
        <v>-13.679999999999996</v>
      </c>
      <c r="U32" s="963">
        <v>98</v>
      </c>
      <c r="V32" s="904">
        <v>67.2</v>
      </c>
      <c r="W32" s="904">
        <v>-30.799999999999997</v>
      </c>
      <c r="X32" s="961">
        <v>0.68571428571428572</v>
      </c>
      <c r="Y32" s="959"/>
    </row>
    <row r="33" spans="1:25" ht="14.45" customHeight="1" x14ac:dyDescent="0.2">
      <c r="A33" s="924" t="s">
        <v>5100</v>
      </c>
      <c r="B33" s="910">
        <v>2</v>
      </c>
      <c r="C33" s="911">
        <v>10.14</v>
      </c>
      <c r="D33" s="900">
        <v>9.5</v>
      </c>
      <c r="E33" s="912">
        <v>2</v>
      </c>
      <c r="F33" s="913">
        <v>10.14</v>
      </c>
      <c r="G33" s="901">
        <v>9.5</v>
      </c>
      <c r="H33" s="914"/>
      <c r="I33" s="913"/>
      <c r="J33" s="901"/>
      <c r="K33" s="915">
        <v>5.07</v>
      </c>
      <c r="L33" s="914">
        <v>5</v>
      </c>
      <c r="M33" s="914">
        <v>48</v>
      </c>
      <c r="N33" s="916">
        <v>16</v>
      </c>
      <c r="O33" s="914" t="s">
        <v>5048</v>
      </c>
      <c r="P33" s="917" t="s">
        <v>5099</v>
      </c>
      <c r="Q33" s="918">
        <f t="shared" si="0"/>
        <v>-2</v>
      </c>
      <c r="R33" s="957">
        <f t="shared" si="0"/>
        <v>-10.14</v>
      </c>
      <c r="S33" s="918">
        <f t="shared" si="1"/>
        <v>-2</v>
      </c>
      <c r="T33" s="957">
        <f t="shared" si="2"/>
        <v>-10.14</v>
      </c>
      <c r="U33" s="964" t="s">
        <v>329</v>
      </c>
      <c r="V33" s="919" t="s">
        <v>329</v>
      </c>
      <c r="W33" s="919" t="s">
        <v>329</v>
      </c>
      <c r="X33" s="962" t="s">
        <v>329</v>
      </c>
      <c r="Y33" s="960"/>
    </row>
    <row r="34" spans="1:25" ht="14.45" customHeight="1" x14ac:dyDescent="0.2">
      <c r="A34" s="923" t="s">
        <v>5101</v>
      </c>
      <c r="B34" s="904"/>
      <c r="C34" s="905"/>
      <c r="D34" s="906"/>
      <c r="E34" s="907"/>
      <c r="F34" s="887"/>
      <c r="G34" s="888"/>
      <c r="H34" s="889">
        <v>3</v>
      </c>
      <c r="I34" s="890">
        <v>1.48</v>
      </c>
      <c r="J34" s="896">
        <v>8.3000000000000007</v>
      </c>
      <c r="K34" s="892">
        <v>0.49</v>
      </c>
      <c r="L34" s="893">
        <v>2</v>
      </c>
      <c r="M34" s="893">
        <v>21</v>
      </c>
      <c r="N34" s="894">
        <v>7</v>
      </c>
      <c r="O34" s="893" t="s">
        <v>5048</v>
      </c>
      <c r="P34" s="908" t="s">
        <v>5102</v>
      </c>
      <c r="Q34" s="895">
        <f t="shared" si="0"/>
        <v>3</v>
      </c>
      <c r="R34" s="956">
        <f t="shared" si="0"/>
        <v>1.48</v>
      </c>
      <c r="S34" s="895">
        <f t="shared" si="1"/>
        <v>3</v>
      </c>
      <c r="T34" s="956">
        <f t="shared" si="2"/>
        <v>1.48</v>
      </c>
      <c r="U34" s="963">
        <v>21</v>
      </c>
      <c r="V34" s="904">
        <v>24.900000000000002</v>
      </c>
      <c r="W34" s="904">
        <v>3.9000000000000021</v>
      </c>
      <c r="X34" s="961">
        <v>1.1857142857142857</v>
      </c>
      <c r="Y34" s="959">
        <v>4</v>
      </c>
    </row>
    <row r="35" spans="1:25" ht="14.45" customHeight="1" x14ac:dyDescent="0.2">
      <c r="A35" s="923" t="s">
        <v>5103</v>
      </c>
      <c r="B35" s="897">
        <v>5</v>
      </c>
      <c r="C35" s="898">
        <v>1.61</v>
      </c>
      <c r="D35" s="899">
        <v>3.2</v>
      </c>
      <c r="E35" s="907"/>
      <c r="F35" s="887"/>
      <c r="G35" s="888"/>
      <c r="H35" s="893">
        <v>3</v>
      </c>
      <c r="I35" s="887">
        <v>0.97</v>
      </c>
      <c r="J35" s="888">
        <v>2.7</v>
      </c>
      <c r="K35" s="892">
        <v>0.32</v>
      </c>
      <c r="L35" s="893">
        <v>1</v>
      </c>
      <c r="M35" s="893">
        <v>9</v>
      </c>
      <c r="N35" s="894">
        <v>3</v>
      </c>
      <c r="O35" s="893" t="s">
        <v>5048</v>
      </c>
      <c r="P35" s="908" t="s">
        <v>5104</v>
      </c>
      <c r="Q35" s="895">
        <f t="shared" si="0"/>
        <v>-2</v>
      </c>
      <c r="R35" s="956">
        <f t="shared" si="0"/>
        <v>-0.64000000000000012</v>
      </c>
      <c r="S35" s="895">
        <f t="shared" si="1"/>
        <v>3</v>
      </c>
      <c r="T35" s="956">
        <f t="shared" si="2"/>
        <v>0.97</v>
      </c>
      <c r="U35" s="963">
        <v>9</v>
      </c>
      <c r="V35" s="904">
        <v>8.1000000000000014</v>
      </c>
      <c r="W35" s="904">
        <v>-0.89999999999999858</v>
      </c>
      <c r="X35" s="961">
        <v>0.90000000000000013</v>
      </c>
      <c r="Y35" s="959">
        <v>1</v>
      </c>
    </row>
    <row r="36" spans="1:25" ht="14.45" customHeight="1" x14ac:dyDescent="0.2">
      <c r="A36" s="923" t="s">
        <v>5105</v>
      </c>
      <c r="B36" s="897">
        <v>1</v>
      </c>
      <c r="C36" s="898">
        <v>0.89</v>
      </c>
      <c r="D36" s="899">
        <v>4</v>
      </c>
      <c r="E36" s="907"/>
      <c r="F36" s="887"/>
      <c r="G36" s="888"/>
      <c r="H36" s="893"/>
      <c r="I36" s="887"/>
      <c r="J36" s="888"/>
      <c r="K36" s="892">
        <v>0.89</v>
      </c>
      <c r="L36" s="893">
        <v>4</v>
      </c>
      <c r="M36" s="893">
        <v>33</v>
      </c>
      <c r="N36" s="894">
        <v>11</v>
      </c>
      <c r="O36" s="893" t="s">
        <v>5048</v>
      </c>
      <c r="P36" s="908" t="s">
        <v>5106</v>
      </c>
      <c r="Q36" s="895">
        <f t="shared" si="0"/>
        <v>-1</v>
      </c>
      <c r="R36" s="956">
        <f t="shared" si="0"/>
        <v>-0.89</v>
      </c>
      <c r="S36" s="895">
        <f t="shared" si="1"/>
        <v>0</v>
      </c>
      <c r="T36" s="956">
        <f t="shared" si="2"/>
        <v>0</v>
      </c>
      <c r="U36" s="963" t="s">
        <v>329</v>
      </c>
      <c r="V36" s="904" t="s">
        <v>329</v>
      </c>
      <c r="W36" s="904" t="s">
        <v>329</v>
      </c>
      <c r="X36" s="961" t="s">
        <v>329</v>
      </c>
      <c r="Y36" s="959"/>
    </row>
    <row r="37" spans="1:25" ht="14.45" customHeight="1" x14ac:dyDescent="0.2">
      <c r="A37" s="923" t="s">
        <v>5107</v>
      </c>
      <c r="B37" s="897">
        <v>2</v>
      </c>
      <c r="C37" s="898">
        <v>1.65</v>
      </c>
      <c r="D37" s="899">
        <v>13</v>
      </c>
      <c r="E37" s="907"/>
      <c r="F37" s="887"/>
      <c r="G37" s="888"/>
      <c r="H37" s="893"/>
      <c r="I37" s="887"/>
      <c r="J37" s="888"/>
      <c r="K37" s="892">
        <v>0.82</v>
      </c>
      <c r="L37" s="893">
        <v>3</v>
      </c>
      <c r="M37" s="893">
        <v>30</v>
      </c>
      <c r="N37" s="894">
        <v>10</v>
      </c>
      <c r="O37" s="893" t="s">
        <v>5048</v>
      </c>
      <c r="P37" s="908" t="s">
        <v>5108</v>
      </c>
      <c r="Q37" s="895">
        <f t="shared" si="0"/>
        <v>-2</v>
      </c>
      <c r="R37" s="956">
        <f t="shared" si="0"/>
        <v>-1.65</v>
      </c>
      <c r="S37" s="895">
        <f t="shared" si="1"/>
        <v>0</v>
      </c>
      <c r="T37" s="956">
        <f t="shared" si="2"/>
        <v>0</v>
      </c>
      <c r="U37" s="963" t="s">
        <v>329</v>
      </c>
      <c r="V37" s="904" t="s">
        <v>329</v>
      </c>
      <c r="W37" s="904" t="s">
        <v>329</v>
      </c>
      <c r="X37" s="961" t="s">
        <v>329</v>
      </c>
      <c r="Y37" s="959"/>
    </row>
    <row r="38" spans="1:25" ht="14.45" customHeight="1" x14ac:dyDescent="0.2">
      <c r="A38" s="923" t="s">
        <v>5109</v>
      </c>
      <c r="B38" s="904">
        <v>8</v>
      </c>
      <c r="C38" s="905">
        <v>3.19</v>
      </c>
      <c r="D38" s="906">
        <v>4.5999999999999996</v>
      </c>
      <c r="E38" s="889">
        <v>11</v>
      </c>
      <c r="F38" s="890">
        <v>5.33</v>
      </c>
      <c r="G38" s="891">
        <v>3.5</v>
      </c>
      <c r="H38" s="893">
        <v>8</v>
      </c>
      <c r="I38" s="887">
        <v>3.31</v>
      </c>
      <c r="J38" s="888">
        <v>3.5</v>
      </c>
      <c r="K38" s="892">
        <v>0.42</v>
      </c>
      <c r="L38" s="893">
        <v>2</v>
      </c>
      <c r="M38" s="893">
        <v>18</v>
      </c>
      <c r="N38" s="894">
        <v>6</v>
      </c>
      <c r="O38" s="893" t="s">
        <v>5048</v>
      </c>
      <c r="P38" s="908" t="s">
        <v>5110</v>
      </c>
      <c r="Q38" s="895">
        <f t="shared" si="0"/>
        <v>0</v>
      </c>
      <c r="R38" s="956">
        <f t="shared" si="0"/>
        <v>0.12000000000000011</v>
      </c>
      <c r="S38" s="895">
        <f t="shared" si="1"/>
        <v>-3</v>
      </c>
      <c r="T38" s="956">
        <f t="shared" si="2"/>
        <v>-2.02</v>
      </c>
      <c r="U38" s="963">
        <v>48</v>
      </c>
      <c r="V38" s="904">
        <v>28</v>
      </c>
      <c r="W38" s="904">
        <v>-20</v>
      </c>
      <c r="X38" s="961">
        <v>0.58333333333333337</v>
      </c>
      <c r="Y38" s="959">
        <v>3</v>
      </c>
    </row>
    <row r="39" spans="1:25" ht="14.45" customHeight="1" x14ac:dyDescent="0.2">
      <c r="A39" s="923" t="s">
        <v>5111</v>
      </c>
      <c r="B39" s="904">
        <v>4</v>
      </c>
      <c r="C39" s="905">
        <v>2.0299999999999998</v>
      </c>
      <c r="D39" s="906">
        <v>7</v>
      </c>
      <c r="E39" s="889">
        <v>7</v>
      </c>
      <c r="F39" s="890">
        <v>4.3499999999999996</v>
      </c>
      <c r="G39" s="891">
        <v>12</v>
      </c>
      <c r="H39" s="893">
        <v>5</v>
      </c>
      <c r="I39" s="887">
        <v>2.71</v>
      </c>
      <c r="J39" s="896">
        <v>7.4</v>
      </c>
      <c r="K39" s="892">
        <v>0.51</v>
      </c>
      <c r="L39" s="893">
        <v>2</v>
      </c>
      <c r="M39" s="893">
        <v>21</v>
      </c>
      <c r="N39" s="894">
        <v>7</v>
      </c>
      <c r="O39" s="893" t="s">
        <v>5048</v>
      </c>
      <c r="P39" s="908" t="s">
        <v>5112</v>
      </c>
      <c r="Q39" s="895">
        <f t="shared" si="0"/>
        <v>1</v>
      </c>
      <c r="R39" s="956">
        <f t="shared" si="0"/>
        <v>0.68000000000000016</v>
      </c>
      <c r="S39" s="895">
        <f t="shared" si="1"/>
        <v>-2</v>
      </c>
      <c r="T39" s="956">
        <f t="shared" si="2"/>
        <v>-1.6399999999999997</v>
      </c>
      <c r="U39" s="963">
        <v>35</v>
      </c>
      <c r="V39" s="904">
        <v>37</v>
      </c>
      <c r="W39" s="904">
        <v>2</v>
      </c>
      <c r="X39" s="961">
        <v>1.0571428571428572</v>
      </c>
      <c r="Y39" s="959">
        <v>9</v>
      </c>
    </row>
    <row r="40" spans="1:25" ht="14.45" customHeight="1" x14ac:dyDescent="0.2">
      <c r="A40" s="924" t="s">
        <v>5113</v>
      </c>
      <c r="B40" s="919"/>
      <c r="C40" s="920"/>
      <c r="D40" s="909"/>
      <c r="E40" s="921"/>
      <c r="F40" s="922"/>
      <c r="G40" s="903"/>
      <c r="H40" s="914">
        <v>1</v>
      </c>
      <c r="I40" s="913">
        <v>0.87</v>
      </c>
      <c r="J40" s="902">
        <v>16</v>
      </c>
      <c r="K40" s="915">
        <v>0.87</v>
      </c>
      <c r="L40" s="914">
        <v>4</v>
      </c>
      <c r="M40" s="914">
        <v>33</v>
      </c>
      <c r="N40" s="916">
        <v>11</v>
      </c>
      <c r="O40" s="914" t="s">
        <v>5048</v>
      </c>
      <c r="P40" s="917" t="s">
        <v>5112</v>
      </c>
      <c r="Q40" s="918">
        <f t="shared" si="0"/>
        <v>1</v>
      </c>
      <c r="R40" s="957">
        <f t="shared" si="0"/>
        <v>0.87</v>
      </c>
      <c r="S40" s="918">
        <f t="shared" si="1"/>
        <v>1</v>
      </c>
      <c r="T40" s="957">
        <f t="shared" si="2"/>
        <v>0.87</v>
      </c>
      <c r="U40" s="964">
        <v>11</v>
      </c>
      <c r="V40" s="919">
        <v>16</v>
      </c>
      <c r="W40" s="919">
        <v>5</v>
      </c>
      <c r="X40" s="962">
        <v>1.4545454545454546</v>
      </c>
      <c r="Y40" s="960">
        <v>5</v>
      </c>
    </row>
    <row r="41" spans="1:25" ht="14.45" customHeight="1" x14ac:dyDescent="0.2">
      <c r="A41" s="923" t="s">
        <v>5114</v>
      </c>
      <c r="B41" s="897">
        <v>6</v>
      </c>
      <c r="C41" s="898">
        <v>2.09</v>
      </c>
      <c r="D41" s="899">
        <v>4</v>
      </c>
      <c r="E41" s="907">
        <v>2</v>
      </c>
      <c r="F41" s="887">
        <v>1.26</v>
      </c>
      <c r="G41" s="888">
        <v>2.5</v>
      </c>
      <c r="H41" s="893">
        <v>2</v>
      </c>
      <c r="I41" s="887">
        <v>1.0900000000000001</v>
      </c>
      <c r="J41" s="888">
        <v>2.5</v>
      </c>
      <c r="K41" s="892">
        <v>0.35</v>
      </c>
      <c r="L41" s="893">
        <v>1</v>
      </c>
      <c r="M41" s="893">
        <v>12</v>
      </c>
      <c r="N41" s="894">
        <v>4</v>
      </c>
      <c r="O41" s="893" t="s">
        <v>5048</v>
      </c>
      <c r="P41" s="908" t="s">
        <v>5115</v>
      </c>
      <c r="Q41" s="895">
        <f t="shared" si="0"/>
        <v>-4</v>
      </c>
      <c r="R41" s="956">
        <f t="shared" si="0"/>
        <v>-0.99999999999999978</v>
      </c>
      <c r="S41" s="895">
        <f t="shared" si="1"/>
        <v>0</v>
      </c>
      <c r="T41" s="956">
        <f t="shared" si="2"/>
        <v>-0.16999999999999993</v>
      </c>
      <c r="U41" s="963">
        <v>8</v>
      </c>
      <c r="V41" s="904">
        <v>5</v>
      </c>
      <c r="W41" s="904">
        <v>-3</v>
      </c>
      <c r="X41" s="961">
        <v>0.625</v>
      </c>
      <c r="Y41" s="959"/>
    </row>
    <row r="42" spans="1:25" ht="14.45" customHeight="1" x14ac:dyDescent="0.2">
      <c r="A42" s="923" t="s">
        <v>5116</v>
      </c>
      <c r="B42" s="904">
        <v>8</v>
      </c>
      <c r="C42" s="905">
        <v>2.4300000000000002</v>
      </c>
      <c r="D42" s="906">
        <v>3.6</v>
      </c>
      <c r="E42" s="907">
        <v>6</v>
      </c>
      <c r="F42" s="887">
        <v>1.83</v>
      </c>
      <c r="G42" s="888">
        <v>2.2000000000000002</v>
      </c>
      <c r="H42" s="889">
        <v>17</v>
      </c>
      <c r="I42" s="890">
        <v>13.77</v>
      </c>
      <c r="J42" s="891">
        <v>3.5</v>
      </c>
      <c r="K42" s="892">
        <v>0.3</v>
      </c>
      <c r="L42" s="893">
        <v>1</v>
      </c>
      <c r="M42" s="893">
        <v>12</v>
      </c>
      <c r="N42" s="894">
        <v>4</v>
      </c>
      <c r="O42" s="893" t="s">
        <v>5048</v>
      </c>
      <c r="P42" s="908" t="s">
        <v>5117</v>
      </c>
      <c r="Q42" s="895">
        <f t="shared" si="0"/>
        <v>9</v>
      </c>
      <c r="R42" s="956">
        <f t="shared" si="0"/>
        <v>11.34</v>
      </c>
      <c r="S42" s="895">
        <f t="shared" si="1"/>
        <v>11</v>
      </c>
      <c r="T42" s="956">
        <f t="shared" si="2"/>
        <v>11.94</v>
      </c>
      <c r="U42" s="963">
        <v>68</v>
      </c>
      <c r="V42" s="904">
        <v>59.5</v>
      </c>
      <c r="W42" s="904">
        <v>-8.5</v>
      </c>
      <c r="X42" s="961">
        <v>0.875</v>
      </c>
      <c r="Y42" s="959">
        <v>1</v>
      </c>
    </row>
    <row r="43" spans="1:25" ht="14.45" customHeight="1" x14ac:dyDescent="0.2">
      <c r="A43" s="923" t="s">
        <v>5118</v>
      </c>
      <c r="B43" s="897">
        <v>3</v>
      </c>
      <c r="C43" s="898">
        <v>1.35</v>
      </c>
      <c r="D43" s="899">
        <v>3</v>
      </c>
      <c r="E43" s="907">
        <v>2</v>
      </c>
      <c r="F43" s="887">
        <v>0.9</v>
      </c>
      <c r="G43" s="888">
        <v>3</v>
      </c>
      <c r="H43" s="893">
        <v>1</v>
      </c>
      <c r="I43" s="887">
        <v>0.45</v>
      </c>
      <c r="J43" s="888">
        <v>3</v>
      </c>
      <c r="K43" s="892">
        <v>0.45</v>
      </c>
      <c r="L43" s="893">
        <v>1</v>
      </c>
      <c r="M43" s="893">
        <v>12</v>
      </c>
      <c r="N43" s="894">
        <v>4</v>
      </c>
      <c r="O43" s="893" t="s">
        <v>5048</v>
      </c>
      <c r="P43" s="908" t="s">
        <v>5119</v>
      </c>
      <c r="Q43" s="895">
        <f t="shared" si="0"/>
        <v>-2</v>
      </c>
      <c r="R43" s="956">
        <f t="shared" si="0"/>
        <v>-0.90000000000000013</v>
      </c>
      <c r="S43" s="895">
        <f t="shared" si="1"/>
        <v>-1</v>
      </c>
      <c r="T43" s="956">
        <f t="shared" si="2"/>
        <v>-0.45</v>
      </c>
      <c r="U43" s="963">
        <v>4</v>
      </c>
      <c r="V43" s="904">
        <v>3</v>
      </c>
      <c r="W43" s="904">
        <v>-1</v>
      </c>
      <c r="X43" s="961">
        <v>0.75</v>
      </c>
      <c r="Y43" s="959"/>
    </row>
    <row r="44" spans="1:25" ht="14.45" customHeight="1" x14ac:dyDescent="0.2">
      <c r="A44" s="923" t="s">
        <v>5120</v>
      </c>
      <c r="B44" s="904"/>
      <c r="C44" s="905"/>
      <c r="D44" s="906"/>
      <c r="E44" s="907"/>
      <c r="F44" s="887"/>
      <c r="G44" s="888"/>
      <c r="H44" s="889">
        <v>1</v>
      </c>
      <c r="I44" s="890">
        <v>0.49</v>
      </c>
      <c r="J44" s="896">
        <v>8</v>
      </c>
      <c r="K44" s="892">
        <v>0.49</v>
      </c>
      <c r="L44" s="893">
        <v>2</v>
      </c>
      <c r="M44" s="893">
        <v>21</v>
      </c>
      <c r="N44" s="894">
        <v>7</v>
      </c>
      <c r="O44" s="893" t="s">
        <v>5048</v>
      </c>
      <c r="P44" s="908" t="s">
        <v>5121</v>
      </c>
      <c r="Q44" s="895">
        <f t="shared" si="0"/>
        <v>1</v>
      </c>
      <c r="R44" s="956">
        <f t="shared" si="0"/>
        <v>0.49</v>
      </c>
      <c r="S44" s="895">
        <f t="shared" si="1"/>
        <v>1</v>
      </c>
      <c r="T44" s="956">
        <f t="shared" si="2"/>
        <v>0.49</v>
      </c>
      <c r="U44" s="963">
        <v>7</v>
      </c>
      <c r="V44" s="904">
        <v>8</v>
      </c>
      <c r="W44" s="904">
        <v>1</v>
      </c>
      <c r="X44" s="961">
        <v>1.1428571428571428</v>
      </c>
      <c r="Y44" s="959">
        <v>1</v>
      </c>
    </row>
    <row r="45" spans="1:25" ht="14.45" customHeight="1" x14ac:dyDescent="0.2">
      <c r="A45" s="923" t="s">
        <v>5122</v>
      </c>
      <c r="B45" s="897">
        <v>1</v>
      </c>
      <c r="C45" s="898">
        <v>0.71</v>
      </c>
      <c r="D45" s="899">
        <v>2</v>
      </c>
      <c r="E45" s="907"/>
      <c r="F45" s="887"/>
      <c r="G45" s="888"/>
      <c r="H45" s="893"/>
      <c r="I45" s="887"/>
      <c r="J45" s="888"/>
      <c r="K45" s="892">
        <v>0.71</v>
      </c>
      <c r="L45" s="893">
        <v>1</v>
      </c>
      <c r="M45" s="893">
        <v>12</v>
      </c>
      <c r="N45" s="894">
        <v>4</v>
      </c>
      <c r="O45" s="893" t="s">
        <v>5048</v>
      </c>
      <c r="P45" s="908" t="s">
        <v>5123</v>
      </c>
      <c r="Q45" s="895">
        <f t="shared" si="0"/>
        <v>-1</v>
      </c>
      <c r="R45" s="956">
        <f t="shared" si="0"/>
        <v>-0.71</v>
      </c>
      <c r="S45" s="895">
        <f t="shared" si="1"/>
        <v>0</v>
      </c>
      <c r="T45" s="956">
        <f t="shared" si="2"/>
        <v>0</v>
      </c>
      <c r="U45" s="963" t="s">
        <v>329</v>
      </c>
      <c r="V45" s="904" t="s">
        <v>329</v>
      </c>
      <c r="W45" s="904" t="s">
        <v>329</v>
      </c>
      <c r="X45" s="961" t="s">
        <v>329</v>
      </c>
      <c r="Y45" s="959"/>
    </row>
    <row r="46" spans="1:25" ht="14.45" customHeight="1" x14ac:dyDescent="0.2">
      <c r="A46" s="923" t="s">
        <v>5124</v>
      </c>
      <c r="B46" s="904"/>
      <c r="C46" s="905"/>
      <c r="D46" s="906"/>
      <c r="E46" s="907">
        <v>1</v>
      </c>
      <c r="F46" s="887">
        <v>1.03</v>
      </c>
      <c r="G46" s="888">
        <v>4</v>
      </c>
      <c r="H46" s="889">
        <v>4</v>
      </c>
      <c r="I46" s="890">
        <v>4.13</v>
      </c>
      <c r="J46" s="891">
        <v>3.3</v>
      </c>
      <c r="K46" s="892">
        <v>1.03</v>
      </c>
      <c r="L46" s="893">
        <v>2</v>
      </c>
      <c r="M46" s="893">
        <v>18</v>
      </c>
      <c r="N46" s="894">
        <v>6</v>
      </c>
      <c r="O46" s="893" t="s">
        <v>5048</v>
      </c>
      <c r="P46" s="908" t="s">
        <v>5125</v>
      </c>
      <c r="Q46" s="895">
        <f t="shared" si="0"/>
        <v>4</v>
      </c>
      <c r="R46" s="956">
        <f t="shared" si="0"/>
        <v>4.13</v>
      </c>
      <c r="S46" s="895">
        <f t="shared" si="1"/>
        <v>3</v>
      </c>
      <c r="T46" s="956">
        <f t="shared" si="2"/>
        <v>3.0999999999999996</v>
      </c>
      <c r="U46" s="963">
        <v>24</v>
      </c>
      <c r="V46" s="904">
        <v>13.2</v>
      </c>
      <c r="W46" s="904">
        <v>-10.8</v>
      </c>
      <c r="X46" s="961">
        <v>0.54999999999999993</v>
      </c>
      <c r="Y46" s="959"/>
    </row>
    <row r="47" spans="1:25" ht="14.45" customHeight="1" x14ac:dyDescent="0.2">
      <c r="A47" s="923" t="s">
        <v>5126</v>
      </c>
      <c r="B47" s="904">
        <v>1</v>
      </c>
      <c r="C47" s="905">
        <v>0.54</v>
      </c>
      <c r="D47" s="906">
        <v>3</v>
      </c>
      <c r="E47" s="907"/>
      <c r="F47" s="887"/>
      <c r="G47" s="888"/>
      <c r="H47" s="889">
        <v>1</v>
      </c>
      <c r="I47" s="890">
        <v>0.54</v>
      </c>
      <c r="J47" s="891">
        <v>3</v>
      </c>
      <c r="K47" s="892">
        <v>0.54</v>
      </c>
      <c r="L47" s="893">
        <v>2</v>
      </c>
      <c r="M47" s="893">
        <v>15</v>
      </c>
      <c r="N47" s="894">
        <v>5</v>
      </c>
      <c r="O47" s="893" t="s">
        <v>5048</v>
      </c>
      <c r="P47" s="908" t="s">
        <v>5127</v>
      </c>
      <c r="Q47" s="895">
        <f t="shared" si="0"/>
        <v>0</v>
      </c>
      <c r="R47" s="956">
        <f t="shared" si="0"/>
        <v>0</v>
      </c>
      <c r="S47" s="895">
        <f t="shared" si="1"/>
        <v>1</v>
      </c>
      <c r="T47" s="956">
        <f t="shared" si="2"/>
        <v>0.54</v>
      </c>
      <c r="U47" s="963">
        <v>5</v>
      </c>
      <c r="V47" s="904">
        <v>3</v>
      </c>
      <c r="W47" s="904">
        <v>-2</v>
      </c>
      <c r="X47" s="961">
        <v>0.6</v>
      </c>
      <c r="Y47" s="959"/>
    </row>
    <row r="48" spans="1:25" ht="14.45" customHeight="1" x14ac:dyDescent="0.2">
      <c r="A48" s="923" t="s">
        <v>5128</v>
      </c>
      <c r="B48" s="904"/>
      <c r="C48" s="905"/>
      <c r="D48" s="906"/>
      <c r="E48" s="907">
        <v>1</v>
      </c>
      <c r="F48" s="887">
        <v>1.43</v>
      </c>
      <c r="G48" s="888">
        <v>16</v>
      </c>
      <c r="H48" s="889">
        <v>1</v>
      </c>
      <c r="I48" s="890">
        <v>1.43</v>
      </c>
      <c r="J48" s="891">
        <v>8</v>
      </c>
      <c r="K48" s="892">
        <v>1.43</v>
      </c>
      <c r="L48" s="893">
        <v>4</v>
      </c>
      <c r="M48" s="893">
        <v>36</v>
      </c>
      <c r="N48" s="894">
        <v>12</v>
      </c>
      <c r="O48" s="893" t="s">
        <v>5048</v>
      </c>
      <c r="P48" s="908" t="s">
        <v>5129</v>
      </c>
      <c r="Q48" s="895">
        <f t="shared" si="0"/>
        <v>1</v>
      </c>
      <c r="R48" s="956">
        <f t="shared" si="0"/>
        <v>1.43</v>
      </c>
      <c r="S48" s="895">
        <f t="shared" si="1"/>
        <v>0</v>
      </c>
      <c r="T48" s="956">
        <f t="shared" si="2"/>
        <v>0</v>
      </c>
      <c r="U48" s="963">
        <v>12</v>
      </c>
      <c r="V48" s="904">
        <v>8</v>
      </c>
      <c r="W48" s="904">
        <v>-4</v>
      </c>
      <c r="X48" s="961">
        <v>0.66666666666666663</v>
      </c>
      <c r="Y48" s="959"/>
    </row>
    <row r="49" spans="1:25" ht="14.45" customHeight="1" x14ac:dyDescent="0.2">
      <c r="A49" s="923" t="s">
        <v>5130</v>
      </c>
      <c r="B49" s="897">
        <v>6</v>
      </c>
      <c r="C49" s="898">
        <v>6.02</v>
      </c>
      <c r="D49" s="899">
        <v>5.7</v>
      </c>
      <c r="E49" s="907"/>
      <c r="F49" s="887"/>
      <c r="G49" s="888"/>
      <c r="H49" s="893">
        <v>2</v>
      </c>
      <c r="I49" s="887">
        <v>2.0099999999999998</v>
      </c>
      <c r="J49" s="888">
        <v>3</v>
      </c>
      <c r="K49" s="892">
        <v>1</v>
      </c>
      <c r="L49" s="893">
        <v>2</v>
      </c>
      <c r="M49" s="893">
        <v>18</v>
      </c>
      <c r="N49" s="894">
        <v>6</v>
      </c>
      <c r="O49" s="893" t="s">
        <v>5048</v>
      </c>
      <c r="P49" s="908" t="s">
        <v>5131</v>
      </c>
      <c r="Q49" s="895">
        <f t="shared" si="0"/>
        <v>-4</v>
      </c>
      <c r="R49" s="956">
        <f t="shared" si="0"/>
        <v>-4.01</v>
      </c>
      <c r="S49" s="895">
        <f t="shared" si="1"/>
        <v>2</v>
      </c>
      <c r="T49" s="956">
        <f t="shared" si="2"/>
        <v>2.0099999999999998</v>
      </c>
      <c r="U49" s="963">
        <v>12</v>
      </c>
      <c r="V49" s="904">
        <v>6</v>
      </c>
      <c r="W49" s="904">
        <v>-6</v>
      </c>
      <c r="X49" s="961">
        <v>0.5</v>
      </c>
      <c r="Y49" s="959"/>
    </row>
    <row r="50" spans="1:25" ht="14.45" customHeight="1" x14ac:dyDescent="0.2">
      <c r="A50" s="923" t="s">
        <v>5132</v>
      </c>
      <c r="B50" s="904">
        <v>2</v>
      </c>
      <c r="C50" s="905">
        <v>1.36</v>
      </c>
      <c r="D50" s="906">
        <v>3</v>
      </c>
      <c r="E50" s="889">
        <v>3</v>
      </c>
      <c r="F50" s="890">
        <v>2.04</v>
      </c>
      <c r="G50" s="891">
        <v>4</v>
      </c>
      <c r="H50" s="893">
        <v>1</v>
      </c>
      <c r="I50" s="887">
        <v>0.68</v>
      </c>
      <c r="J50" s="888">
        <v>4</v>
      </c>
      <c r="K50" s="892">
        <v>0.68</v>
      </c>
      <c r="L50" s="893">
        <v>2</v>
      </c>
      <c r="M50" s="893">
        <v>15</v>
      </c>
      <c r="N50" s="894">
        <v>5</v>
      </c>
      <c r="O50" s="893" t="s">
        <v>5048</v>
      </c>
      <c r="P50" s="908" t="s">
        <v>5133</v>
      </c>
      <c r="Q50" s="895">
        <f t="shared" si="0"/>
        <v>-1</v>
      </c>
      <c r="R50" s="956">
        <f t="shared" si="0"/>
        <v>-0.68</v>
      </c>
      <c r="S50" s="895">
        <f t="shared" si="1"/>
        <v>-2</v>
      </c>
      <c r="T50" s="956">
        <f t="shared" si="2"/>
        <v>-1.3599999999999999</v>
      </c>
      <c r="U50" s="963">
        <v>5</v>
      </c>
      <c r="V50" s="904">
        <v>4</v>
      </c>
      <c r="W50" s="904">
        <v>-1</v>
      </c>
      <c r="X50" s="961">
        <v>0.8</v>
      </c>
      <c r="Y50" s="959"/>
    </row>
    <row r="51" spans="1:25" ht="14.45" customHeight="1" thickBot="1" x14ac:dyDescent="0.25">
      <c r="A51" s="940" t="s">
        <v>5134</v>
      </c>
      <c r="B51" s="941"/>
      <c r="C51" s="942"/>
      <c r="D51" s="943"/>
      <c r="E51" s="944"/>
      <c r="F51" s="945"/>
      <c r="G51" s="946"/>
      <c r="H51" s="947">
        <v>1</v>
      </c>
      <c r="I51" s="948">
        <v>0.11</v>
      </c>
      <c r="J51" s="949">
        <v>3</v>
      </c>
      <c r="K51" s="950">
        <v>0.11</v>
      </c>
      <c r="L51" s="951">
        <v>2</v>
      </c>
      <c r="M51" s="951">
        <v>15</v>
      </c>
      <c r="N51" s="952">
        <v>5</v>
      </c>
      <c r="O51" s="951" t="s">
        <v>5048</v>
      </c>
      <c r="P51" s="953" t="s">
        <v>5135</v>
      </c>
      <c r="Q51" s="954">
        <f t="shared" si="0"/>
        <v>1</v>
      </c>
      <c r="R51" s="958">
        <f t="shared" si="0"/>
        <v>0.11</v>
      </c>
      <c r="S51" s="954">
        <f t="shared" si="1"/>
        <v>1</v>
      </c>
      <c r="T51" s="958">
        <f t="shared" si="2"/>
        <v>0.11</v>
      </c>
      <c r="U51" s="968">
        <v>5</v>
      </c>
      <c r="V51" s="941">
        <v>3</v>
      </c>
      <c r="W51" s="941">
        <v>-2</v>
      </c>
      <c r="X51" s="969">
        <v>0.6</v>
      </c>
      <c r="Y51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2:Q1048576">
    <cfRule type="cellIs" dxfId="14" priority="11" stopIfTrue="1" operator="lessThan">
      <formula>0</formula>
    </cfRule>
  </conditionalFormatting>
  <conditionalFormatting sqref="W52:W1048576">
    <cfRule type="cellIs" dxfId="13" priority="10" stopIfTrue="1" operator="greaterThan">
      <formula>0</formula>
    </cfRule>
  </conditionalFormatting>
  <conditionalFormatting sqref="X52:X1048576">
    <cfRule type="cellIs" dxfId="12" priority="9" stopIfTrue="1" operator="greaterThan">
      <formula>1</formula>
    </cfRule>
  </conditionalFormatting>
  <conditionalFormatting sqref="X52:X1048576">
    <cfRule type="cellIs" dxfId="11" priority="6" stopIfTrue="1" operator="greaterThan">
      <formula>1</formula>
    </cfRule>
  </conditionalFormatting>
  <conditionalFormatting sqref="W52:W1048576">
    <cfRule type="cellIs" dxfId="10" priority="7" stopIfTrue="1" operator="greaterThan">
      <formula>0</formula>
    </cfRule>
  </conditionalFormatting>
  <conditionalFormatting sqref="Q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1">
    <cfRule type="cellIs" dxfId="7" priority="4" stopIfTrue="1" operator="lessThan">
      <formula>0</formula>
    </cfRule>
  </conditionalFormatting>
  <conditionalFormatting sqref="X5:X51">
    <cfRule type="cellIs" dxfId="6" priority="2" stopIfTrue="1" operator="greaterThan">
      <formula>1</formula>
    </cfRule>
  </conditionalFormatting>
  <conditionalFormatting sqref="W5:W51">
    <cfRule type="cellIs" dxfId="5" priority="3" stopIfTrue="1" operator="greaterThan">
      <formula>0</formula>
    </cfRule>
  </conditionalFormatting>
  <conditionalFormatting sqref="S5:S51">
    <cfRule type="cellIs" dxfId="4" priority="1" stopIfTrue="1" operator="lessThan">
      <formula>0</formula>
    </cfRule>
  </conditionalFormatting>
  <hyperlinks>
    <hyperlink ref="A2" location="Obsah!A1" display="Zpět na Obsah  KL 01  1.-4.měsíc" xr:uid="{E8C4A4DC-BE3C-4874-B397-AF175CB4E5B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1911684</v>
      </c>
      <c r="C3" s="343">
        <f t="shared" ref="C3:L3" si="0">SUBTOTAL(9,C6:C1048576)</f>
        <v>0</v>
      </c>
      <c r="D3" s="343">
        <f t="shared" si="0"/>
        <v>1195696</v>
      </c>
      <c r="E3" s="343">
        <f t="shared" si="0"/>
        <v>0</v>
      </c>
      <c r="F3" s="343">
        <f t="shared" si="0"/>
        <v>910490</v>
      </c>
      <c r="G3" s="346">
        <f>IF(D3&lt;&gt;0,F3/D3,"")</f>
        <v>0.76147281583278692</v>
      </c>
      <c r="H3" s="342">
        <f t="shared" si="0"/>
        <v>97194.01</v>
      </c>
      <c r="I3" s="343">
        <f t="shared" si="0"/>
        <v>0</v>
      </c>
      <c r="J3" s="343">
        <f t="shared" si="0"/>
        <v>10404.68</v>
      </c>
      <c r="K3" s="343">
        <f t="shared" si="0"/>
        <v>0</v>
      </c>
      <c r="L3" s="343">
        <f t="shared" si="0"/>
        <v>15841.820000000002</v>
      </c>
      <c r="M3" s="344">
        <f>IF(J3&lt;&gt;0,L3/J3,"")</f>
        <v>1.5225667680313091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1374</v>
      </c>
      <c r="B6" s="863">
        <v>615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5137</v>
      </c>
      <c r="B7" s="865">
        <v>96308</v>
      </c>
      <c r="C7" s="822"/>
      <c r="D7" s="865">
        <v>7178</v>
      </c>
      <c r="E7" s="822"/>
      <c r="F7" s="865">
        <v>38908</v>
      </c>
      <c r="G7" s="827"/>
      <c r="H7" s="865">
        <v>92297.099999999991</v>
      </c>
      <c r="I7" s="822"/>
      <c r="J7" s="865">
        <v>9829.4</v>
      </c>
      <c r="K7" s="822"/>
      <c r="L7" s="865">
        <v>14549.560000000001</v>
      </c>
      <c r="M7" s="828"/>
    </row>
    <row r="8" spans="1:13" ht="14.45" customHeight="1" x14ac:dyDescent="0.2">
      <c r="A8" s="836" t="s">
        <v>4129</v>
      </c>
      <c r="B8" s="865">
        <v>104984</v>
      </c>
      <c r="C8" s="822"/>
      <c r="D8" s="865">
        <v>29030</v>
      </c>
      <c r="E8" s="822"/>
      <c r="F8" s="865">
        <v>42588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5138</v>
      </c>
      <c r="B9" s="865">
        <v>192874</v>
      </c>
      <c r="C9" s="822"/>
      <c r="D9" s="865">
        <v>142478</v>
      </c>
      <c r="E9" s="822"/>
      <c r="F9" s="865">
        <v>111167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5139</v>
      </c>
      <c r="B10" s="865">
        <v>370555</v>
      </c>
      <c r="C10" s="822"/>
      <c r="D10" s="865">
        <v>262428</v>
      </c>
      <c r="E10" s="822"/>
      <c r="F10" s="865">
        <v>190948</v>
      </c>
      <c r="G10" s="827"/>
      <c r="H10" s="865">
        <v>4896.91</v>
      </c>
      <c r="I10" s="822"/>
      <c r="J10" s="865">
        <v>575.28</v>
      </c>
      <c r="K10" s="822"/>
      <c r="L10" s="865">
        <v>1292.26</v>
      </c>
      <c r="M10" s="828"/>
    </row>
    <row r="11" spans="1:13" ht="14.45" customHeight="1" x14ac:dyDescent="0.2">
      <c r="A11" s="836" t="s">
        <v>5140</v>
      </c>
      <c r="B11" s="865">
        <v>443653</v>
      </c>
      <c r="C11" s="822"/>
      <c r="D11" s="865">
        <v>237441</v>
      </c>
      <c r="E11" s="822"/>
      <c r="F11" s="865">
        <v>157329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5141</v>
      </c>
      <c r="B12" s="865">
        <v>247363</v>
      </c>
      <c r="C12" s="822"/>
      <c r="D12" s="865">
        <v>261845</v>
      </c>
      <c r="E12" s="822"/>
      <c r="F12" s="865">
        <v>143358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5142</v>
      </c>
      <c r="B13" s="865">
        <v>351484</v>
      </c>
      <c r="C13" s="822"/>
      <c r="D13" s="865">
        <v>224473</v>
      </c>
      <c r="E13" s="822"/>
      <c r="F13" s="865">
        <v>214575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5143</v>
      </c>
      <c r="B14" s="867">
        <v>103848</v>
      </c>
      <c r="C14" s="814"/>
      <c r="D14" s="867">
        <v>30823</v>
      </c>
      <c r="E14" s="814"/>
      <c r="F14" s="867">
        <v>11617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C2E4B2C-2826-4634-B042-D68F4B2DFE8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5605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13227.71</v>
      </c>
      <c r="G3" s="211">
        <f t="shared" si="0"/>
        <v>2008878.01</v>
      </c>
      <c r="H3" s="212"/>
      <c r="I3" s="212"/>
      <c r="J3" s="207">
        <f t="shared" si="0"/>
        <v>6958.25</v>
      </c>
      <c r="K3" s="211">
        <f t="shared" si="0"/>
        <v>1206100.68</v>
      </c>
      <c r="L3" s="212"/>
      <c r="M3" s="212"/>
      <c r="N3" s="207">
        <f t="shared" si="0"/>
        <v>4840.4400000000005</v>
      </c>
      <c r="O3" s="211">
        <f t="shared" si="0"/>
        <v>926331.82000000007</v>
      </c>
      <c r="P3" s="177">
        <f>IF(K3=0,"",O3/K3)</f>
        <v>0.76803855213811845</v>
      </c>
      <c r="Q3" s="209">
        <f>IF(N3=0,"",O3/N3)</f>
        <v>191.3734743122526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599</v>
      </c>
      <c r="B6" s="807" t="s">
        <v>3963</v>
      </c>
      <c r="C6" s="807" t="s">
        <v>3966</v>
      </c>
      <c r="D6" s="807" t="s">
        <v>4807</v>
      </c>
      <c r="E6" s="807" t="s">
        <v>4808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599</v>
      </c>
      <c r="B7" s="822" t="s">
        <v>3963</v>
      </c>
      <c r="C7" s="822" t="s">
        <v>3966</v>
      </c>
      <c r="D7" s="822" t="s">
        <v>4853</v>
      </c>
      <c r="E7" s="822" t="s">
        <v>4854</v>
      </c>
      <c r="F7" s="831">
        <v>1</v>
      </c>
      <c r="G7" s="831">
        <v>261</v>
      </c>
      <c r="H7" s="831"/>
      <c r="I7" s="831">
        <v>261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5144</v>
      </c>
      <c r="B8" s="822" t="s">
        <v>5145</v>
      </c>
      <c r="C8" s="822" t="s">
        <v>3964</v>
      </c>
      <c r="D8" s="822" t="s">
        <v>5146</v>
      </c>
      <c r="E8" s="822" t="s">
        <v>5147</v>
      </c>
      <c r="F8" s="831">
        <v>2.1</v>
      </c>
      <c r="G8" s="831">
        <v>1376.59</v>
      </c>
      <c r="H8" s="831"/>
      <c r="I8" s="831">
        <v>655.51904761904757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5144</v>
      </c>
      <c r="B9" s="822" t="s">
        <v>5145</v>
      </c>
      <c r="C9" s="822" t="s">
        <v>4192</v>
      </c>
      <c r="D9" s="822" t="s">
        <v>5148</v>
      </c>
      <c r="E9" s="822" t="s">
        <v>5149</v>
      </c>
      <c r="F9" s="831"/>
      <c r="G9" s="831"/>
      <c r="H9" s="831"/>
      <c r="I9" s="831"/>
      <c r="J9" s="831"/>
      <c r="K9" s="831"/>
      <c r="L9" s="831"/>
      <c r="M9" s="831"/>
      <c r="N9" s="831">
        <v>150</v>
      </c>
      <c r="O9" s="831">
        <v>1095</v>
      </c>
      <c r="P9" s="827"/>
      <c r="Q9" s="832">
        <v>7.3</v>
      </c>
    </row>
    <row r="10" spans="1:17" ht="14.45" customHeight="1" x14ac:dyDescent="0.2">
      <c r="A10" s="821" t="s">
        <v>5144</v>
      </c>
      <c r="B10" s="822" t="s">
        <v>5145</v>
      </c>
      <c r="C10" s="822" t="s">
        <v>4192</v>
      </c>
      <c r="D10" s="822" t="s">
        <v>5150</v>
      </c>
      <c r="E10" s="822" t="s">
        <v>5151</v>
      </c>
      <c r="F10" s="831">
        <v>280</v>
      </c>
      <c r="G10" s="831">
        <v>1503.6</v>
      </c>
      <c r="H10" s="831"/>
      <c r="I10" s="831">
        <v>5.37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5144</v>
      </c>
      <c r="B11" s="822" t="s">
        <v>5145</v>
      </c>
      <c r="C11" s="822" t="s">
        <v>4192</v>
      </c>
      <c r="D11" s="822" t="s">
        <v>5152</v>
      </c>
      <c r="E11" s="822" t="s">
        <v>5153</v>
      </c>
      <c r="F11" s="831">
        <v>1643</v>
      </c>
      <c r="G11" s="831">
        <v>32942.15</v>
      </c>
      <c r="H11" s="831"/>
      <c r="I11" s="831">
        <v>20.05</v>
      </c>
      <c r="J11" s="831">
        <v>490</v>
      </c>
      <c r="K11" s="831">
        <v>9829.4</v>
      </c>
      <c r="L11" s="831"/>
      <c r="M11" s="831">
        <v>20.059999999999999</v>
      </c>
      <c r="N11" s="831"/>
      <c r="O11" s="831"/>
      <c r="P11" s="827"/>
      <c r="Q11" s="832"/>
    </row>
    <row r="12" spans="1:17" ht="14.45" customHeight="1" x14ac:dyDescent="0.2">
      <c r="A12" s="821" t="s">
        <v>5144</v>
      </c>
      <c r="B12" s="822" t="s">
        <v>5145</v>
      </c>
      <c r="C12" s="822" t="s">
        <v>4192</v>
      </c>
      <c r="D12" s="822" t="s">
        <v>5154</v>
      </c>
      <c r="E12" s="822" t="s">
        <v>5155</v>
      </c>
      <c r="F12" s="831">
        <v>1662</v>
      </c>
      <c r="G12" s="831">
        <v>56474.759999999995</v>
      </c>
      <c r="H12" s="831"/>
      <c r="I12" s="831">
        <v>33.979999999999997</v>
      </c>
      <c r="J12" s="831"/>
      <c r="K12" s="831"/>
      <c r="L12" s="831"/>
      <c r="M12" s="831"/>
      <c r="N12" s="831">
        <v>392</v>
      </c>
      <c r="O12" s="831">
        <v>13454.560000000001</v>
      </c>
      <c r="P12" s="827"/>
      <c r="Q12" s="832">
        <v>34.322857142857146</v>
      </c>
    </row>
    <row r="13" spans="1:17" ht="14.45" customHeight="1" x14ac:dyDescent="0.2">
      <c r="A13" s="821" t="s">
        <v>5144</v>
      </c>
      <c r="B13" s="822" t="s">
        <v>5145</v>
      </c>
      <c r="C13" s="822" t="s">
        <v>3966</v>
      </c>
      <c r="D13" s="822" t="s">
        <v>5156</v>
      </c>
      <c r="E13" s="822" t="s">
        <v>5157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2772</v>
      </c>
      <c r="P13" s="827"/>
      <c r="Q13" s="832">
        <v>2772</v>
      </c>
    </row>
    <row r="14" spans="1:17" ht="14.45" customHeight="1" x14ac:dyDescent="0.2">
      <c r="A14" s="821" t="s">
        <v>5144</v>
      </c>
      <c r="B14" s="822" t="s">
        <v>5145</v>
      </c>
      <c r="C14" s="822" t="s">
        <v>3966</v>
      </c>
      <c r="D14" s="822" t="s">
        <v>5158</v>
      </c>
      <c r="E14" s="822" t="s">
        <v>5159</v>
      </c>
      <c r="F14" s="831">
        <v>7</v>
      </c>
      <c r="G14" s="831">
        <v>12817</v>
      </c>
      <c r="H14" s="831"/>
      <c r="I14" s="831">
        <v>1831</v>
      </c>
      <c r="J14" s="831">
        <v>2</v>
      </c>
      <c r="K14" s="831">
        <v>3670</v>
      </c>
      <c r="L14" s="831"/>
      <c r="M14" s="831">
        <v>1835</v>
      </c>
      <c r="N14" s="831">
        <v>3</v>
      </c>
      <c r="O14" s="831">
        <v>5727</v>
      </c>
      <c r="P14" s="827"/>
      <c r="Q14" s="832">
        <v>1909</v>
      </c>
    </row>
    <row r="15" spans="1:17" ht="14.45" customHeight="1" x14ac:dyDescent="0.2">
      <c r="A15" s="821" t="s">
        <v>5144</v>
      </c>
      <c r="B15" s="822" t="s">
        <v>5145</v>
      </c>
      <c r="C15" s="822" t="s">
        <v>3966</v>
      </c>
      <c r="D15" s="822" t="s">
        <v>5160</v>
      </c>
      <c r="E15" s="822" t="s">
        <v>5161</v>
      </c>
      <c r="F15" s="831">
        <v>4</v>
      </c>
      <c r="G15" s="831">
        <v>1724</v>
      </c>
      <c r="H15" s="831"/>
      <c r="I15" s="831">
        <v>431</v>
      </c>
      <c r="J15" s="831">
        <v>1</v>
      </c>
      <c r="K15" s="831">
        <v>433</v>
      </c>
      <c r="L15" s="831"/>
      <c r="M15" s="831">
        <v>433</v>
      </c>
      <c r="N15" s="831">
        <v>1</v>
      </c>
      <c r="O15" s="831">
        <v>452</v>
      </c>
      <c r="P15" s="827"/>
      <c r="Q15" s="832">
        <v>452</v>
      </c>
    </row>
    <row r="16" spans="1:17" ht="14.45" customHeight="1" x14ac:dyDescent="0.2">
      <c r="A16" s="821" t="s">
        <v>5144</v>
      </c>
      <c r="B16" s="822" t="s">
        <v>5145</v>
      </c>
      <c r="C16" s="822" t="s">
        <v>3966</v>
      </c>
      <c r="D16" s="822" t="s">
        <v>5162</v>
      </c>
      <c r="E16" s="822" t="s">
        <v>5163</v>
      </c>
      <c r="F16" s="831">
        <v>5</v>
      </c>
      <c r="G16" s="831">
        <v>72575</v>
      </c>
      <c r="H16" s="831"/>
      <c r="I16" s="831">
        <v>14515</v>
      </c>
      <c r="J16" s="831"/>
      <c r="K16" s="831"/>
      <c r="L16" s="831"/>
      <c r="M16" s="831"/>
      <c r="N16" s="831">
        <v>2</v>
      </c>
      <c r="O16" s="831">
        <v>29420</v>
      </c>
      <c r="P16" s="827"/>
      <c r="Q16" s="832">
        <v>14710</v>
      </c>
    </row>
    <row r="17" spans="1:17" ht="14.45" customHeight="1" x14ac:dyDescent="0.2">
      <c r="A17" s="821" t="s">
        <v>5144</v>
      </c>
      <c r="B17" s="822" t="s">
        <v>5145</v>
      </c>
      <c r="C17" s="822" t="s">
        <v>3966</v>
      </c>
      <c r="D17" s="822" t="s">
        <v>5164</v>
      </c>
      <c r="E17" s="822" t="s">
        <v>5165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537</v>
      </c>
      <c r="P17" s="827"/>
      <c r="Q17" s="832">
        <v>537</v>
      </c>
    </row>
    <row r="18" spans="1:17" ht="14.45" customHeight="1" x14ac:dyDescent="0.2">
      <c r="A18" s="821" t="s">
        <v>5144</v>
      </c>
      <c r="B18" s="822" t="s">
        <v>5145</v>
      </c>
      <c r="C18" s="822" t="s">
        <v>3966</v>
      </c>
      <c r="D18" s="822" t="s">
        <v>5166</v>
      </c>
      <c r="E18" s="822" t="s">
        <v>5167</v>
      </c>
      <c r="F18" s="831">
        <v>3</v>
      </c>
      <c r="G18" s="831">
        <v>7026</v>
      </c>
      <c r="H18" s="831"/>
      <c r="I18" s="831">
        <v>2342</v>
      </c>
      <c r="J18" s="831">
        <v>1</v>
      </c>
      <c r="K18" s="831">
        <v>2351</v>
      </c>
      <c r="L18" s="831"/>
      <c r="M18" s="831">
        <v>2351</v>
      </c>
      <c r="N18" s="831"/>
      <c r="O18" s="831"/>
      <c r="P18" s="827"/>
      <c r="Q18" s="832"/>
    </row>
    <row r="19" spans="1:17" ht="14.45" customHeight="1" x14ac:dyDescent="0.2">
      <c r="A19" s="821" t="s">
        <v>5144</v>
      </c>
      <c r="B19" s="822" t="s">
        <v>5145</v>
      </c>
      <c r="C19" s="822" t="s">
        <v>3966</v>
      </c>
      <c r="D19" s="822" t="s">
        <v>5168</v>
      </c>
      <c r="E19" s="822" t="s">
        <v>5169</v>
      </c>
      <c r="F19" s="831">
        <v>3</v>
      </c>
      <c r="G19" s="831">
        <v>2166</v>
      </c>
      <c r="H19" s="831"/>
      <c r="I19" s="831">
        <v>722</v>
      </c>
      <c r="J19" s="831">
        <v>1</v>
      </c>
      <c r="K19" s="831">
        <v>724</v>
      </c>
      <c r="L19" s="831"/>
      <c r="M19" s="831">
        <v>724</v>
      </c>
      <c r="N19" s="831"/>
      <c r="O19" s="831"/>
      <c r="P19" s="827"/>
      <c r="Q19" s="832"/>
    </row>
    <row r="20" spans="1:17" ht="14.45" customHeight="1" x14ac:dyDescent="0.2">
      <c r="A20" s="821" t="s">
        <v>5044</v>
      </c>
      <c r="B20" s="822" t="s">
        <v>5170</v>
      </c>
      <c r="C20" s="822" t="s">
        <v>3966</v>
      </c>
      <c r="D20" s="822" t="s">
        <v>5171</v>
      </c>
      <c r="E20" s="822" t="s">
        <v>5172</v>
      </c>
      <c r="F20" s="831">
        <v>5</v>
      </c>
      <c r="G20" s="831">
        <v>52500</v>
      </c>
      <c r="H20" s="831"/>
      <c r="I20" s="831">
        <v>10500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5044</v>
      </c>
      <c r="B21" s="822" t="s">
        <v>5170</v>
      </c>
      <c r="C21" s="822" t="s">
        <v>3966</v>
      </c>
      <c r="D21" s="822" t="s">
        <v>5173</v>
      </c>
      <c r="E21" s="822" t="s">
        <v>5174</v>
      </c>
      <c r="F21" s="831">
        <v>1</v>
      </c>
      <c r="G21" s="831">
        <v>11468</v>
      </c>
      <c r="H21" s="831"/>
      <c r="I21" s="831">
        <v>11468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5044</v>
      </c>
      <c r="B22" s="822" t="s">
        <v>5170</v>
      </c>
      <c r="C22" s="822" t="s">
        <v>3966</v>
      </c>
      <c r="D22" s="822" t="s">
        <v>5175</v>
      </c>
      <c r="E22" s="822" t="s">
        <v>5176</v>
      </c>
      <c r="F22" s="831">
        <v>2</v>
      </c>
      <c r="G22" s="831">
        <v>2220</v>
      </c>
      <c r="H22" s="831"/>
      <c r="I22" s="831">
        <v>1110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5044</v>
      </c>
      <c r="B23" s="822" t="s">
        <v>5177</v>
      </c>
      <c r="C23" s="822" t="s">
        <v>3966</v>
      </c>
      <c r="D23" s="822" t="s">
        <v>5178</v>
      </c>
      <c r="E23" s="822" t="s">
        <v>5179</v>
      </c>
      <c r="F23" s="831">
        <v>13</v>
      </c>
      <c r="G23" s="831">
        <v>4615</v>
      </c>
      <c r="H23" s="831"/>
      <c r="I23" s="831">
        <v>355</v>
      </c>
      <c r="J23" s="831">
        <v>10</v>
      </c>
      <c r="K23" s="831">
        <v>3550</v>
      </c>
      <c r="L23" s="831"/>
      <c r="M23" s="831">
        <v>355</v>
      </c>
      <c r="N23" s="831">
        <v>26</v>
      </c>
      <c r="O23" s="831">
        <v>9308</v>
      </c>
      <c r="P23" s="827"/>
      <c r="Q23" s="832">
        <v>358</v>
      </c>
    </row>
    <row r="24" spans="1:17" ht="14.45" customHeight="1" x14ac:dyDescent="0.2">
      <c r="A24" s="821" t="s">
        <v>5044</v>
      </c>
      <c r="B24" s="822" t="s">
        <v>5177</v>
      </c>
      <c r="C24" s="822" t="s">
        <v>3966</v>
      </c>
      <c r="D24" s="822" t="s">
        <v>5180</v>
      </c>
      <c r="E24" s="822" t="s">
        <v>5181</v>
      </c>
      <c r="F24" s="831">
        <v>53</v>
      </c>
      <c r="G24" s="831">
        <v>3445</v>
      </c>
      <c r="H24" s="831"/>
      <c r="I24" s="831">
        <v>65</v>
      </c>
      <c r="J24" s="831">
        <v>52</v>
      </c>
      <c r="K24" s="831">
        <v>3432</v>
      </c>
      <c r="L24" s="831"/>
      <c r="M24" s="831">
        <v>66</v>
      </c>
      <c r="N24" s="831">
        <v>70</v>
      </c>
      <c r="O24" s="831">
        <v>4620</v>
      </c>
      <c r="P24" s="827"/>
      <c r="Q24" s="832">
        <v>66</v>
      </c>
    </row>
    <row r="25" spans="1:17" ht="14.45" customHeight="1" x14ac:dyDescent="0.2">
      <c r="A25" s="821" t="s">
        <v>5044</v>
      </c>
      <c r="B25" s="822" t="s">
        <v>5177</v>
      </c>
      <c r="C25" s="822" t="s">
        <v>3966</v>
      </c>
      <c r="D25" s="822" t="s">
        <v>5182</v>
      </c>
      <c r="E25" s="822" t="s">
        <v>5183</v>
      </c>
      <c r="F25" s="831">
        <v>1</v>
      </c>
      <c r="G25" s="831">
        <v>546</v>
      </c>
      <c r="H25" s="831"/>
      <c r="I25" s="831">
        <v>546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5044</v>
      </c>
      <c r="B26" s="822" t="s">
        <v>5177</v>
      </c>
      <c r="C26" s="822" t="s">
        <v>3966</v>
      </c>
      <c r="D26" s="822" t="s">
        <v>5184</v>
      </c>
      <c r="E26" s="822" t="s">
        <v>5185</v>
      </c>
      <c r="F26" s="831"/>
      <c r="G26" s="831"/>
      <c r="H26" s="831"/>
      <c r="I26" s="831"/>
      <c r="J26" s="831"/>
      <c r="K26" s="831"/>
      <c r="L26" s="831"/>
      <c r="M26" s="831"/>
      <c r="N26" s="831">
        <v>6</v>
      </c>
      <c r="O26" s="831">
        <v>3582</v>
      </c>
      <c r="P26" s="827"/>
      <c r="Q26" s="832">
        <v>597</v>
      </c>
    </row>
    <row r="27" spans="1:17" ht="14.45" customHeight="1" x14ac:dyDescent="0.2">
      <c r="A27" s="821" t="s">
        <v>5044</v>
      </c>
      <c r="B27" s="822" t="s">
        <v>5177</v>
      </c>
      <c r="C27" s="822" t="s">
        <v>3966</v>
      </c>
      <c r="D27" s="822" t="s">
        <v>5186</v>
      </c>
      <c r="E27" s="822" t="s">
        <v>5187</v>
      </c>
      <c r="F27" s="831">
        <v>1</v>
      </c>
      <c r="G27" s="831">
        <v>618</v>
      </c>
      <c r="H27" s="831"/>
      <c r="I27" s="831">
        <v>618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5044</v>
      </c>
      <c r="B28" s="822" t="s">
        <v>5177</v>
      </c>
      <c r="C28" s="822" t="s">
        <v>3966</v>
      </c>
      <c r="D28" s="822" t="s">
        <v>5188</v>
      </c>
      <c r="E28" s="822" t="s">
        <v>5189</v>
      </c>
      <c r="F28" s="831">
        <v>1</v>
      </c>
      <c r="G28" s="831">
        <v>154</v>
      </c>
      <c r="H28" s="831"/>
      <c r="I28" s="831">
        <v>154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5044</v>
      </c>
      <c r="B29" s="822" t="s">
        <v>5177</v>
      </c>
      <c r="C29" s="822" t="s">
        <v>3966</v>
      </c>
      <c r="D29" s="822" t="s">
        <v>5190</v>
      </c>
      <c r="E29" s="822" t="s">
        <v>5191</v>
      </c>
      <c r="F29" s="831">
        <v>6</v>
      </c>
      <c r="G29" s="831">
        <v>156</v>
      </c>
      <c r="H29" s="831"/>
      <c r="I29" s="831">
        <v>26</v>
      </c>
      <c r="J29" s="831">
        <v>3</v>
      </c>
      <c r="K29" s="831">
        <v>78</v>
      </c>
      <c r="L29" s="831"/>
      <c r="M29" s="831">
        <v>26</v>
      </c>
      <c r="N29" s="831">
        <v>2</v>
      </c>
      <c r="O29" s="831">
        <v>52</v>
      </c>
      <c r="P29" s="827"/>
      <c r="Q29" s="832">
        <v>26</v>
      </c>
    </row>
    <row r="30" spans="1:17" ht="14.45" customHeight="1" x14ac:dyDescent="0.2">
      <c r="A30" s="821" t="s">
        <v>5044</v>
      </c>
      <c r="B30" s="822" t="s">
        <v>5177</v>
      </c>
      <c r="C30" s="822" t="s">
        <v>3966</v>
      </c>
      <c r="D30" s="822" t="s">
        <v>5192</v>
      </c>
      <c r="E30" s="822" t="s">
        <v>5193</v>
      </c>
      <c r="F30" s="831">
        <v>4</v>
      </c>
      <c r="G30" s="831">
        <v>220</v>
      </c>
      <c r="H30" s="831"/>
      <c r="I30" s="831">
        <v>55</v>
      </c>
      <c r="J30" s="831">
        <v>8</v>
      </c>
      <c r="K30" s="831">
        <v>440</v>
      </c>
      <c r="L30" s="831"/>
      <c r="M30" s="831">
        <v>55</v>
      </c>
      <c r="N30" s="831">
        <v>2</v>
      </c>
      <c r="O30" s="831">
        <v>112</v>
      </c>
      <c r="P30" s="827"/>
      <c r="Q30" s="832">
        <v>56</v>
      </c>
    </row>
    <row r="31" spans="1:17" ht="14.45" customHeight="1" x14ac:dyDescent="0.2">
      <c r="A31" s="821" t="s">
        <v>5044</v>
      </c>
      <c r="B31" s="822" t="s">
        <v>5177</v>
      </c>
      <c r="C31" s="822" t="s">
        <v>3966</v>
      </c>
      <c r="D31" s="822" t="s">
        <v>5194</v>
      </c>
      <c r="E31" s="822" t="s">
        <v>5195</v>
      </c>
      <c r="F31" s="831">
        <v>240</v>
      </c>
      <c r="G31" s="831">
        <v>18720</v>
      </c>
      <c r="H31" s="831"/>
      <c r="I31" s="831">
        <v>78</v>
      </c>
      <c r="J31" s="831">
        <v>183</v>
      </c>
      <c r="K31" s="831">
        <v>14274</v>
      </c>
      <c r="L31" s="831"/>
      <c r="M31" s="831">
        <v>78</v>
      </c>
      <c r="N31" s="831">
        <v>181</v>
      </c>
      <c r="O31" s="831">
        <v>14118</v>
      </c>
      <c r="P31" s="827"/>
      <c r="Q31" s="832">
        <v>78</v>
      </c>
    </row>
    <row r="32" spans="1:17" ht="14.45" customHeight="1" x14ac:dyDescent="0.2">
      <c r="A32" s="821" t="s">
        <v>5044</v>
      </c>
      <c r="B32" s="822" t="s">
        <v>5177</v>
      </c>
      <c r="C32" s="822" t="s">
        <v>3966</v>
      </c>
      <c r="D32" s="822" t="s">
        <v>5196</v>
      </c>
      <c r="E32" s="822" t="s">
        <v>5197</v>
      </c>
      <c r="F32" s="831">
        <v>9</v>
      </c>
      <c r="G32" s="831">
        <v>216</v>
      </c>
      <c r="H32" s="831"/>
      <c r="I32" s="831">
        <v>24</v>
      </c>
      <c r="J32" s="831">
        <v>4</v>
      </c>
      <c r="K32" s="831">
        <v>100</v>
      </c>
      <c r="L32" s="831"/>
      <c r="M32" s="831">
        <v>25</v>
      </c>
      <c r="N32" s="831">
        <v>4</v>
      </c>
      <c r="O32" s="831">
        <v>104</v>
      </c>
      <c r="P32" s="827"/>
      <c r="Q32" s="832">
        <v>26</v>
      </c>
    </row>
    <row r="33" spans="1:17" ht="14.45" customHeight="1" x14ac:dyDescent="0.2">
      <c r="A33" s="821" t="s">
        <v>5044</v>
      </c>
      <c r="B33" s="822" t="s">
        <v>5177</v>
      </c>
      <c r="C33" s="822" t="s">
        <v>3966</v>
      </c>
      <c r="D33" s="822" t="s">
        <v>5198</v>
      </c>
      <c r="E33" s="822" t="s">
        <v>5199</v>
      </c>
      <c r="F33" s="831">
        <v>5</v>
      </c>
      <c r="G33" s="831">
        <v>330</v>
      </c>
      <c r="H33" s="831"/>
      <c r="I33" s="831">
        <v>66</v>
      </c>
      <c r="J33" s="831">
        <v>2</v>
      </c>
      <c r="K33" s="831">
        <v>132</v>
      </c>
      <c r="L33" s="831"/>
      <c r="M33" s="831">
        <v>66</v>
      </c>
      <c r="N33" s="831">
        <v>9</v>
      </c>
      <c r="O33" s="831">
        <v>603</v>
      </c>
      <c r="P33" s="827"/>
      <c r="Q33" s="832">
        <v>67</v>
      </c>
    </row>
    <row r="34" spans="1:17" ht="14.45" customHeight="1" x14ac:dyDescent="0.2">
      <c r="A34" s="821" t="s">
        <v>5044</v>
      </c>
      <c r="B34" s="822" t="s">
        <v>5177</v>
      </c>
      <c r="C34" s="822" t="s">
        <v>3966</v>
      </c>
      <c r="D34" s="822" t="s">
        <v>5200</v>
      </c>
      <c r="E34" s="822" t="s">
        <v>5201</v>
      </c>
      <c r="F34" s="831"/>
      <c r="G34" s="831"/>
      <c r="H34" s="831"/>
      <c r="I34" s="831"/>
      <c r="J34" s="831">
        <v>1</v>
      </c>
      <c r="K34" s="831">
        <v>352</v>
      </c>
      <c r="L34" s="831"/>
      <c r="M34" s="831">
        <v>352</v>
      </c>
      <c r="N34" s="831">
        <v>1</v>
      </c>
      <c r="O34" s="831">
        <v>354</v>
      </c>
      <c r="P34" s="827"/>
      <c r="Q34" s="832">
        <v>354</v>
      </c>
    </row>
    <row r="35" spans="1:17" ht="14.45" customHeight="1" x14ac:dyDescent="0.2">
      <c r="A35" s="821" t="s">
        <v>5044</v>
      </c>
      <c r="B35" s="822" t="s">
        <v>5177</v>
      </c>
      <c r="C35" s="822" t="s">
        <v>3966</v>
      </c>
      <c r="D35" s="822" t="s">
        <v>5202</v>
      </c>
      <c r="E35" s="822" t="s">
        <v>5203</v>
      </c>
      <c r="F35" s="831">
        <v>3</v>
      </c>
      <c r="G35" s="831">
        <v>75</v>
      </c>
      <c r="H35" s="831"/>
      <c r="I35" s="831">
        <v>25</v>
      </c>
      <c r="J35" s="831">
        <v>1</v>
      </c>
      <c r="K35" s="831">
        <v>26</v>
      </c>
      <c r="L35" s="831"/>
      <c r="M35" s="831">
        <v>26</v>
      </c>
      <c r="N35" s="831">
        <v>2</v>
      </c>
      <c r="O35" s="831">
        <v>54</v>
      </c>
      <c r="P35" s="827"/>
      <c r="Q35" s="832">
        <v>27</v>
      </c>
    </row>
    <row r="36" spans="1:17" ht="14.45" customHeight="1" x14ac:dyDescent="0.2">
      <c r="A36" s="821" t="s">
        <v>5044</v>
      </c>
      <c r="B36" s="822" t="s">
        <v>5177</v>
      </c>
      <c r="C36" s="822" t="s">
        <v>3966</v>
      </c>
      <c r="D36" s="822" t="s">
        <v>5204</v>
      </c>
      <c r="E36" s="822" t="s">
        <v>5205</v>
      </c>
      <c r="F36" s="831">
        <v>4</v>
      </c>
      <c r="G36" s="831">
        <v>724</v>
      </c>
      <c r="H36" s="831"/>
      <c r="I36" s="831">
        <v>181</v>
      </c>
      <c r="J36" s="831">
        <v>7</v>
      </c>
      <c r="K36" s="831">
        <v>1267</v>
      </c>
      <c r="L36" s="831"/>
      <c r="M36" s="831">
        <v>181</v>
      </c>
      <c r="N36" s="831">
        <v>5</v>
      </c>
      <c r="O36" s="831">
        <v>915</v>
      </c>
      <c r="P36" s="827"/>
      <c r="Q36" s="832">
        <v>183</v>
      </c>
    </row>
    <row r="37" spans="1:17" ht="14.45" customHeight="1" x14ac:dyDescent="0.2">
      <c r="A37" s="821" t="s">
        <v>5044</v>
      </c>
      <c r="B37" s="822" t="s">
        <v>5177</v>
      </c>
      <c r="C37" s="822" t="s">
        <v>3966</v>
      </c>
      <c r="D37" s="822" t="s">
        <v>5206</v>
      </c>
      <c r="E37" s="822" t="s">
        <v>5207</v>
      </c>
      <c r="F37" s="831">
        <v>14</v>
      </c>
      <c r="G37" s="831">
        <v>3556</v>
      </c>
      <c r="H37" s="831"/>
      <c r="I37" s="831">
        <v>254</v>
      </c>
      <c r="J37" s="831">
        <v>15</v>
      </c>
      <c r="K37" s="831">
        <v>3810</v>
      </c>
      <c r="L37" s="831"/>
      <c r="M37" s="831">
        <v>254</v>
      </c>
      <c r="N37" s="831">
        <v>13</v>
      </c>
      <c r="O37" s="831">
        <v>3328</v>
      </c>
      <c r="P37" s="827"/>
      <c r="Q37" s="832">
        <v>256</v>
      </c>
    </row>
    <row r="38" spans="1:17" ht="14.45" customHeight="1" x14ac:dyDescent="0.2">
      <c r="A38" s="821" t="s">
        <v>5044</v>
      </c>
      <c r="B38" s="822" t="s">
        <v>5177</v>
      </c>
      <c r="C38" s="822" t="s">
        <v>3966</v>
      </c>
      <c r="D38" s="822" t="s">
        <v>5208</v>
      </c>
      <c r="E38" s="822" t="s">
        <v>5209</v>
      </c>
      <c r="F38" s="831">
        <v>4</v>
      </c>
      <c r="G38" s="831">
        <v>868</v>
      </c>
      <c r="H38" s="831"/>
      <c r="I38" s="831">
        <v>217</v>
      </c>
      <c r="J38" s="831">
        <v>7</v>
      </c>
      <c r="K38" s="831">
        <v>1519</v>
      </c>
      <c r="L38" s="831"/>
      <c r="M38" s="831">
        <v>217</v>
      </c>
      <c r="N38" s="831">
        <v>4</v>
      </c>
      <c r="O38" s="831">
        <v>876</v>
      </c>
      <c r="P38" s="827"/>
      <c r="Q38" s="832">
        <v>219</v>
      </c>
    </row>
    <row r="39" spans="1:17" ht="14.45" customHeight="1" x14ac:dyDescent="0.2">
      <c r="A39" s="821" t="s">
        <v>5044</v>
      </c>
      <c r="B39" s="822" t="s">
        <v>5177</v>
      </c>
      <c r="C39" s="822" t="s">
        <v>3966</v>
      </c>
      <c r="D39" s="822" t="s">
        <v>5210</v>
      </c>
      <c r="E39" s="822" t="s">
        <v>5211</v>
      </c>
      <c r="F39" s="831">
        <v>1</v>
      </c>
      <c r="G39" s="831">
        <v>594</v>
      </c>
      <c r="H39" s="831"/>
      <c r="I39" s="831">
        <v>594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5044</v>
      </c>
      <c r="B40" s="822" t="s">
        <v>5177</v>
      </c>
      <c r="C40" s="822" t="s">
        <v>3966</v>
      </c>
      <c r="D40" s="822" t="s">
        <v>5212</v>
      </c>
      <c r="E40" s="822" t="s">
        <v>5213</v>
      </c>
      <c r="F40" s="831"/>
      <c r="G40" s="831"/>
      <c r="H40" s="831"/>
      <c r="I40" s="831"/>
      <c r="J40" s="831">
        <v>1</v>
      </c>
      <c r="K40" s="831">
        <v>50</v>
      </c>
      <c r="L40" s="831"/>
      <c r="M40" s="831">
        <v>50</v>
      </c>
      <c r="N40" s="831"/>
      <c r="O40" s="831"/>
      <c r="P40" s="827"/>
      <c r="Q40" s="832"/>
    </row>
    <row r="41" spans="1:17" ht="14.45" customHeight="1" x14ac:dyDescent="0.2">
      <c r="A41" s="821" t="s">
        <v>5044</v>
      </c>
      <c r="B41" s="822" t="s">
        <v>5177</v>
      </c>
      <c r="C41" s="822" t="s">
        <v>3966</v>
      </c>
      <c r="D41" s="822" t="s">
        <v>5214</v>
      </c>
      <c r="E41" s="822" t="s">
        <v>5215</v>
      </c>
      <c r="F41" s="831">
        <v>1</v>
      </c>
      <c r="G41" s="831">
        <v>548</v>
      </c>
      <c r="H41" s="831"/>
      <c r="I41" s="831">
        <v>548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5044</v>
      </c>
      <c r="B42" s="822" t="s">
        <v>5177</v>
      </c>
      <c r="C42" s="822" t="s">
        <v>3966</v>
      </c>
      <c r="D42" s="822" t="s">
        <v>5216</v>
      </c>
      <c r="E42" s="822" t="s">
        <v>5217</v>
      </c>
      <c r="F42" s="831">
        <v>1</v>
      </c>
      <c r="G42" s="831">
        <v>754</v>
      </c>
      <c r="H42" s="831"/>
      <c r="I42" s="831">
        <v>754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5044</v>
      </c>
      <c r="B43" s="822" t="s">
        <v>5177</v>
      </c>
      <c r="C43" s="822" t="s">
        <v>3966</v>
      </c>
      <c r="D43" s="822" t="s">
        <v>5218</v>
      </c>
      <c r="E43" s="822" t="s">
        <v>5219</v>
      </c>
      <c r="F43" s="831">
        <v>1</v>
      </c>
      <c r="G43" s="831">
        <v>232</v>
      </c>
      <c r="H43" s="831"/>
      <c r="I43" s="831">
        <v>232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5044</v>
      </c>
      <c r="B44" s="822" t="s">
        <v>5177</v>
      </c>
      <c r="C44" s="822" t="s">
        <v>3966</v>
      </c>
      <c r="D44" s="822" t="s">
        <v>5220</v>
      </c>
      <c r="E44" s="822" t="s">
        <v>5221</v>
      </c>
      <c r="F44" s="831">
        <v>1</v>
      </c>
      <c r="G44" s="831">
        <v>411</v>
      </c>
      <c r="H44" s="831"/>
      <c r="I44" s="831">
        <v>411</v>
      </c>
      <c r="J44" s="831"/>
      <c r="K44" s="831"/>
      <c r="L44" s="831"/>
      <c r="M44" s="831"/>
      <c r="N44" s="831">
        <v>1</v>
      </c>
      <c r="O44" s="831">
        <v>414</v>
      </c>
      <c r="P44" s="827"/>
      <c r="Q44" s="832">
        <v>414</v>
      </c>
    </row>
    <row r="45" spans="1:17" ht="14.45" customHeight="1" x14ac:dyDescent="0.2">
      <c r="A45" s="821" t="s">
        <v>5044</v>
      </c>
      <c r="B45" s="822" t="s">
        <v>5177</v>
      </c>
      <c r="C45" s="822" t="s">
        <v>3966</v>
      </c>
      <c r="D45" s="822" t="s">
        <v>5222</v>
      </c>
      <c r="E45" s="822" t="s">
        <v>5223</v>
      </c>
      <c r="F45" s="831">
        <v>1</v>
      </c>
      <c r="G45" s="831">
        <v>653</v>
      </c>
      <c r="H45" s="831"/>
      <c r="I45" s="831">
        <v>653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5044</v>
      </c>
      <c r="B46" s="822" t="s">
        <v>5177</v>
      </c>
      <c r="C46" s="822" t="s">
        <v>3966</v>
      </c>
      <c r="D46" s="822" t="s">
        <v>5224</v>
      </c>
      <c r="E46" s="822" t="s">
        <v>5225</v>
      </c>
      <c r="F46" s="831">
        <v>1</v>
      </c>
      <c r="G46" s="831">
        <v>591</v>
      </c>
      <c r="H46" s="831"/>
      <c r="I46" s="831">
        <v>591</v>
      </c>
      <c r="J46" s="831"/>
      <c r="K46" s="831"/>
      <c r="L46" s="831"/>
      <c r="M46" s="831"/>
      <c r="N46" s="831">
        <v>1</v>
      </c>
      <c r="O46" s="831">
        <v>596</v>
      </c>
      <c r="P46" s="827"/>
      <c r="Q46" s="832">
        <v>596</v>
      </c>
    </row>
    <row r="47" spans="1:17" ht="14.45" customHeight="1" x14ac:dyDescent="0.2">
      <c r="A47" s="821" t="s">
        <v>5044</v>
      </c>
      <c r="B47" s="822" t="s">
        <v>5177</v>
      </c>
      <c r="C47" s="822" t="s">
        <v>3966</v>
      </c>
      <c r="D47" s="822" t="s">
        <v>5226</v>
      </c>
      <c r="E47" s="822" t="s">
        <v>5227</v>
      </c>
      <c r="F47" s="831">
        <v>1</v>
      </c>
      <c r="G47" s="831">
        <v>567</v>
      </c>
      <c r="H47" s="831"/>
      <c r="I47" s="831">
        <v>567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5044</v>
      </c>
      <c r="B48" s="822" t="s">
        <v>5177</v>
      </c>
      <c r="C48" s="822" t="s">
        <v>3966</v>
      </c>
      <c r="D48" s="822" t="s">
        <v>5228</v>
      </c>
      <c r="E48" s="822" t="s">
        <v>5229</v>
      </c>
      <c r="F48" s="831">
        <v>1</v>
      </c>
      <c r="G48" s="831">
        <v>203</v>
      </c>
      <c r="H48" s="831"/>
      <c r="I48" s="831">
        <v>203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5044</v>
      </c>
      <c r="B49" s="822" t="s">
        <v>5177</v>
      </c>
      <c r="C49" s="822" t="s">
        <v>3966</v>
      </c>
      <c r="D49" s="822" t="s">
        <v>5230</v>
      </c>
      <c r="E49" s="822" t="s">
        <v>5231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3242</v>
      </c>
      <c r="P49" s="827"/>
      <c r="Q49" s="832">
        <v>3242</v>
      </c>
    </row>
    <row r="50" spans="1:17" ht="14.45" customHeight="1" x14ac:dyDescent="0.2">
      <c r="A50" s="821" t="s">
        <v>5044</v>
      </c>
      <c r="B50" s="822" t="s">
        <v>5177</v>
      </c>
      <c r="C50" s="822" t="s">
        <v>3966</v>
      </c>
      <c r="D50" s="822" t="s">
        <v>5232</v>
      </c>
      <c r="E50" s="822" t="s">
        <v>5233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310</v>
      </c>
      <c r="P50" s="827"/>
      <c r="Q50" s="832">
        <v>310</v>
      </c>
    </row>
    <row r="51" spans="1:17" ht="14.45" customHeight="1" x14ac:dyDescent="0.2">
      <c r="A51" s="821" t="s">
        <v>5234</v>
      </c>
      <c r="B51" s="822" t="s">
        <v>5235</v>
      </c>
      <c r="C51" s="822" t="s">
        <v>3966</v>
      </c>
      <c r="D51" s="822" t="s">
        <v>5236</v>
      </c>
      <c r="E51" s="822" t="s">
        <v>5237</v>
      </c>
      <c r="F51" s="831">
        <v>65</v>
      </c>
      <c r="G51" s="831">
        <v>1820</v>
      </c>
      <c r="H51" s="831"/>
      <c r="I51" s="831">
        <v>28</v>
      </c>
      <c r="J51" s="831">
        <v>52</v>
      </c>
      <c r="K51" s="831">
        <v>1456</v>
      </c>
      <c r="L51" s="831"/>
      <c r="M51" s="831">
        <v>28</v>
      </c>
      <c r="N51" s="831">
        <v>38</v>
      </c>
      <c r="O51" s="831">
        <v>1102</v>
      </c>
      <c r="P51" s="827"/>
      <c r="Q51" s="832">
        <v>29</v>
      </c>
    </row>
    <row r="52" spans="1:17" ht="14.45" customHeight="1" x14ac:dyDescent="0.2">
      <c r="A52" s="821" t="s">
        <v>5234</v>
      </c>
      <c r="B52" s="822" t="s">
        <v>5235</v>
      </c>
      <c r="C52" s="822" t="s">
        <v>3966</v>
      </c>
      <c r="D52" s="822" t="s">
        <v>5238</v>
      </c>
      <c r="E52" s="822" t="s">
        <v>5239</v>
      </c>
      <c r="F52" s="831">
        <v>17</v>
      </c>
      <c r="G52" s="831">
        <v>918</v>
      </c>
      <c r="H52" s="831"/>
      <c r="I52" s="831">
        <v>54</v>
      </c>
      <c r="J52" s="831">
        <v>28</v>
      </c>
      <c r="K52" s="831">
        <v>1512</v>
      </c>
      <c r="L52" s="831"/>
      <c r="M52" s="831">
        <v>54</v>
      </c>
      <c r="N52" s="831">
        <v>15</v>
      </c>
      <c r="O52" s="831">
        <v>825</v>
      </c>
      <c r="P52" s="827"/>
      <c r="Q52" s="832">
        <v>55</v>
      </c>
    </row>
    <row r="53" spans="1:17" ht="14.45" customHeight="1" x14ac:dyDescent="0.2">
      <c r="A53" s="821" t="s">
        <v>5234</v>
      </c>
      <c r="B53" s="822" t="s">
        <v>5235</v>
      </c>
      <c r="C53" s="822" t="s">
        <v>3966</v>
      </c>
      <c r="D53" s="822" t="s">
        <v>5240</v>
      </c>
      <c r="E53" s="822" t="s">
        <v>5241</v>
      </c>
      <c r="F53" s="831">
        <v>59</v>
      </c>
      <c r="G53" s="831">
        <v>1416</v>
      </c>
      <c r="H53" s="831"/>
      <c r="I53" s="831">
        <v>24</v>
      </c>
      <c r="J53" s="831">
        <v>48</v>
      </c>
      <c r="K53" s="831">
        <v>1152</v>
      </c>
      <c r="L53" s="831"/>
      <c r="M53" s="831">
        <v>24</v>
      </c>
      <c r="N53" s="831">
        <v>33</v>
      </c>
      <c r="O53" s="831">
        <v>825</v>
      </c>
      <c r="P53" s="827"/>
      <c r="Q53" s="832">
        <v>25</v>
      </c>
    </row>
    <row r="54" spans="1:17" ht="14.45" customHeight="1" x14ac:dyDescent="0.2">
      <c r="A54" s="821" t="s">
        <v>5234</v>
      </c>
      <c r="B54" s="822" t="s">
        <v>5235</v>
      </c>
      <c r="C54" s="822" t="s">
        <v>3966</v>
      </c>
      <c r="D54" s="822" t="s">
        <v>5242</v>
      </c>
      <c r="E54" s="822" t="s">
        <v>5243</v>
      </c>
      <c r="F54" s="831">
        <v>80</v>
      </c>
      <c r="G54" s="831">
        <v>2160</v>
      </c>
      <c r="H54" s="831"/>
      <c r="I54" s="831">
        <v>27</v>
      </c>
      <c r="J54" s="831">
        <v>62</v>
      </c>
      <c r="K54" s="831">
        <v>1674</v>
      </c>
      <c r="L54" s="831"/>
      <c r="M54" s="831">
        <v>27</v>
      </c>
      <c r="N54" s="831">
        <v>46</v>
      </c>
      <c r="O54" s="831">
        <v>1288</v>
      </c>
      <c r="P54" s="827"/>
      <c r="Q54" s="832">
        <v>28</v>
      </c>
    </row>
    <row r="55" spans="1:17" ht="14.45" customHeight="1" x14ac:dyDescent="0.2">
      <c r="A55" s="821" t="s">
        <v>5234</v>
      </c>
      <c r="B55" s="822" t="s">
        <v>5235</v>
      </c>
      <c r="C55" s="822" t="s">
        <v>3966</v>
      </c>
      <c r="D55" s="822" t="s">
        <v>5244</v>
      </c>
      <c r="E55" s="822" t="s">
        <v>5245</v>
      </c>
      <c r="F55" s="831"/>
      <c r="G55" s="831"/>
      <c r="H55" s="831"/>
      <c r="I55" s="831"/>
      <c r="J55" s="831">
        <v>1</v>
      </c>
      <c r="K55" s="831">
        <v>58</v>
      </c>
      <c r="L55" s="831"/>
      <c r="M55" s="831">
        <v>58</v>
      </c>
      <c r="N55" s="831"/>
      <c r="O55" s="831"/>
      <c r="P55" s="827"/>
      <c r="Q55" s="832"/>
    </row>
    <row r="56" spans="1:17" ht="14.45" customHeight="1" x14ac:dyDescent="0.2">
      <c r="A56" s="821" t="s">
        <v>5234</v>
      </c>
      <c r="B56" s="822" t="s">
        <v>5235</v>
      </c>
      <c r="C56" s="822" t="s">
        <v>3966</v>
      </c>
      <c r="D56" s="822" t="s">
        <v>5246</v>
      </c>
      <c r="E56" s="822" t="s">
        <v>5247</v>
      </c>
      <c r="F56" s="831">
        <v>35</v>
      </c>
      <c r="G56" s="831">
        <v>945</v>
      </c>
      <c r="H56" s="831"/>
      <c r="I56" s="831">
        <v>27</v>
      </c>
      <c r="J56" s="831">
        <v>19</v>
      </c>
      <c r="K56" s="831">
        <v>513</v>
      </c>
      <c r="L56" s="831"/>
      <c r="M56" s="831">
        <v>27</v>
      </c>
      <c r="N56" s="831">
        <v>17</v>
      </c>
      <c r="O56" s="831">
        <v>476</v>
      </c>
      <c r="P56" s="827"/>
      <c r="Q56" s="832">
        <v>28</v>
      </c>
    </row>
    <row r="57" spans="1:17" ht="14.45" customHeight="1" x14ac:dyDescent="0.2">
      <c r="A57" s="821" t="s">
        <v>5234</v>
      </c>
      <c r="B57" s="822" t="s">
        <v>5235</v>
      </c>
      <c r="C57" s="822" t="s">
        <v>3966</v>
      </c>
      <c r="D57" s="822" t="s">
        <v>5248</v>
      </c>
      <c r="E57" s="822" t="s">
        <v>5249</v>
      </c>
      <c r="F57" s="831">
        <v>89</v>
      </c>
      <c r="G57" s="831">
        <v>2047</v>
      </c>
      <c r="H57" s="831"/>
      <c r="I57" s="831">
        <v>23</v>
      </c>
      <c r="J57" s="831">
        <v>83</v>
      </c>
      <c r="K57" s="831">
        <v>1909</v>
      </c>
      <c r="L57" s="831"/>
      <c r="M57" s="831">
        <v>23</v>
      </c>
      <c r="N57" s="831">
        <v>77</v>
      </c>
      <c r="O57" s="831">
        <v>1848</v>
      </c>
      <c r="P57" s="827"/>
      <c r="Q57" s="832">
        <v>24</v>
      </c>
    </row>
    <row r="58" spans="1:17" ht="14.45" customHeight="1" x14ac:dyDescent="0.2">
      <c r="A58" s="821" t="s">
        <v>5234</v>
      </c>
      <c r="B58" s="822" t="s">
        <v>5235</v>
      </c>
      <c r="C58" s="822" t="s">
        <v>3966</v>
      </c>
      <c r="D58" s="822" t="s">
        <v>5250</v>
      </c>
      <c r="E58" s="822" t="s">
        <v>5251</v>
      </c>
      <c r="F58" s="831">
        <v>29</v>
      </c>
      <c r="G58" s="831">
        <v>1798</v>
      </c>
      <c r="H58" s="831"/>
      <c r="I58" s="831">
        <v>62</v>
      </c>
      <c r="J58" s="831">
        <v>30</v>
      </c>
      <c r="K58" s="831">
        <v>1890</v>
      </c>
      <c r="L58" s="831"/>
      <c r="M58" s="831">
        <v>63</v>
      </c>
      <c r="N58" s="831">
        <v>18</v>
      </c>
      <c r="O58" s="831">
        <v>1134</v>
      </c>
      <c r="P58" s="827"/>
      <c r="Q58" s="832">
        <v>63</v>
      </c>
    </row>
    <row r="59" spans="1:17" ht="14.45" customHeight="1" x14ac:dyDescent="0.2">
      <c r="A59" s="821" t="s">
        <v>5234</v>
      </c>
      <c r="B59" s="822" t="s">
        <v>5235</v>
      </c>
      <c r="C59" s="822" t="s">
        <v>3966</v>
      </c>
      <c r="D59" s="822" t="s">
        <v>5252</v>
      </c>
      <c r="E59" s="822" t="s">
        <v>5253</v>
      </c>
      <c r="F59" s="831"/>
      <c r="G59" s="831"/>
      <c r="H59" s="831"/>
      <c r="I59" s="831"/>
      <c r="J59" s="831">
        <v>1</v>
      </c>
      <c r="K59" s="831">
        <v>85</v>
      </c>
      <c r="L59" s="831"/>
      <c r="M59" s="831">
        <v>85</v>
      </c>
      <c r="N59" s="831"/>
      <c r="O59" s="831"/>
      <c r="P59" s="827"/>
      <c r="Q59" s="832"/>
    </row>
    <row r="60" spans="1:17" ht="14.45" customHeight="1" x14ac:dyDescent="0.2">
      <c r="A60" s="821" t="s">
        <v>5234</v>
      </c>
      <c r="B60" s="822" t="s">
        <v>5235</v>
      </c>
      <c r="C60" s="822" t="s">
        <v>3966</v>
      </c>
      <c r="D60" s="822" t="s">
        <v>5254</v>
      </c>
      <c r="E60" s="822" t="s">
        <v>5255</v>
      </c>
      <c r="F60" s="831">
        <v>25</v>
      </c>
      <c r="G60" s="831">
        <v>24700</v>
      </c>
      <c r="H60" s="831"/>
      <c r="I60" s="831">
        <v>988</v>
      </c>
      <c r="J60" s="831">
        <v>19</v>
      </c>
      <c r="K60" s="831">
        <v>18772</v>
      </c>
      <c r="L60" s="831"/>
      <c r="M60" s="831">
        <v>988</v>
      </c>
      <c r="N60" s="831">
        <v>18</v>
      </c>
      <c r="O60" s="831">
        <v>17820</v>
      </c>
      <c r="P60" s="827"/>
      <c r="Q60" s="832">
        <v>990</v>
      </c>
    </row>
    <row r="61" spans="1:17" ht="14.45" customHeight="1" x14ac:dyDescent="0.2">
      <c r="A61" s="821" t="s">
        <v>5234</v>
      </c>
      <c r="B61" s="822" t="s">
        <v>5235</v>
      </c>
      <c r="C61" s="822" t="s">
        <v>3966</v>
      </c>
      <c r="D61" s="822" t="s">
        <v>5256</v>
      </c>
      <c r="E61" s="822" t="s">
        <v>5257</v>
      </c>
      <c r="F61" s="831">
        <v>1</v>
      </c>
      <c r="G61" s="831">
        <v>64</v>
      </c>
      <c r="H61" s="831"/>
      <c r="I61" s="831">
        <v>64</v>
      </c>
      <c r="J61" s="831">
        <v>1</v>
      </c>
      <c r="K61" s="831">
        <v>64</v>
      </c>
      <c r="L61" s="831"/>
      <c r="M61" s="831">
        <v>64</v>
      </c>
      <c r="N61" s="831"/>
      <c r="O61" s="831"/>
      <c r="P61" s="827"/>
      <c r="Q61" s="832"/>
    </row>
    <row r="62" spans="1:17" ht="14.45" customHeight="1" x14ac:dyDescent="0.2">
      <c r="A62" s="821" t="s">
        <v>5234</v>
      </c>
      <c r="B62" s="822" t="s">
        <v>5235</v>
      </c>
      <c r="C62" s="822" t="s">
        <v>3966</v>
      </c>
      <c r="D62" s="822" t="s">
        <v>5258</v>
      </c>
      <c r="E62" s="822" t="s">
        <v>5259</v>
      </c>
      <c r="F62" s="831">
        <v>6</v>
      </c>
      <c r="G62" s="831">
        <v>102</v>
      </c>
      <c r="H62" s="831"/>
      <c r="I62" s="831">
        <v>17</v>
      </c>
      <c r="J62" s="831">
        <v>1</v>
      </c>
      <c r="K62" s="831">
        <v>17</v>
      </c>
      <c r="L62" s="831"/>
      <c r="M62" s="831">
        <v>17</v>
      </c>
      <c r="N62" s="831">
        <v>5</v>
      </c>
      <c r="O62" s="831">
        <v>85</v>
      </c>
      <c r="P62" s="827"/>
      <c r="Q62" s="832">
        <v>17</v>
      </c>
    </row>
    <row r="63" spans="1:17" ht="14.45" customHeight="1" x14ac:dyDescent="0.2">
      <c r="A63" s="821" t="s">
        <v>5234</v>
      </c>
      <c r="B63" s="822" t="s">
        <v>5235</v>
      </c>
      <c r="C63" s="822" t="s">
        <v>3966</v>
      </c>
      <c r="D63" s="822" t="s">
        <v>5260</v>
      </c>
      <c r="E63" s="822" t="s">
        <v>5261</v>
      </c>
      <c r="F63" s="831">
        <v>5</v>
      </c>
      <c r="G63" s="831">
        <v>235</v>
      </c>
      <c r="H63" s="831"/>
      <c r="I63" s="831">
        <v>47</v>
      </c>
      <c r="J63" s="831">
        <v>3</v>
      </c>
      <c r="K63" s="831">
        <v>141</v>
      </c>
      <c r="L63" s="831"/>
      <c r="M63" s="831">
        <v>47</v>
      </c>
      <c r="N63" s="831">
        <v>2</v>
      </c>
      <c r="O63" s="831">
        <v>94</v>
      </c>
      <c r="P63" s="827"/>
      <c r="Q63" s="832">
        <v>47</v>
      </c>
    </row>
    <row r="64" spans="1:17" ht="14.45" customHeight="1" x14ac:dyDescent="0.2">
      <c r="A64" s="821" t="s">
        <v>5234</v>
      </c>
      <c r="B64" s="822" t="s">
        <v>5235</v>
      </c>
      <c r="C64" s="822" t="s">
        <v>3966</v>
      </c>
      <c r="D64" s="822" t="s">
        <v>5262</v>
      </c>
      <c r="E64" s="822" t="s">
        <v>5263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62</v>
      </c>
      <c r="P64" s="827"/>
      <c r="Q64" s="832">
        <v>62</v>
      </c>
    </row>
    <row r="65" spans="1:17" ht="14.45" customHeight="1" x14ac:dyDescent="0.2">
      <c r="A65" s="821" t="s">
        <v>5234</v>
      </c>
      <c r="B65" s="822" t="s">
        <v>5235</v>
      </c>
      <c r="C65" s="822" t="s">
        <v>3966</v>
      </c>
      <c r="D65" s="822" t="s">
        <v>5264</v>
      </c>
      <c r="E65" s="822" t="s">
        <v>5265</v>
      </c>
      <c r="F65" s="831">
        <v>14</v>
      </c>
      <c r="G65" s="831">
        <v>11956</v>
      </c>
      <c r="H65" s="831"/>
      <c r="I65" s="831">
        <v>854</v>
      </c>
      <c r="J65" s="831">
        <v>18</v>
      </c>
      <c r="K65" s="831">
        <v>15390</v>
      </c>
      <c r="L65" s="831"/>
      <c r="M65" s="831">
        <v>855</v>
      </c>
      <c r="N65" s="831">
        <v>16</v>
      </c>
      <c r="O65" s="831">
        <v>13712</v>
      </c>
      <c r="P65" s="827"/>
      <c r="Q65" s="832">
        <v>857</v>
      </c>
    </row>
    <row r="66" spans="1:17" ht="14.45" customHeight="1" x14ac:dyDescent="0.2">
      <c r="A66" s="821" t="s">
        <v>5234</v>
      </c>
      <c r="B66" s="822" t="s">
        <v>5235</v>
      </c>
      <c r="C66" s="822" t="s">
        <v>3966</v>
      </c>
      <c r="D66" s="822" t="s">
        <v>5266</v>
      </c>
      <c r="E66" s="822" t="s">
        <v>5267</v>
      </c>
      <c r="F66" s="831">
        <v>1</v>
      </c>
      <c r="G66" s="831">
        <v>188</v>
      </c>
      <c r="H66" s="831"/>
      <c r="I66" s="831">
        <v>188</v>
      </c>
      <c r="J66" s="831">
        <v>5</v>
      </c>
      <c r="K66" s="831">
        <v>940</v>
      </c>
      <c r="L66" s="831"/>
      <c r="M66" s="831">
        <v>188</v>
      </c>
      <c r="N66" s="831">
        <v>1</v>
      </c>
      <c r="O66" s="831">
        <v>190</v>
      </c>
      <c r="P66" s="827"/>
      <c r="Q66" s="832">
        <v>190</v>
      </c>
    </row>
    <row r="67" spans="1:17" ht="14.45" customHeight="1" x14ac:dyDescent="0.2">
      <c r="A67" s="821" t="s">
        <v>5234</v>
      </c>
      <c r="B67" s="822" t="s">
        <v>5235</v>
      </c>
      <c r="C67" s="822" t="s">
        <v>3966</v>
      </c>
      <c r="D67" s="822" t="s">
        <v>5268</v>
      </c>
      <c r="E67" s="822" t="s">
        <v>5269</v>
      </c>
      <c r="F67" s="831">
        <v>1</v>
      </c>
      <c r="G67" s="831">
        <v>168</v>
      </c>
      <c r="H67" s="831"/>
      <c r="I67" s="831">
        <v>168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5234</v>
      </c>
      <c r="B68" s="822" t="s">
        <v>5235</v>
      </c>
      <c r="C68" s="822" t="s">
        <v>3966</v>
      </c>
      <c r="D68" s="822" t="s">
        <v>5270</v>
      </c>
      <c r="E68" s="822" t="s">
        <v>5271</v>
      </c>
      <c r="F68" s="831"/>
      <c r="G68" s="831"/>
      <c r="H68" s="831"/>
      <c r="I68" s="831"/>
      <c r="J68" s="831">
        <v>1</v>
      </c>
      <c r="K68" s="831">
        <v>167</v>
      </c>
      <c r="L68" s="831"/>
      <c r="M68" s="831">
        <v>167</v>
      </c>
      <c r="N68" s="831"/>
      <c r="O68" s="831"/>
      <c r="P68" s="827"/>
      <c r="Q68" s="832"/>
    </row>
    <row r="69" spans="1:17" ht="14.45" customHeight="1" x14ac:dyDescent="0.2">
      <c r="A69" s="821" t="s">
        <v>5234</v>
      </c>
      <c r="B69" s="822" t="s">
        <v>5235</v>
      </c>
      <c r="C69" s="822" t="s">
        <v>3966</v>
      </c>
      <c r="D69" s="822" t="s">
        <v>5272</v>
      </c>
      <c r="E69" s="822" t="s">
        <v>5273</v>
      </c>
      <c r="F69" s="831">
        <v>1</v>
      </c>
      <c r="G69" s="831">
        <v>310</v>
      </c>
      <c r="H69" s="831"/>
      <c r="I69" s="831">
        <v>310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5234</v>
      </c>
      <c r="B70" s="822" t="s">
        <v>5235</v>
      </c>
      <c r="C70" s="822" t="s">
        <v>3966</v>
      </c>
      <c r="D70" s="822" t="s">
        <v>5274</v>
      </c>
      <c r="E70" s="822" t="s">
        <v>5275</v>
      </c>
      <c r="F70" s="831">
        <v>1</v>
      </c>
      <c r="G70" s="831">
        <v>1227</v>
      </c>
      <c r="H70" s="831"/>
      <c r="I70" s="831">
        <v>1227</v>
      </c>
      <c r="J70" s="831">
        <v>1</v>
      </c>
      <c r="K70" s="831">
        <v>1230</v>
      </c>
      <c r="L70" s="831"/>
      <c r="M70" s="831">
        <v>1230</v>
      </c>
      <c r="N70" s="831"/>
      <c r="O70" s="831"/>
      <c r="P70" s="827"/>
      <c r="Q70" s="832"/>
    </row>
    <row r="71" spans="1:17" ht="14.45" customHeight="1" x14ac:dyDescent="0.2">
      <c r="A71" s="821" t="s">
        <v>5234</v>
      </c>
      <c r="B71" s="822" t="s">
        <v>5235</v>
      </c>
      <c r="C71" s="822" t="s">
        <v>3966</v>
      </c>
      <c r="D71" s="822" t="s">
        <v>5276</v>
      </c>
      <c r="E71" s="822" t="s">
        <v>5277</v>
      </c>
      <c r="F71" s="831">
        <v>4</v>
      </c>
      <c r="G71" s="831">
        <v>3156</v>
      </c>
      <c r="H71" s="831"/>
      <c r="I71" s="831">
        <v>789</v>
      </c>
      <c r="J71" s="831">
        <v>4</v>
      </c>
      <c r="K71" s="831">
        <v>3164</v>
      </c>
      <c r="L71" s="831"/>
      <c r="M71" s="831">
        <v>791</v>
      </c>
      <c r="N71" s="831">
        <v>4</v>
      </c>
      <c r="O71" s="831">
        <v>3176</v>
      </c>
      <c r="P71" s="827"/>
      <c r="Q71" s="832">
        <v>794</v>
      </c>
    </row>
    <row r="72" spans="1:17" ht="14.45" customHeight="1" x14ac:dyDescent="0.2">
      <c r="A72" s="821" t="s">
        <v>5234</v>
      </c>
      <c r="B72" s="822" t="s">
        <v>5235</v>
      </c>
      <c r="C72" s="822" t="s">
        <v>3966</v>
      </c>
      <c r="D72" s="822" t="s">
        <v>5278</v>
      </c>
      <c r="E72" s="822" t="s">
        <v>5279</v>
      </c>
      <c r="F72" s="831">
        <v>94</v>
      </c>
      <c r="G72" s="831">
        <v>2820</v>
      </c>
      <c r="H72" s="831"/>
      <c r="I72" s="831">
        <v>30</v>
      </c>
      <c r="J72" s="831">
        <v>86</v>
      </c>
      <c r="K72" s="831">
        <v>2666</v>
      </c>
      <c r="L72" s="831"/>
      <c r="M72" s="831">
        <v>31</v>
      </c>
      <c r="N72" s="831">
        <v>80</v>
      </c>
      <c r="O72" s="831">
        <v>2480</v>
      </c>
      <c r="P72" s="827"/>
      <c r="Q72" s="832">
        <v>31</v>
      </c>
    </row>
    <row r="73" spans="1:17" ht="14.45" customHeight="1" x14ac:dyDescent="0.2">
      <c r="A73" s="821" t="s">
        <v>5234</v>
      </c>
      <c r="B73" s="822" t="s">
        <v>5235</v>
      </c>
      <c r="C73" s="822" t="s">
        <v>3966</v>
      </c>
      <c r="D73" s="822" t="s">
        <v>5280</v>
      </c>
      <c r="E73" s="822" t="s">
        <v>5281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51</v>
      </c>
      <c r="P73" s="827"/>
      <c r="Q73" s="832">
        <v>51</v>
      </c>
    </row>
    <row r="74" spans="1:17" ht="14.45" customHeight="1" x14ac:dyDescent="0.2">
      <c r="A74" s="821" t="s">
        <v>5234</v>
      </c>
      <c r="B74" s="822" t="s">
        <v>5235</v>
      </c>
      <c r="C74" s="822" t="s">
        <v>3966</v>
      </c>
      <c r="D74" s="822" t="s">
        <v>5282</v>
      </c>
      <c r="E74" s="822" t="s">
        <v>5283</v>
      </c>
      <c r="F74" s="831">
        <v>8</v>
      </c>
      <c r="G74" s="831">
        <v>104</v>
      </c>
      <c r="H74" s="831"/>
      <c r="I74" s="831">
        <v>13</v>
      </c>
      <c r="J74" s="831">
        <v>13</v>
      </c>
      <c r="K74" s="831">
        <v>169</v>
      </c>
      <c r="L74" s="831"/>
      <c r="M74" s="831">
        <v>13</v>
      </c>
      <c r="N74" s="831">
        <v>11</v>
      </c>
      <c r="O74" s="831">
        <v>154</v>
      </c>
      <c r="P74" s="827"/>
      <c r="Q74" s="832">
        <v>14</v>
      </c>
    </row>
    <row r="75" spans="1:17" ht="14.45" customHeight="1" x14ac:dyDescent="0.2">
      <c r="A75" s="821" t="s">
        <v>5234</v>
      </c>
      <c r="B75" s="822" t="s">
        <v>5235</v>
      </c>
      <c r="C75" s="822" t="s">
        <v>3966</v>
      </c>
      <c r="D75" s="822" t="s">
        <v>5284</v>
      </c>
      <c r="E75" s="822" t="s">
        <v>5285</v>
      </c>
      <c r="F75" s="831">
        <v>1</v>
      </c>
      <c r="G75" s="831">
        <v>184</v>
      </c>
      <c r="H75" s="831"/>
      <c r="I75" s="831">
        <v>184</v>
      </c>
      <c r="J75" s="831"/>
      <c r="K75" s="831"/>
      <c r="L75" s="831"/>
      <c r="M75" s="831"/>
      <c r="N75" s="831">
        <v>5</v>
      </c>
      <c r="O75" s="831">
        <v>935</v>
      </c>
      <c r="P75" s="827"/>
      <c r="Q75" s="832">
        <v>187</v>
      </c>
    </row>
    <row r="76" spans="1:17" ht="14.45" customHeight="1" x14ac:dyDescent="0.2">
      <c r="A76" s="821" t="s">
        <v>5234</v>
      </c>
      <c r="B76" s="822" t="s">
        <v>5235</v>
      </c>
      <c r="C76" s="822" t="s">
        <v>3966</v>
      </c>
      <c r="D76" s="822" t="s">
        <v>5286</v>
      </c>
      <c r="E76" s="822" t="s">
        <v>5287</v>
      </c>
      <c r="F76" s="831">
        <v>1</v>
      </c>
      <c r="G76" s="831">
        <v>73</v>
      </c>
      <c r="H76" s="831"/>
      <c r="I76" s="831">
        <v>73</v>
      </c>
      <c r="J76" s="831">
        <v>2</v>
      </c>
      <c r="K76" s="831">
        <v>148</v>
      </c>
      <c r="L76" s="831"/>
      <c r="M76" s="831">
        <v>74</v>
      </c>
      <c r="N76" s="831">
        <v>1</v>
      </c>
      <c r="O76" s="831">
        <v>75</v>
      </c>
      <c r="P76" s="827"/>
      <c r="Q76" s="832">
        <v>75</v>
      </c>
    </row>
    <row r="77" spans="1:17" ht="14.45" customHeight="1" x14ac:dyDescent="0.2">
      <c r="A77" s="821" t="s">
        <v>5234</v>
      </c>
      <c r="B77" s="822" t="s">
        <v>5235</v>
      </c>
      <c r="C77" s="822" t="s">
        <v>3966</v>
      </c>
      <c r="D77" s="822" t="s">
        <v>5288</v>
      </c>
      <c r="E77" s="822" t="s">
        <v>5289</v>
      </c>
      <c r="F77" s="831"/>
      <c r="G77" s="831"/>
      <c r="H77" s="831"/>
      <c r="I77" s="831"/>
      <c r="J77" s="831"/>
      <c r="K77" s="831"/>
      <c r="L77" s="831"/>
      <c r="M77" s="831"/>
      <c r="N77" s="831">
        <v>3</v>
      </c>
      <c r="O77" s="831">
        <v>564</v>
      </c>
      <c r="P77" s="827"/>
      <c r="Q77" s="832">
        <v>188</v>
      </c>
    </row>
    <row r="78" spans="1:17" ht="14.45" customHeight="1" x14ac:dyDescent="0.2">
      <c r="A78" s="821" t="s">
        <v>5234</v>
      </c>
      <c r="B78" s="822" t="s">
        <v>5235</v>
      </c>
      <c r="C78" s="822" t="s">
        <v>3966</v>
      </c>
      <c r="D78" s="822" t="s">
        <v>5290</v>
      </c>
      <c r="E78" s="822" t="s">
        <v>5291</v>
      </c>
      <c r="F78" s="831">
        <v>437</v>
      </c>
      <c r="G78" s="831">
        <v>65550</v>
      </c>
      <c r="H78" s="831"/>
      <c r="I78" s="831">
        <v>150</v>
      </c>
      <c r="J78" s="831">
        <v>287</v>
      </c>
      <c r="K78" s="831">
        <v>43050</v>
      </c>
      <c r="L78" s="831"/>
      <c r="M78" s="831">
        <v>150</v>
      </c>
      <c r="N78" s="831">
        <v>238</v>
      </c>
      <c r="O78" s="831">
        <v>35938</v>
      </c>
      <c r="P78" s="827"/>
      <c r="Q78" s="832">
        <v>151</v>
      </c>
    </row>
    <row r="79" spans="1:17" ht="14.45" customHeight="1" x14ac:dyDescent="0.2">
      <c r="A79" s="821" t="s">
        <v>5234</v>
      </c>
      <c r="B79" s="822" t="s">
        <v>5235</v>
      </c>
      <c r="C79" s="822" t="s">
        <v>3966</v>
      </c>
      <c r="D79" s="822" t="s">
        <v>5292</v>
      </c>
      <c r="E79" s="822" t="s">
        <v>5293</v>
      </c>
      <c r="F79" s="831">
        <v>471</v>
      </c>
      <c r="G79" s="831">
        <v>14130</v>
      </c>
      <c r="H79" s="831"/>
      <c r="I79" s="831">
        <v>30</v>
      </c>
      <c r="J79" s="831">
        <v>320</v>
      </c>
      <c r="K79" s="831">
        <v>9920</v>
      </c>
      <c r="L79" s="831"/>
      <c r="M79" s="831">
        <v>31</v>
      </c>
      <c r="N79" s="831">
        <v>214</v>
      </c>
      <c r="O79" s="831">
        <v>6634</v>
      </c>
      <c r="P79" s="827"/>
      <c r="Q79" s="832">
        <v>31</v>
      </c>
    </row>
    <row r="80" spans="1:17" ht="14.45" customHeight="1" x14ac:dyDescent="0.2">
      <c r="A80" s="821" t="s">
        <v>5234</v>
      </c>
      <c r="B80" s="822" t="s">
        <v>5235</v>
      </c>
      <c r="C80" s="822" t="s">
        <v>3966</v>
      </c>
      <c r="D80" s="822" t="s">
        <v>5294</v>
      </c>
      <c r="E80" s="822" t="s">
        <v>5295</v>
      </c>
      <c r="F80" s="831">
        <v>54</v>
      </c>
      <c r="G80" s="831">
        <v>1674</v>
      </c>
      <c r="H80" s="831"/>
      <c r="I80" s="831">
        <v>31</v>
      </c>
      <c r="J80" s="831">
        <v>40</v>
      </c>
      <c r="K80" s="831">
        <v>1240</v>
      </c>
      <c r="L80" s="831"/>
      <c r="M80" s="831">
        <v>31</v>
      </c>
      <c r="N80" s="831">
        <v>27</v>
      </c>
      <c r="O80" s="831">
        <v>864</v>
      </c>
      <c r="P80" s="827"/>
      <c r="Q80" s="832">
        <v>32</v>
      </c>
    </row>
    <row r="81" spans="1:17" ht="14.45" customHeight="1" x14ac:dyDescent="0.2">
      <c r="A81" s="821" t="s">
        <v>5234</v>
      </c>
      <c r="B81" s="822" t="s">
        <v>5235</v>
      </c>
      <c r="C81" s="822" t="s">
        <v>3966</v>
      </c>
      <c r="D81" s="822" t="s">
        <v>5296</v>
      </c>
      <c r="E81" s="822" t="s">
        <v>5297</v>
      </c>
      <c r="F81" s="831">
        <v>68</v>
      </c>
      <c r="G81" s="831">
        <v>1904</v>
      </c>
      <c r="H81" s="831"/>
      <c r="I81" s="831">
        <v>28</v>
      </c>
      <c r="J81" s="831">
        <v>53</v>
      </c>
      <c r="K81" s="831">
        <v>1484</v>
      </c>
      <c r="L81" s="831"/>
      <c r="M81" s="831">
        <v>28</v>
      </c>
      <c r="N81" s="831">
        <v>39</v>
      </c>
      <c r="O81" s="831">
        <v>1131</v>
      </c>
      <c r="P81" s="827"/>
      <c r="Q81" s="832">
        <v>29</v>
      </c>
    </row>
    <row r="82" spans="1:17" ht="14.45" customHeight="1" x14ac:dyDescent="0.2">
      <c r="A82" s="821" t="s">
        <v>5234</v>
      </c>
      <c r="B82" s="822" t="s">
        <v>5235</v>
      </c>
      <c r="C82" s="822" t="s">
        <v>3966</v>
      </c>
      <c r="D82" s="822" t="s">
        <v>5298</v>
      </c>
      <c r="E82" s="822" t="s">
        <v>5299</v>
      </c>
      <c r="F82" s="831">
        <v>1</v>
      </c>
      <c r="G82" s="831">
        <v>23</v>
      </c>
      <c r="H82" s="831"/>
      <c r="I82" s="831">
        <v>23</v>
      </c>
      <c r="J82" s="831">
        <v>1</v>
      </c>
      <c r="K82" s="831">
        <v>23</v>
      </c>
      <c r="L82" s="831"/>
      <c r="M82" s="831">
        <v>23</v>
      </c>
      <c r="N82" s="831"/>
      <c r="O82" s="831"/>
      <c r="P82" s="827"/>
      <c r="Q82" s="832"/>
    </row>
    <row r="83" spans="1:17" ht="14.45" customHeight="1" x14ac:dyDescent="0.2">
      <c r="A83" s="821" t="s">
        <v>5234</v>
      </c>
      <c r="B83" s="822" t="s">
        <v>5235</v>
      </c>
      <c r="C83" s="822" t="s">
        <v>3966</v>
      </c>
      <c r="D83" s="822" t="s">
        <v>5300</v>
      </c>
      <c r="E83" s="822" t="s">
        <v>5301</v>
      </c>
      <c r="F83" s="831">
        <v>81</v>
      </c>
      <c r="G83" s="831">
        <v>2106</v>
      </c>
      <c r="H83" s="831"/>
      <c r="I83" s="831">
        <v>26</v>
      </c>
      <c r="J83" s="831">
        <v>62</v>
      </c>
      <c r="K83" s="831">
        <v>1612</v>
      </c>
      <c r="L83" s="831"/>
      <c r="M83" s="831">
        <v>26</v>
      </c>
      <c r="N83" s="831">
        <v>46</v>
      </c>
      <c r="O83" s="831">
        <v>1242</v>
      </c>
      <c r="P83" s="827"/>
      <c r="Q83" s="832">
        <v>27</v>
      </c>
    </row>
    <row r="84" spans="1:17" ht="14.45" customHeight="1" x14ac:dyDescent="0.2">
      <c r="A84" s="821" t="s">
        <v>5234</v>
      </c>
      <c r="B84" s="822" t="s">
        <v>5235</v>
      </c>
      <c r="C84" s="822" t="s">
        <v>3966</v>
      </c>
      <c r="D84" s="822" t="s">
        <v>5302</v>
      </c>
      <c r="E84" s="822" t="s">
        <v>5303</v>
      </c>
      <c r="F84" s="831">
        <v>1</v>
      </c>
      <c r="G84" s="831">
        <v>33</v>
      </c>
      <c r="H84" s="831"/>
      <c r="I84" s="831">
        <v>33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5234</v>
      </c>
      <c r="B85" s="822" t="s">
        <v>5235</v>
      </c>
      <c r="C85" s="822" t="s">
        <v>3966</v>
      </c>
      <c r="D85" s="822" t="s">
        <v>5304</v>
      </c>
      <c r="E85" s="822" t="s">
        <v>5305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206</v>
      </c>
      <c r="P85" s="827"/>
      <c r="Q85" s="832">
        <v>206</v>
      </c>
    </row>
    <row r="86" spans="1:17" ht="14.45" customHeight="1" x14ac:dyDescent="0.2">
      <c r="A86" s="821" t="s">
        <v>5234</v>
      </c>
      <c r="B86" s="822" t="s">
        <v>5235</v>
      </c>
      <c r="C86" s="822" t="s">
        <v>3966</v>
      </c>
      <c r="D86" s="822" t="s">
        <v>5306</v>
      </c>
      <c r="E86" s="822" t="s">
        <v>5307</v>
      </c>
      <c r="F86" s="831"/>
      <c r="G86" s="831"/>
      <c r="H86" s="831"/>
      <c r="I86" s="831"/>
      <c r="J86" s="831">
        <v>1</v>
      </c>
      <c r="K86" s="831">
        <v>26</v>
      </c>
      <c r="L86" s="831"/>
      <c r="M86" s="831">
        <v>26</v>
      </c>
      <c r="N86" s="831">
        <v>3</v>
      </c>
      <c r="O86" s="831">
        <v>81</v>
      </c>
      <c r="P86" s="827"/>
      <c r="Q86" s="832">
        <v>27</v>
      </c>
    </row>
    <row r="87" spans="1:17" ht="14.45" customHeight="1" x14ac:dyDescent="0.2">
      <c r="A87" s="821" t="s">
        <v>5234</v>
      </c>
      <c r="B87" s="822" t="s">
        <v>5235</v>
      </c>
      <c r="C87" s="822" t="s">
        <v>3966</v>
      </c>
      <c r="D87" s="822" t="s">
        <v>5308</v>
      </c>
      <c r="E87" s="822" t="s">
        <v>5309</v>
      </c>
      <c r="F87" s="831">
        <v>5</v>
      </c>
      <c r="G87" s="831">
        <v>420</v>
      </c>
      <c r="H87" s="831"/>
      <c r="I87" s="831">
        <v>84</v>
      </c>
      <c r="J87" s="831">
        <v>7</v>
      </c>
      <c r="K87" s="831">
        <v>588</v>
      </c>
      <c r="L87" s="831"/>
      <c r="M87" s="831">
        <v>84</v>
      </c>
      <c r="N87" s="831">
        <v>3</v>
      </c>
      <c r="O87" s="831">
        <v>255</v>
      </c>
      <c r="P87" s="827"/>
      <c r="Q87" s="832">
        <v>85</v>
      </c>
    </row>
    <row r="88" spans="1:17" ht="14.45" customHeight="1" x14ac:dyDescent="0.2">
      <c r="A88" s="821" t="s">
        <v>5234</v>
      </c>
      <c r="B88" s="822" t="s">
        <v>5235</v>
      </c>
      <c r="C88" s="822" t="s">
        <v>3966</v>
      </c>
      <c r="D88" s="822" t="s">
        <v>5310</v>
      </c>
      <c r="E88" s="822" t="s">
        <v>5311</v>
      </c>
      <c r="F88" s="831">
        <v>2</v>
      </c>
      <c r="G88" s="831">
        <v>354</v>
      </c>
      <c r="H88" s="831"/>
      <c r="I88" s="831">
        <v>177</v>
      </c>
      <c r="J88" s="831"/>
      <c r="K88" s="831"/>
      <c r="L88" s="831"/>
      <c r="M88" s="831"/>
      <c r="N88" s="831">
        <v>6</v>
      </c>
      <c r="O88" s="831">
        <v>1080</v>
      </c>
      <c r="P88" s="827"/>
      <c r="Q88" s="832">
        <v>180</v>
      </c>
    </row>
    <row r="89" spans="1:17" ht="14.45" customHeight="1" x14ac:dyDescent="0.2">
      <c r="A89" s="821" t="s">
        <v>5234</v>
      </c>
      <c r="B89" s="822" t="s">
        <v>5235</v>
      </c>
      <c r="C89" s="822" t="s">
        <v>3966</v>
      </c>
      <c r="D89" s="822" t="s">
        <v>5312</v>
      </c>
      <c r="E89" s="822" t="s">
        <v>5313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257</v>
      </c>
      <c r="P89" s="827"/>
      <c r="Q89" s="832">
        <v>257</v>
      </c>
    </row>
    <row r="90" spans="1:17" ht="14.45" customHeight="1" x14ac:dyDescent="0.2">
      <c r="A90" s="821" t="s">
        <v>5234</v>
      </c>
      <c r="B90" s="822" t="s">
        <v>5235</v>
      </c>
      <c r="C90" s="822" t="s">
        <v>3966</v>
      </c>
      <c r="D90" s="822" t="s">
        <v>5314</v>
      </c>
      <c r="E90" s="822" t="s">
        <v>5315</v>
      </c>
      <c r="F90" s="831">
        <v>38</v>
      </c>
      <c r="G90" s="831">
        <v>608</v>
      </c>
      <c r="H90" s="831"/>
      <c r="I90" s="831">
        <v>16</v>
      </c>
      <c r="J90" s="831">
        <v>32</v>
      </c>
      <c r="K90" s="831">
        <v>512</v>
      </c>
      <c r="L90" s="831"/>
      <c r="M90" s="831">
        <v>16</v>
      </c>
      <c r="N90" s="831">
        <v>34</v>
      </c>
      <c r="O90" s="831">
        <v>544</v>
      </c>
      <c r="P90" s="827"/>
      <c r="Q90" s="832">
        <v>16</v>
      </c>
    </row>
    <row r="91" spans="1:17" ht="14.45" customHeight="1" x14ac:dyDescent="0.2">
      <c r="A91" s="821" t="s">
        <v>5234</v>
      </c>
      <c r="B91" s="822" t="s">
        <v>5235</v>
      </c>
      <c r="C91" s="822" t="s">
        <v>3966</v>
      </c>
      <c r="D91" s="822" t="s">
        <v>5316</v>
      </c>
      <c r="E91" s="822" t="s">
        <v>5317</v>
      </c>
      <c r="F91" s="831">
        <v>21</v>
      </c>
      <c r="G91" s="831">
        <v>483</v>
      </c>
      <c r="H91" s="831"/>
      <c r="I91" s="831">
        <v>23</v>
      </c>
      <c r="J91" s="831">
        <v>22</v>
      </c>
      <c r="K91" s="831">
        <v>506</v>
      </c>
      <c r="L91" s="831"/>
      <c r="M91" s="831">
        <v>23</v>
      </c>
      <c r="N91" s="831">
        <v>16</v>
      </c>
      <c r="O91" s="831">
        <v>384</v>
      </c>
      <c r="P91" s="827"/>
      <c r="Q91" s="832">
        <v>24</v>
      </c>
    </row>
    <row r="92" spans="1:17" ht="14.45" customHeight="1" x14ac:dyDescent="0.2">
      <c r="A92" s="821" t="s">
        <v>5234</v>
      </c>
      <c r="B92" s="822" t="s">
        <v>5235</v>
      </c>
      <c r="C92" s="822" t="s">
        <v>3966</v>
      </c>
      <c r="D92" s="822" t="s">
        <v>5318</v>
      </c>
      <c r="E92" s="822" t="s">
        <v>5319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256</v>
      </c>
      <c r="P92" s="827"/>
      <c r="Q92" s="832">
        <v>256</v>
      </c>
    </row>
    <row r="93" spans="1:17" ht="14.45" customHeight="1" x14ac:dyDescent="0.2">
      <c r="A93" s="821" t="s">
        <v>5234</v>
      </c>
      <c r="B93" s="822" t="s">
        <v>5235</v>
      </c>
      <c r="C93" s="822" t="s">
        <v>3966</v>
      </c>
      <c r="D93" s="822" t="s">
        <v>5320</v>
      </c>
      <c r="E93" s="822" t="s">
        <v>5321</v>
      </c>
      <c r="F93" s="831">
        <v>5</v>
      </c>
      <c r="G93" s="831">
        <v>185</v>
      </c>
      <c r="H93" s="831"/>
      <c r="I93" s="831">
        <v>37</v>
      </c>
      <c r="J93" s="831">
        <v>4</v>
      </c>
      <c r="K93" s="831">
        <v>148</v>
      </c>
      <c r="L93" s="831"/>
      <c r="M93" s="831">
        <v>37</v>
      </c>
      <c r="N93" s="831">
        <v>3</v>
      </c>
      <c r="O93" s="831">
        <v>111</v>
      </c>
      <c r="P93" s="827"/>
      <c r="Q93" s="832">
        <v>37</v>
      </c>
    </row>
    <row r="94" spans="1:17" ht="14.45" customHeight="1" x14ac:dyDescent="0.2">
      <c r="A94" s="821" t="s">
        <v>5234</v>
      </c>
      <c r="B94" s="822" t="s">
        <v>5235</v>
      </c>
      <c r="C94" s="822" t="s">
        <v>3966</v>
      </c>
      <c r="D94" s="822" t="s">
        <v>5322</v>
      </c>
      <c r="E94" s="822" t="s">
        <v>5323</v>
      </c>
      <c r="F94" s="831">
        <v>81</v>
      </c>
      <c r="G94" s="831">
        <v>1863</v>
      </c>
      <c r="H94" s="831"/>
      <c r="I94" s="831">
        <v>23</v>
      </c>
      <c r="J94" s="831">
        <v>78</v>
      </c>
      <c r="K94" s="831">
        <v>1794</v>
      </c>
      <c r="L94" s="831"/>
      <c r="M94" s="831">
        <v>23</v>
      </c>
      <c r="N94" s="831">
        <v>49</v>
      </c>
      <c r="O94" s="831">
        <v>1176</v>
      </c>
      <c r="P94" s="827"/>
      <c r="Q94" s="832">
        <v>24</v>
      </c>
    </row>
    <row r="95" spans="1:17" ht="14.45" customHeight="1" x14ac:dyDescent="0.2">
      <c r="A95" s="821" t="s">
        <v>5234</v>
      </c>
      <c r="B95" s="822" t="s">
        <v>5235</v>
      </c>
      <c r="C95" s="822" t="s">
        <v>3966</v>
      </c>
      <c r="D95" s="822" t="s">
        <v>5324</v>
      </c>
      <c r="E95" s="822" t="s">
        <v>5325</v>
      </c>
      <c r="F95" s="831">
        <v>1</v>
      </c>
      <c r="G95" s="831">
        <v>171</v>
      </c>
      <c r="H95" s="831"/>
      <c r="I95" s="831">
        <v>171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5234</v>
      </c>
      <c r="B96" s="822" t="s">
        <v>5235</v>
      </c>
      <c r="C96" s="822" t="s">
        <v>3966</v>
      </c>
      <c r="D96" s="822" t="s">
        <v>5326</v>
      </c>
      <c r="E96" s="822" t="s">
        <v>5327</v>
      </c>
      <c r="F96" s="831">
        <v>1</v>
      </c>
      <c r="G96" s="831">
        <v>331</v>
      </c>
      <c r="H96" s="831"/>
      <c r="I96" s="831">
        <v>331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5234</v>
      </c>
      <c r="B97" s="822" t="s">
        <v>5235</v>
      </c>
      <c r="C97" s="822" t="s">
        <v>3966</v>
      </c>
      <c r="D97" s="822" t="s">
        <v>5328</v>
      </c>
      <c r="E97" s="822" t="s">
        <v>5329</v>
      </c>
      <c r="F97" s="831">
        <v>2</v>
      </c>
      <c r="G97" s="831">
        <v>58</v>
      </c>
      <c r="H97" s="831"/>
      <c r="I97" s="831">
        <v>29</v>
      </c>
      <c r="J97" s="831">
        <v>1</v>
      </c>
      <c r="K97" s="831">
        <v>29</v>
      </c>
      <c r="L97" s="831"/>
      <c r="M97" s="831">
        <v>29</v>
      </c>
      <c r="N97" s="831">
        <v>5</v>
      </c>
      <c r="O97" s="831">
        <v>150</v>
      </c>
      <c r="P97" s="827"/>
      <c r="Q97" s="832">
        <v>30</v>
      </c>
    </row>
    <row r="98" spans="1:17" ht="14.45" customHeight="1" x14ac:dyDescent="0.2">
      <c r="A98" s="821" t="s">
        <v>5234</v>
      </c>
      <c r="B98" s="822" t="s">
        <v>5235</v>
      </c>
      <c r="C98" s="822" t="s">
        <v>3966</v>
      </c>
      <c r="D98" s="822" t="s">
        <v>5330</v>
      </c>
      <c r="E98" s="822" t="s">
        <v>5331</v>
      </c>
      <c r="F98" s="831">
        <v>2</v>
      </c>
      <c r="G98" s="831">
        <v>358</v>
      </c>
      <c r="H98" s="831"/>
      <c r="I98" s="831">
        <v>179</v>
      </c>
      <c r="J98" s="831"/>
      <c r="K98" s="831"/>
      <c r="L98" s="831"/>
      <c r="M98" s="831"/>
      <c r="N98" s="831">
        <v>1</v>
      </c>
      <c r="O98" s="831">
        <v>180</v>
      </c>
      <c r="P98" s="827"/>
      <c r="Q98" s="832">
        <v>180</v>
      </c>
    </row>
    <row r="99" spans="1:17" ht="14.45" customHeight="1" x14ac:dyDescent="0.2">
      <c r="A99" s="821" t="s">
        <v>5234</v>
      </c>
      <c r="B99" s="822" t="s">
        <v>5235</v>
      </c>
      <c r="C99" s="822" t="s">
        <v>3966</v>
      </c>
      <c r="D99" s="822" t="s">
        <v>5332</v>
      </c>
      <c r="E99" s="822" t="s">
        <v>5333</v>
      </c>
      <c r="F99" s="831">
        <v>1</v>
      </c>
      <c r="G99" s="831">
        <v>16</v>
      </c>
      <c r="H99" s="831"/>
      <c r="I99" s="831">
        <v>16</v>
      </c>
      <c r="J99" s="831"/>
      <c r="K99" s="831"/>
      <c r="L99" s="831"/>
      <c r="M99" s="831"/>
      <c r="N99" s="831">
        <v>1</v>
      </c>
      <c r="O99" s="831">
        <v>16</v>
      </c>
      <c r="P99" s="827"/>
      <c r="Q99" s="832">
        <v>16</v>
      </c>
    </row>
    <row r="100" spans="1:17" ht="14.45" customHeight="1" x14ac:dyDescent="0.2">
      <c r="A100" s="821" t="s">
        <v>5234</v>
      </c>
      <c r="B100" s="822" t="s">
        <v>5235</v>
      </c>
      <c r="C100" s="822" t="s">
        <v>3966</v>
      </c>
      <c r="D100" s="822" t="s">
        <v>5334</v>
      </c>
      <c r="E100" s="822" t="s">
        <v>5335</v>
      </c>
      <c r="F100" s="831">
        <v>5</v>
      </c>
      <c r="G100" s="831">
        <v>100</v>
      </c>
      <c r="H100" s="831"/>
      <c r="I100" s="831">
        <v>20</v>
      </c>
      <c r="J100" s="831">
        <v>3</v>
      </c>
      <c r="K100" s="831">
        <v>60</v>
      </c>
      <c r="L100" s="831"/>
      <c r="M100" s="831">
        <v>20</v>
      </c>
      <c r="N100" s="831">
        <v>5</v>
      </c>
      <c r="O100" s="831">
        <v>100</v>
      </c>
      <c r="P100" s="827"/>
      <c r="Q100" s="832">
        <v>20</v>
      </c>
    </row>
    <row r="101" spans="1:17" ht="14.45" customHeight="1" x14ac:dyDescent="0.2">
      <c r="A101" s="821" t="s">
        <v>5234</v>
      </c>
      <c r="B101" s="822" t="s">
        <v>5235</v>
      </c>
      <c r="C101" s="822" t="s">
        <v>3966</v>
      </c>
      <c r="D101" s="822" t="s">
        <v>5336</v>
      </c>
      <c r="E101" s="822" t="s">
        <v>1891</v>
      </c>
      <c r="F101" s="831">
        <v>12</v>
      </c>
      <c r="G101" s="831">
        <v>240</v>
      </c>
      <c r="H101" s="831"/>
      <c r="I101" s="831">
        <v>20</v>
      </c>
      <c r="J101" s="831">
        <v>4</v>
      </c>
      <c r="K101" s="831">
        <v>80</v>
      </c>
      <c r="L101" s="831"/>
      <c r="M101" s="831">
        <v>20</v>
      </c>
      <c r="N101" s="831">
        <v>11</v>
      </c>
      <c r="O101" s="831">
        <v>220</v>
      </c>
      <c r="P101" s="827"/>
      <c r="Q101" s="832">
        <v>20</v>
      </c>
    </row>
    <row r="102" spans="1:17" ht="14.45" customHeight="1" x14ac:dyDescent="0.2">
      <c r="A102" s="821" t="s">
        <v>5234</v>
      </c>
      <c r="B102" s="822" t="s">
        <v>5235</v>
      </c>
      <c r="C102" s="822" t="s">
        <v>3966</v>
      </c>
      <c r="D102" s="822" t="s">
        <v>5337</v>
      </c>
      <c r="E102" s="822" t="s">
        <v>5338</v>
      </c>
      <c r="F102" s="831">
        <v>1</v>
      </c>
      <c r="G102" s="831">
        <v>174</v>
      </c>
      <c r="H102" s="831"/>
      <c r="I102" s="831">
        <v>174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5234</v>
      </c>
      <c r="B103" s="822" t="s">
        <v>5235</v>
      </c>
      <c r="C103" s="822" t="s">
        <v>3966</v>
      </c>
      <c r="D103" s="822" t="s">
        <v>5339</v>
      </c>
      <c r="E103" s="822" t="s">
        <v>5340</v>
      </c>
      <c r="F103" s="831">
        <v>6</v>
      </c>
      <c r="G103" s="831">
        <v>504</v>
      </c>
      <c r="H103" s="831"/>
      <c r="I103" s="831">
        <v>84</v>
      </c>
      <c r="J103" s="831">
        <v>5</v>
      </c>
      <c r="K103" s="831">
        <v>420</v>
      </c>
      <c r="L103" s="831"/>
      <c r="M103" s="831">
        <v>84</v>
      </c>
      <c r="N103" s="831">
        <v>3</v>
      </c>
      <c r="O103" s="831">
        <v>255</v>
      </c>
      <c r="P103" s="827"/>
      <c r="Q103" s="832">
        <v>85</v>
      </c>
    </row>
    <row r="104" spans="1:17" ht="14.45" customHeight="1" x14ac:dyDescent="0.2">
      <c r="A104" s="821" t="s">
        <v>5234</v>
      </c>
      <c r="B104" s="822" t="s">
        <v>5235</v>
      </c>
      <c r="C104" s="822" t="s">
        <v>3966</v>
      </c>
      <c r="D104" s="822" t="s">
        <v>5341</v>
      </c>
      <c r="E104" s="822" t="s">
        <v>5342</v>
      </c>
      <c r="F104" s="831">
        <v>14</v>
      </c>
      <c r="G104" s="831">
        <v>308</v>
      </c>
      <c r="H104" s="831"/>
      <c r="I104" s="831">
        <v>22</v>
      </c>
      <c r="J104" s="831">
        <v>10</v>
      </c>
      <c r="K104" s="831">
        <v>220</v>
      </c>
      <c r="L104" s="831"/>
      <c r="M104" s="831">
        <v>22</v>
      </c>
      <c r="N104" s="831">
        <v>14</v>
      </c>
      <c r="O104" s="831">
        <v>322</v>
      </c>
      <c r="P104" s="827"/>
      <c r="Q104" s="832">
        <v>23</v>
      </c>
    </row>
    <row r="105" spans="1:17" ht="14.45" customHeight="1" x14ac:dyDescent="0.2">
      <c r="A105" s="821" t="s">
        <v>5234</v>
      </c>
      <c r="B105" s="822" t="s">
        <v>5235</v>
      </c>
      <c r="C105" s="822" t="s">
        <v>3966</v>
      </c>
      <c r="D105" s="822" t="s">
        <v>5343</v>
      </c>
      <c r="E105" s="822" t="s">
        <v>5344</v>
      </c>
      <c r="F105" s="831">
        <v>1</v>
      </c>
      <c r="G105" s="831">
        <v>495</v>
      </c>
      <c r="H105" s="831"/>
      <c r="I105" s="831">
        <v>495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5234</v>
      </c>
      <c r="B106" s="822" t="s">
        <v>5235</v>
      </c>
      <c r="C106" s="822" t="s">
        <v>3966</v>
      </c>
      <c r="D106" s="822" t="s">
        <v>5345</v>
      </c>
      <c r="E106" s="822" t="s">
        <v>5346</v>
      </c>
      <c r="F106" s="831"/>
      <c r="G106" s="831"/>
      <c r="H106" s="831"/>
      <c r="I106" s="831"/>
      <c r="J106" s="831">
        <v>2</v>
      </c>
      <c r="K106" s="831">
        <v>46</v>
      </c>
      <c r="L106" s="831"/>
      <c r="M106" s="831">
        <v>23</v>
      </c>
      <c r="N106" s="831">
        <v>2</v>
      </c>
      <c r="O106" s="831">
        <v>48</v>
      </c>
      <c r="P106" s="827"/>
      <c r="Q106" s="832">
        <v>24</v>
      </c>
    </row>
    <row r="107" spans="1:17" ht="14.45" customHeight="1" x14ac:dyDescent="0.2">
      <c r="A107" s="821" t="s">
        <v>5234</v>
      </c>
      <c r="B107" s="822" t="s">
        <v>5235</v>
      </c>
      <c r="C107" s="822" t="s">
        <v>3966</v>
      </c>
      <c r="D107" s="822" t="s">
        <v>5347</v>
      </c>
      <c r="E107" s="822" t="s">
        <v>5348</v>
      </c>
      <c r="F107" s="831">
        <v>2</v>
      </c>
      <c r="G107" s="831">
        <v>592</v>
      </c>
      <c r="H107" s="831"/>
      <c r="I107" s="831">
        <v>296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5234</v>
      </c>
      <c r="B108" s="822" t="s">
        <v>5235</v>
      </c>
      <c r="C108" s="822" t="s">
        <v>3966</v>
      </c>
      <c r="D108" s="822" t="s">
        <v>5349</v>
      </c>
      <c r="E108" s="822" t="s">
        <v>5350</v>
      </c>
      <c r="F108" s="831">
        <v>1</v>
      </c>
      <c r="G108" s="831">
        <v>45</v>
      </c>
      <c r="H108" s="831"/>
      <c r="I108" s="831">
        <v>45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5234</v>
      </c>
      <c r="B109" s="822" t="s">
        <v>5235</v>
      </c>
      <c r="C109" s="822" t="s">
        <v>3966</v>
      </c>
      <c r="D109" s="822" t="s">
        <v>5351</v>
      </c>
      <c r="E109" s="822" t="s">
        <v>5352</v>
      </c>
      <c r="F109" s="831"/>
      <c r="G109" s="831"/>
      <c r="H109" s="831"/>
      <c r="I109" s="831"/>
      <c r="J109" s="831">
        <v>1</v>
      </c>
      <c r="K109" s="831">
        <v>46</v>
      </c>
      <c r="L109" s="831"/>
      <c r="M109" s="831">
        <v>46</v>
      </c>
      <c r="N109" s="831"/>
      <c r="O109" s="831"/>
      <c r="P109" s="827"/>
      <c r="Q109" s="832"/>
    </row>
    <row r="110" spans="1:17" ht="14.45" customHeight="1" x14ac:dyDescent="0.2">
      <c r="A110" s="821" t="s">
        <v>5234</v>
      </c>
      <c r="B110" s="822" t="s">
        <v>5235</v>
      </c>
      <c r="C110" s="822" t="s">
        <v>3966</v>
      </c>
      <c r="D110" s="822" t="s">
        <v>5353</v>
      </c>
      <c r="E110" s="822" t="s">
        <v>5354</v>
      </c>
      <c r="F110" s="831">
        <v>1</v>
      </c>
      <c r="G110" s="831">
        <v>310</v>
      </c>
      <c r="H110" s="831"/>
      <c r="I110" s="831">
        <v>310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5234</v>
      </c>
      <c r="B111" s="822" t="s">
        <v>5235</v>
      </c>
      <c r="C111" s="822" t="s">
        <v>3966</v>
      </c>
      <c r="D111" s="822" t="s">
        <v>5355</v>
      </c>
      <c r="E111" s="822" t="s">
        <v>5356</v>
      </c>
      <c r="F111" s="831">
        <v>1</v>
      </c>
      <c r="G111" s="831">
        <v>190</v>
      </c>
      <c r="H111" s="831"/>
      <c r="I111" s="831">
        <v>190</v>
      </c>
      <c r="J111" s="831">
        <v>1</v>
      </c>
      <c r="K111" s="831">
        <v>190</v>
      </c>
      <c r="L111" s="831"/>
      <c r="M111" s="831">
        <v>190</v>
      </c>
      <c r="N111" s="831"/>
      <c r="O111" s="831"/>
      <c r="P111" s="827"/>
      <c r="Q111" s="832"/>
    </row>
    <row r="112" spans="1:17" ht="14.45" customHeight="1" x14ac:dyDescent="0.2">
      <c r="A112" s="821" t="s">
        <v>5234</v>
      </c>
      <c r="B112" s="822" t="s">
        <v>5235</v>
      </c>
      <c r="C112" s="822" t="s">
        <v>3966</v>
      </c>
      <c r="D112" s="822" t="s">
        <v>5357</v>
      </c>
      <c r="E112" s="822" t="s">
        <v>5358</v>
      </c>
      <c r="F112" s="831">
        <v>10</v>
      </c>
      <c r="G112" s="831">
        <v>2740</v>
      </c>
      <c r="H112" s="831"/>
      <c r="I112" s="831">
        <v>274</v>
      </c>
      <c r="J112" s="831">
        <v>3</v>
      </c>
      <c r="K112" s="831">
        <v>825</v>
      </c>
      <c r="L112" s="831"/>
      <c r="M112" s="831">
        <v>275</v>
      </c>
      <c r="N112" s="831">
        <v>2</v>
      </c>
      <c r="O112" s="831">
        <v>552</v>
      </c>
      <c r="P112" s="827"/>
      <c r="Q112" s="832">
        <v>276</v>
      </c>
    </row>
    <row r="113" spans="1:17" ht="14.45" customHeight="1" x14ac:dyDescent="0.2">
      <c r="A113" s="821" t="s">
        <v>5234</v>
      </c>
      <c r="B113" s="822" t="s">
        <v>5235</v>
      </c>
      <c r="C113" s="822" t="s">
        <v>3966</v>
      </c>
      <c r="D113" s="822" t="s">
        <v>5359</v>
      </c>
      <c r="E113" s="822" t="s">
        <v>5360</v>
      </c>
      <c r="F113" s="831">
        <v>5</v>
      </c>
      <c r="G113" s="831">
        <v>665</v>
      </c>
      <c r="H113" s="831"/>
      <c r="I113" s="831">
        <v>133</v>
      </c>
      <c r="J113" s="831">
        <v>4</v>
      </c>
      <c r="K113" s="831">
        <v>532</v>
      </c>
      <c r="L113" s="831"/>
      <c r="M113" s="831">
        <v>133</v>
      </c>
      <c r="N113" s="831">
        <v>7</v>
      </c>
      <c r="O113" s="831">
        <v>938</v>
      </c>
      <c r="P113" s="827"/>
      <c r="Q113" s="832">
        <v>134</v>
      </c>
    </row>
    <row r="114" spans="1:17" ht="14.45" customHeight="1" x14ac:dyDescent="0.2">
      <c r="A114" s="821" t="s">
        <v>5234</v>
      </c>
      <c r="B114" s="822" t="s">
        <v>5235</v>
      </c>
      <c r="C114" s="822" t="s">
        <v>3966</v>
      </c>
      <c r="D114" s="822" t="s">
        <v>5361</v>
      </c>
      <c r="E114" s="822" t="s">
        <v>5362</v>
      </c>
      <c r="F114" s="831">
        <v>161</v>
      </c>
      <c r="G114" s="831">
        <v>5957</v>
      </c>
      <c r="H114" s="831"/>
      <c r="I114" s="831">
        <v>37</v>
      </c>
      <c r="J114" s="831">
        <v>100</v>
      </c>
      <c r="K114" s="831">
        <v>3700</v>
      </c>
      <c r="L114" s="831"/>
      <c r="M114" s="831">
        <v>37</v>
      </c>
      <c r="N114" s="831">
        <v>71</v>
      </c>
      <c r="O114" s="831">
        <v>2698</v>
      </c>
      <c r="P114" s="827"/>
      <c r="Q114" s="832">
        <v>38</v>
      </c>
    </row>
    <row r="115" spans="1:17" ht="14.45" customHeight="1" x14ac:dyDescent="0.2">
      <c r="A115" s="821" t="s">
        <v>5234</v>
      </c>
      <c r="B115" s="822" t="s">
        <v>5235</v>
      </c>
      <c r="C115" s="822" t="s">
        <v>3966</v>
      </c>
      <c r="D115" s="822" t="s">
        <v>5363</v>
      </c>
      <c r="E115" s="822" t="s">
        <v>5364</v>
      </c>
      <c r="F115" s="831">
        <v>1</v>
      </c>
      <c r="G115" s="831">
        <v>94</v>
      </c>
      <c r="H115" s="831"/>
      <c r="I115" s="831">
        <v>94</v>
      </c>
      <c r="J115" s="831">
        <v>5</v>
      </c>
      <c r="K115" s="831">
        <v>470</v>
      </c>
      <c r="L115" s="831"/>
      <c r="M115" s="831">
        <v>94</v>
      </c>
      <c r="N115" s="831">
        <v>1</v>
      </c>
      <c r="O115" s="831">
        <v>97</v>
      </c>
      <c r="P115" s="827"/>
      <c r="Q115" s="832">
        <v>97</v>
      </c>
    </row>
    <row r="116" spans="1:17" ht="14.45" customHeight="1" x14ac:dyDescent="0.2">
      <c r="A116" s="821" t="s">
        <v>5234</v>
      </c>
      <c r="B116" s="822" t="s">
        <v>5235</v>
      </c>
      <c r="C116" s="822" t="s">
        <v>3966</v>
      </c>
      <c r="D116" s="822" t="s">
        <v>5365</v>
      </c>
      <c r="E116" s="822" t="s">
        <v>5366</v>
      </c>
      <c r="F116" s="831">
        <v>5</v>
      </c>
      <c r="G116" s="831">
        <v>4710</v>
      </c>
      <c r="H116" s="831"/>
      <c r="I116" s="831">
        <v>942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5234</v>
      </c>
      <c r="B117" s="822" t="s">
        <v>5235</v>
      </c>
      <c r="C117" s="822" t="s">
        <v>3966</v>
      </c>
      <c r="D117" s="822" t="s">
        <v>5367</v>
      </c>
      <c r="E117" s="822" t="s">
        <v>5368</v>
      </c>
      <c r="F117" s="831"/>
      <c r="G117" s="831"/>
      <c r="H117" s="831"/>
      <c r="I117" s="831"/>
      <c r="J117" s="831"/>
      <c r="K117" s="831"/>
      <c r="L117" s="831"/>
      <c r="M117" s="831"/>
      <c r="N117" s="831">
        <v>11</v>
      </c>
      <c r="O117" s="831">
        <v>8536</v>
      </c>
      <c r="P117" s="827"/>
      <c r="Q117" s="832">
        <v>776</v>
      </c>
    </row>
    <row r="118" spans="1:17" ht="14.45" customHeight="1" x14ac:dyDescent="0.2">
      <c r="A118" s="821" t="s">
        <v>5234</v>
      </c>
      <c r="B118" s="822" t="s">
        <v>5369</v>
      </c>
      <c r="C118" s="822" t="s">
        <v>3966</v>
      </c>
      <c r="D118" s="822" t="s">
        <v>5370</v>
      </c>
      <c r="E118" s="822" t="s">
        <v>5371</v>
      </c>
      <c r="F118" s="831">
        <v>28</v>
      </c>
      <c r="G118" s="831">
        <v>29092</v>
      </c>
      <c r="H118" s="831"/>
      <c r="I118" s="831">
        <v>1039</v>
      </c>
      <c r="J118" s="831">
        <v>21</v>
      </c>
      <c r="K118" s="831">
        <v>21840</v>
      </c>
      <c r="L118" s="831"/>
      <c r="M118" s="831">
        <v>1040</v>
      </c>
      <c r="N118" s="831"/>
      <c r="O118" s="831"/>
      <c r="P118" s="827"/>
      <c r="Q118" s="832"/>
    </row>
    <row r="119" spans="1:17" ht="14.45" customHeight="1" x14ac:dyDescent="0.2">
      <c r="A119" s="821" t="s">
        <v>5372</v>
      </c>
      <c r="B119" s="822" t="s">
        <v>5373</v>
      </c>
      <c r="C119" s="822" t="s">
        <v>3964</v>
      </c>
      <c r="D119" s="822" t="s">
        <v>5374</v>
      </c>
      <c r="E119" s="822" t="s">
        <v>5375</v>
      </c>
      <c r="F119" s="831">
        <v>0.13</v>
      </c>
      <c r="G119" s="831">
        <v>1137.3900000000001</v>
      </c>
      <c r="H119" s="831"/>
      <c r="I119" s="831">
        <v>8749.1538461538457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5372</v>
      </c>
      <c r="B120" s="822" t="s">
        <v>5373</v>
      </c>
      <c r="C120" s="822" t="s">
        <v>3964</v>
      </c>
      <c r="D120" s="822" t="s">
        <v>5376</v>
      </c>
      <c r="E120" s="822" t="s">
        <v>5377</v>
      </c>
      <c r="F120" s="831">
        <v>2</v>
      </c>
      <c r="G120" s="831">
        <v>1034</v>
      </c>
      <c r="H120" s="831"/>
      <c r="I120" s="831">
        <v>517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5372</v>
      </c>
      <c r="B121" s="822" t="s">
        <v>5373</v>
      </c>
      <c r="C121" s="822" t="s">
        <v>3964</v>
      </c>
      <c r="D121" s="822" t="s">
        <v>5146</v>
      </c>
      <c r="E121" s="822" t="s">
        <v>5147</v>
      </c>
      <c r="F121" s="831">
        <v>0.95</v>
      </c>
      <c r="G121" s="831">
        <v>622.74</v>
      </c>
      <c r="H121" s="831"/>
      <c r="I121" s="831">
        <v>655.51578947368421</v>
      </c>
      <c r="J121" s="831">
        <v>0.25</v>
      </c>
      <c r="K121" s="831">
        <v>163.88</v>
      </c>
      <c r="L121" s="831"/>
      <c r="M121" s="831">
        <v>655.52</v>
      </c>
      <c r="N121" s="831">
        <v>0.25</v>
      </c>
      <c r="O121" s="831">
        <v>163.88</v>
      </c>
      <c r="P121" s="827"/>
      <c r="Q121" s="832">
        <v>655.52</v>
      </c>
    </row>
    <row r="122" spans="1:17" ht="14.45" customHeight="1" x14ac:dyDescent="0.2">
      <c r="A122" s="821" t="s">
        <v>5372</v>
      </c>
      <c r="B122" s="822" t="s">
        <v>5373</v>
      </c>
      <c r="C122" s="822" t="s">
        <v>3964</v>
      </c>
      <c r="D122" s="822" t="s">
        <v>5378</v>
      </c>
      <c r="E122" s="822" t="s">
        <v>5147</v>
      </c>
      <c r="F122" s="831"/>
      <c r="G122" s="831"/>
      <c r="H122" s="831"/>
      <c r="I122" s="831"/>
      <c r="J122" s="831"/>
      <c r="K122" s="831"/>
      <c r="L122" s="831"/>
      <c r="M122" s="831"/>
      <c r="N122" s="831">
        <v>9.0000000000000011E-2</v>
      </c>
      <c r="O122" s="831">
        <v>1075.1499999999999</v>
      </c>
      <c r="P122" s="827"/>
      <c r="Q122" s="832">
        <v>11946.111111111108</v>
      </c>
    </row>
    <row r="123" spans="1:17" ht="14.45" customHeight="1" x14ac:dyDescent="0.2">
      <c r="A123" s="821" t="s">
        <v>5372</v>
      </c>
      <c r="B123" s="822" t="s">
        <v>5373</v>
      </c>
      <c r="C123" s="822" t="s">
        <v>3964</v>
      </c>
      <c r="D123" s="822" t="s">
        <v>5379</v>
      </c>
      <c r="E123" s="822" t="s">
        <v>5380</v>
      </c>
      <c r="F123" s="831">
        <v>0.33</v>
      </c>
      <c r="G123" s="831">
        <v>480.67</v>
      </c>
      <c r="H123" s="831"/>
      <c r="I123" s="831">
        <v>1456.5757575757575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5372</v>
      </c>
      <c r="B124" s="822" t="s">
        <v>5373</v>
      </c>
      <c r="C124" s="822" t="s">
        <v>3964</v>
      </c>
      <c r="D124" s="822" t="s">
        <v>5381</v>
      </c>
      <c r="E124" s="822" t="s">
        <v>5380</v>
      </c>
      <c r="F124" s="831">
        <v>0.2</v>
      </c>
      <c r="G124" s="831">
        <v>728.21</v>
      </c>
      <c r="H124" s="831"/>
      <c r="I124" s="831">
        <v>3641.05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5372</v>
      </c>
      <c r="B125" s="822" t="s">
        <v>5373</v>
      </c>
      <c r="C125" s="822" t="s">
        <v>3964</v>
      </c>
      <c r="D125" s="822" t="s">
        <v>5382</v>
      </c>
      <c r="E125" s="822" t="s">
        <v>5147</v>
      </c>
      <c r="F125" s="831"/>
      <c r="G125" s="831"/>
      <c r="H125" s="831"/>
      <c r="I125" s="831"/>
      <c r="J125" s="831"/>
      <c r="K125" s="831"/>
      <c r="L125" s="831"/>
      <c r="M125" s="831"/>
      <c r="N125" s="831">
        <v>0.1</v>
      </c>
      <c r="O125" s="831">
        <v>53.23</v>
      </c>
      <c r="P125" s="827"/>
      <c r="Q125" s="832">
        <v>532.29999999999995</v>
      </c>
    </row>
    <row r="126" spans="1:17" ht="14.45" customHeight="1" x14ac:dyDescent="0.2">
      <c r="A126" s="821" t="s">
        <v>5372</v>
      </c>
      <c r="B126" s="822" t="s">
        <v>5373</v>
      </c>
      <c r="C126" s="822" t="s">
        <v>4090</v>
      </c>
      <c r="D126" s="822" t="s">
        <v>5383</v>
      </c>
      <c r="E126" s="822" t="s">
        <v>5384</v>
      </c>
      <c r="F126" s="831">
        <v>1</v>
      </c>
      <c r="G126" s="831">
        <v>893.9</v>
      </c>
      <c r="H126" s="831"/>
      <c r="I126" s="831">
        <v>893.9</v>
      </c>
      <c r="J126" s="831">
        <v>1</v>
      </c>
      <c r="K126" s="831">
        <v>411.4</v>
      </c>
      <c r="L126" s="831"/>
      <c r="M126" s="831">
        <v>411.4</v>
      </c>
      <c r="N126" s="831"/>
      <c r="O126" s="831"/>
      <c r="P126" s="827"/>
      <c r="Q126" s="832"/>
    </row>
    <row r="127" spans="1:17" ht="14.45" customHeight="1" x14ac:dyDescent="0.2">
      <c r="A127" s="821" t="s">
        <v>5372</v>
      </c>
      <c r="B127" s="822" t="s">
        <v>5373</v>
      </c>
      <c r="C127" s="822" t="s">
        <v>3966</v>
      </c>
      <c r="D127" s="822" t="s">
        <v>5385</v>
      </c>
      <c r="E127" s="822" t="s">
        <v>5386</v>
      </c>
      <c r="F127" s="831">
        <v>1</v>
      </c>
      <c r="G127" s="831">
        <v>215</v>
      </c>
      <c r="H127" s="831"/>
      <c r="I127" s="831">
        <v>215</v>
      </c>
      <c r="J127" s="831">
        <v>1</v>
      </c>
      <c r="K127" s="831">
        <v>216</v>
      </c>
      <c r="L127" s="831"/>
      <c r="M127" s="831">
        <v>216</v>
      </c>
      <c r="N127" s="831"/>
      <c r="O127" s="831"/>
      <c r="P127" s="827"/>
      <c r="Q127" s="832"/>
    </row>
    <row r="128" spans="1:17" ht="14.45" customHeight="1" x14ac:dyDescent="0.2">
      <c r="A128" s="821" t="s">
        <v>5372</v>
      </c>
      <c r="B128" s="822" t="s">
        <v>5373</v>
      </c>
      <c r="C128" s="822" t="s">
        <v>3966</v>
      </c>
      <c r="D128" s="822" t="s">
        <v>5387</v>
      </c>
      <c r="E128" s="822" t="s">
        <v>5388</v>
      </c>
      <c r="F128" s="831">
        <v>1</v>
      </c>
      <c r="G128" s="831">
        <v>156</v>
      </c>
      <c r="H128" s="831"/>
      <c r="I128" s="831">
        <v>156</v>
      </c>
      <c r="J128" s="831">
        <v>2</v>
      </c>
      <c r="K128" s="831">
        <v>314</v>
      </c>
      <c r="L128" s="831"/>
      <c r="M128" s="831">
        <v>157</v>
      </c>
      <c r="N128" s="831">
        <v>1</v>
      </c>
      <c r="O128" s="831">
        <v>162</v>
      </c>
      <c r="P128" s="827"/>
      <c r="Q128" s="832">
        <v>162</v>
      </c>
    </row>
    <row r="129" spans="1:17" ht="14.45" customHeight="1" x14ac:dyDescent="0.2">
      <c r="A129" s="821" t="s">
        <v>5372</v>
      </c>
      <c r="B129" s="822" t="s">
        <v>5373</v>
      </c>
      <c r="C129" s="822" t="s">
        <v>3966</v>
      </c>
      <c r="D129" s="822" t="s">
        <v>5389</v>
      </c>
      <c r="E129" s="822" t="s">
        <v>5390</v>
      </c>
      <c r="F129" s="831">
        <v>2</v>
      </c>
      <c r="G129" s="831">
        <v>376</v>
      </c>
      <c r="H129" s="831"/>
      <c r="I129" s="831">
        <v>188</v>
      </c>
      <c r="J129" s="831">
        <v>3</v>
      </c>
      <c r="K129" s="831">
        <v>567</v>
      </c>
      <c r="L129" s="831"/>
      <c r="M129" s="831">
        <v>189</v>
      </c>
      <c r="N129" s="831">
        <v>2</v>
      </c>
      <c r="O129" s="831">
        <v>388</v>
      </c>
      <c r="P129" s="827"/>
      <c r="Q129" s="832">
        <v>194</v>
      </c>
    </row>
    <row r="130" spans="1:17" ht="14.45" customHeight="1" x14ac:dyDescent="0.2">
      <c r="A130" s="821" t="s">
        <v>5372</v>
      </c>
      <c r="B130" s="822" t="s">
        <v>5373</v>
      </c>
      <c r="C130" s="822" t="s">
        <v>3966</v>
      </c>
      <c r="D130" s="822" t="s">
        <v>5391</v>
      </c>
      <c r="E130" s="822" t="s">
        <v>5392</v>
      </c>
      <c r="F130" s="831">
        <v>266</v>
      </c>
      <c r="G130" s="831">
        <v>34314</v>
      </c>
      <c r="H130" s="831"/>
      <c r="I130" s="831">
        <v>129</v>
      </c>
      <c r="J130" s="831">
        <v>206</v>
      </c>
      <c r="K130" s="831">
        <v>26780</v>
      </c>
      <c r="L130" s="831"/>
      <c r="M130" s="831">
        <v>130</v>
      </c>
      <c r="N130" s="831">
        <v>188</v>
      </c>
      <c r="O130" s="831">
        <v>25192</v>
      </c>
      <c r="P130" s="827"/>
      <c r="Q130" s="832">
        <v>134</v>
      </c>
    </row>
    <row r="131" spans="1:17" ht="14.45" customHeight="1" x14ac:dyDescent="0.2">
      <c r="A131" s="821" t="s">
        <v>5372</v>
      </c>
      <c r="B131" s="822" t="s">
        <v>5373</v>
      </c>
      <c r="C131" s="822" t="s">
        <v>3966</v>
      </c>
      <c r="D131" s="822" t="s">
        <v>5393</v>
      </c>
      <c r="E131" s="822" t="s">
        <v>5394</v>
      </c>
      <c r="F131" s="831">
        <v>383</v>
      </c>
      <c r="G131" s="831">
        <v>86175</v>
      </c>
      <c r="H131" s="831"/>
      <c r="I131" s="831">
        <v>225</v>
      </c>
      <c r="J131" s="831">
        <v>310</v>
      </c>
      <c r="K131" s="831">
        <v>70060</v>
      </c>
      <c r="L131" s="831"/>
      <c r="M131" s="831">
        <v>226</v>
      </c>
      <c r="N131" s="831">
        <v>149</v>
      </c>
      <c r="O131" s="831">
        <v>34419</v>
      </c>
      <c r="P131" s="827"/>
      <c r="Q131" s="832">
        <v>231</v>
      </c>
    </row>
    <row r="132" spans="1:17" ht="14.45" customHeight="1" x14ac:dyDescent="0.2">
      <c r="A132" s="821" t="s">
        <v>5372</v>
      </c>
      <c r="B132" s="822" t="s">
        <v>5373</v>
      </c>
      <c r="C132" s="822" t="s">
        <v>3966</v>
      </c>
      <c r="D132" s="822" t="s">
        <v>5395</v>
      </c>
      <c r="E132" s="822" t="s">
        <v>5396</v>
      </c>
      <c r="F132" s="831"/>
      <c r="G132" s="831"/>
      <c r="H132" s="831"/>
      <c r="I132" s="831"/>
      <c r="J132" s="831">
        <v>1</v>
      </c>
      <c r="K132" s="831">
        <v>226</v>
      </c>
      <c r="L132" s="831"/>
      <c r="M132" s="831">
        <v>226</v>
      </c>
      <c r="N132" s="831"/>
      <c r="O132" s="831"/>
      <c r="P132" s="827"/>
      <c r="Q132" s="832"/>
    </row>
    <row r="133" spans="1:17" ht="14.45" customHeight="1" x14ac:dyDescent="0.2">
      <c r="A133" s="821" t="s">
        <v>5372</v>
      </c>
      <c r="B133" s="822" t="s">
        <v>5373</v>
      </c>
      <c r="C133" s="822" t="s">
        <v>3966</v>
      </c>
      <c r="D133" s="822" t="s">
        <v>5397</v>
      </c>
      <c r="E133" s="822" t="s">
        <v>5398</v>
      </c>
      <c r="F133" s="831">
        <v>5</v>
      </c>
      <c r="G133" s="831">
        <v>1135</v>
      </c>
      <c r="H133" s="831"/>
      <c r="I133" s="831">
        <v>227</v>
      </c>
      <c r="J133" s="831">
        <v>4</v>
      </c>
      <c r="K133" s="831">
        <v>912</v>
      </c>
      <c r="L133" s="831"/>
      <c r="M133" s="831">
        <v>228</v>
      </c>
      <c r="N133" s="831">
        <v>5</v>
      </c>
      <c r="O133" s="831">
        <v>1165</v>
      </c>
      <c r="P133" s="827"/>
      <c r="Q133" s="832">
        <v>233</v>
      </c>
    </row>
    <row r="134" spans="1:17" ht="14.45" customHeight="1" x14ac:dyDescent="0.2">
      <c r="A134" s="821" t="s">
        <v>5372</v>
      </c>
      <c r="B134" s="822" t="s">
        <v>5373</v>
      </c>
      <c r="C134" s="822" t="s">
        <v>3966</v>
      </c>
      <c r="D134" s="822" t="s">
        <v>4807</v>
      </c>
      <c r="E134" s="822" t="s">
        <v>4808</v>
      </c>
      <c r="F134" s="831">
        <v>2</v>
      </c>
      <c r="G134" s="831">
        <v>708</v>
      </c>
      <c r="H134" s="831"/>
      <c r="I134" s="831">
        <v>354</v>
      </c>
      <c r="J134" s="831">
        <v>1</v>
      </c>
      <c r="K134" s="831">
        <v>356</v>
      </c>
      <c r="L134" s="831"/>
      <c r="M134" s="831">
        <v>356</v>
      </c>
      <c r="N134" s="831">
        <v>1</v>
      </c>
      <c r="O134" s="831">
        <v>379</v>
      </c>
      <c r="P134" s="827"/>
      <c r="Q134" s="832">
        <v>379</v>
      </c>
    </row>
    <row r="135" spans="1:17" ht="14.45" customHeight="1" x14ac:dyDescent="0.2">
      <c r="A135" s="821" t="s">
        <v>5372</v>
      </c>
      <c r="B135" s="822" t="s">
        <v>5373</v>
      </c>
      <c r="C135" s="822" t="s">
        <v>3966</v>
      </c>
      <c r="D135" s="822" t="s">
        <v>5399</v>
      </c>
      <c r="E135" s="822" t="s">
        <v>5400</v>
      </c>
      <c r="F135" s="831">
        <v>1</v>
      </c>
      <c r="G135" s="831">
        <v>5219</v>
      </c>
      <c r="H135" s="831"/>
      <c r="I135" s="831">
        <v>5219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5372</v>
      </c>
      <c r="B136" s="822" t="s">
        <v>5373</v>
      </c>
      <c r="C136" s="822" t="s">
        <v>3966</v>
      </c>
      <c r="D136" s="822" t="s">
        <v>5401</v>
      </c>
      <c r="E136" s="822" t="s">
        <v>5402</v>
      </c>
      <c r="F136" s="831"/>
      <c r="G136" s="831"/>
      <c r="H136" s="831"/>
      <c r="I136" s="831"/>
      <c r="J136" s="831"/>
      <c r="K136" s="831"/>
      <c r="L136" s="831"/>
      <c r="M136" s="831"/>
      <c r="N136" s="831">
        <v>3</v>
      </c>
      <c r="O136" s="831">
        <v>3942</v>
      </c>
      <c r="P136" s="827"/>
      <c r="Q136" s="832">
        <v>1314</v>
      </c>
    </row>
    <row r="137" spans="1:17" ht="14.45" customHeight="1" x14ac:dyDescent="0.2">
      <c r="A137" s="821" t="s">
        <v>5372</v>
      </c>
      <c r="B137" s="822" t="s">
        <v>5373</v>
      </c>
      <c r="C137" s="822" t="s">
        <v>3966</v>
      </c>
      <c r="D137" s="822" t="s">
        <v>5403</v>
      </c>
      <c r="E137" s="822" t="s">
        <v>5404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2390</v>
      </c>
      <c r="P137" s="827"/>
      <c r="Q137" s="832">
        <v>1195</v>
      </c>
    </row>
    <row r="138" spans="1:17" ht="14.45" customHeight="1" x14ac:dyDescent="0.2">
      <c r="A138" s="821" t="s">
        <v>5372</v>
      </c>
      <c r="B138" s="822" t="s">
        <v>5373</v>
      </c>
      <c r="C138" s="822" t="s">
        <v>3966</v>
      </c>
      <c r="D138" s="822" t="s">
        <v>5405</v>
      </c>
      <c r="E138" s="822" t="s">
        <v>5406</v>
      </c>
      <c r="F138" s="831">
        <v>5</v>
      </c>
      <c r="G138" s="831">
        <v>25810</v>
      </c>
      <c r="H138" s="831"/>
      <c r="I138" s="831">
        <v>5162</v>
      </c>
      <c r="J138" s="831"/>
      <c r="K138" s="831"/>
      <c r="L138" s="831"/>
      <c r="M138" s="831"/>
      <c r="N138" s="831">
        <v>1</v>
      </c>
      <c r="O138" s="831">
        <v>5260</v>
      </c>
      <c r="P138" s="827"/>
      <c r="Q138" s="832">
        <v>5260</v>
      </c>
    </row>
    <row r="139" spans="1:17" ht="14.45" customHeight="1" x14ac:dyDescent="0.2">
      <c r="A139" s="821" t="s">
        <v>5372</v>
      </c>
      <c r="B139" s="822" t="s">
        <v>5373</v>
      </c>
      <c r="C139" s="822" t="s">
        <v>3966</v>
      </c>
      <c r="D139" s="822" t="s">
        <v>5407</v>
      </c>
      <c r="E139" s="822" t="s">
        <v>5408</v>
      </c>
      <c r="F139" s="831">
        <v>85</v>
      </c>
      <c r="G139" s="831">
        <v>15215</v>
      </c>
      <c r="H139" s="831"/>
      <c r="I139" s="831">
        <v>179</v>
      </c>
      <c r="J139" s="831">
        <v>55</v>
      </c>
      <c r="K139" s="831">
        <v>9900</v>
      </c>
      <c r="L139" s="831"/>
      <c r="M139" s="831">
        <v>180</v>
      </c>
      <c r="N139" s="831">
        <v>47</v>
      </c>
      <c r="O139" s="831">
        <v>8601</v>
      </c>
      <c r="P139" s="827"/>
      <c r="Q139" s="832">
        <v>183</v>
      </c>
    </row>
    <row r="140" spans="1:17" ht="14.45" customHeight="1" x14ac:dyDescent="0.2">
      <c r="A140" s="821" t="s">
        <v>5372</v>
      </c>
      <c r="B140" s="822" t="s">
        <v>5373</v>
      </c>
      <c r="C140" s="822" t="s">
        <v>3966</v>
      </c>
      <c r="D140" s="822" t="s">
        <v>5409</v>
      </c>
      <c r="E140" s="822" t="s">
        <v>5410</v>
      </c>
      <c r="F140" s="831">
        <v>10</v>
      </c>
      <c r="G140" s="831">
        <v>20530</v>
      </c>
      <c r="H140" s="831"/>
      <c r="I140" s="831">
        <v>2053</v>
      </c>
      <c r="J140" s="831">
        <v>10</v>
      </c>
      <c r="K140" s="831">
        <v>20560</v>
      </c>
      <c r="L140" s="831"/>
      <c r="M140" s="831">
        <v>2056</v>
      </c>
      <c r="N140" s="831">
        <v>9</v>
      </c>
      <c r="O140" s="831">
        <v>18990</v>
      </c>
      <c r="P140" s="827"/>
      <c r="Q140" s="832">
        <v>2110</v>
      </c>
    </row>
    <row r="141" spans="1:17" ht="14.45" customHeight="1" x14ac:dyDescent="0.2">
      <c r="A141" s="821" t="s">
        <v>5372</v>
      </c>
      <c r="B141" s="822" t="s">
        <v>5373</v>
      </c>
      <c r="C141" s="822" t="s">
        <v>3966</v>
      </c>
      <c r="D141" s="822" t="s">
        <v>5411</v>
      </c>
      <c r="E141" s="822" t="s">
        <v>5412</v>
      </c>
      <c r="F141" s="831">
        <v>3</v>
      </c>
      <c r="G141" s="831">
        <v>8220</v>
      </c>
      <c r="H141" s="831"/>
      <c r="I141" s="831">
        <v>2740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5372</v>
      </c>
      <c r="B142" s="822" t="s">
        <v>5373</v>
      </c>
      <c r="C142" s="822" t="s">
        <v>3966</v>
      </c>
      <c r="D142" s="822" t="s">
        <v>5413</v>
      </c>
      <c r="E142" s="822" t="s">
        <v>5414</v>
      </c>
      <c r="F142" s="831">
        <v>1</v>
      </c>
      <c r="G142" s="831">
        <v>5274</v>
      </c>
      <c r="H142" s="831"/>
      <c r="I142" s="831">
        <v>5274</v>
      </c>
      <c r="J142" s="831">
        <v>1</v>
      </c>
      <c r="K142" s="831">
        <v>5278</v>
      </c>
      <c r="L142" s="831"/>
      <c r="M142" s="831">
        <v>5278</v>
      </c>
      <c r="N142" s="831"/>
      <c r="O142" s="831"/>
      <c r="P142" s="827"/>
      <c r="Q142" s="832"/>
    </row>
    <row r="143" spans="1:17" ht="14.45" customHeight="1" x14ac:dyDescent="0.2">
      <c r="A143" s="821" t="s">
        <v>5372</v>
      </c>
      <c r="B143" s="822" t="s">
        <v>5373</v>
      </c>
      <c r="C143" s="822" t="s">
        <v>3966</v>
      </c>
      <c r="D143" s="822" t="s">
        <v>5415</v>
      </c>
      <c r="E143" s="822" t="s">
        <v>5416</v>
      </c>
      <c r="F143" s="831">
        <v>85</v>
      </c>
      <c r="G143" s="831">
        <v>13260</v>
      </c>
      <c r="H143" s="831"/>
      <c r="I143" s="831">
        <v>156</v>
      </c>
      <c r="J143" s="831">
        <v>54</v>
      </c>
      <c r="K143" s="831">
        <v>8478</v>
      </c>
      <c r="L143" s="831"/>
      <c r="M143" s="831">
        <v>157</v>
      </c>
      <c r="N143" s="831">
        <v>34</v>
      </c>
      <c r="O143" s="831">
        <v>5508</v>
      </c>
      <c r="P143" s="827"/>
      <c r="Q143" s="832">
        <v>162</v>
      </c>
    </row>
    <row r="144" spans="1:17" ht="14.45" customHeight="1" x14ac:dyDescent="0.2">
      <c r="A144" s="821" t="s">
        <v>5372</v>
      </c>
      <c r="B144" s="822" t="s">
        <v>5373</v>
      </c>
      <c r="C144" s="822" t="s">
        <v>3966</v>
      </c>
      <c r="D144" s="822" t="s">
        <v>5417</v>
      </c>
      <c r="E144" s="822" t="s">
        <v>5418</v>
      </c>
      <c r="F144" s="831">
        <v>169</v>
      </c>
      <c r="G144" s="831">
        <v>33969</v>
      </c>
      <c r="H144" s="831"/>
      <c r="I144" s="831">
        <v>201</v>
      </c>
      <c r="J144" s="831">
        <v>97</v>
      </c>
      <c r="K144" s="831">
        <v>19594</v>
      </c>
      <c r="L144" s="831"/>
      <c r="M144" s="831">
        <v>202</v>
      </c>
      <c r="N144" s="831">
        <v>62</v>
      </c>
      <c r="O144" s="831">
        <v>12834</v>
      </c>
      <c r="P144" s="827"/>
      <c r="Q144" s="832">
        <v>207</v>
      </c>
    </row>
    <row r="145" spans="1:17" ht="14.45" customHeight="1" x14ac:dyDescent="0.2">
      <c r="A145" s="821" t="s">
        <v>5372</v>
      </c>
      <c r="B145" s="822" t="s">
        <v>5373</v>
      </c>
      <c r="C145" s="822" t="s">
        <v>3966</v>
      </c>
      <c r="D145" s="822" t="s">
        <v>5419</v>
      </c>
      <c r="E145" s="822" t="s">
        <v>5420</v>
      </c>
      <c r="F145" s="831">
        <v>495</v>
      </c>
      <c r="G145" s="831">
        <v>102465</v>
      </c>
      <c r="H145" s="831"/>
      <c r="I145" s="831">
        <v>207</v>
      </c>
      <c r="J145" s="831">
        <v>447</v>
      </c>
      <c r="K145" s="831">
        <v>92976</v>
      </c>
      <c r="L145" s="831"/>
      <c r="M145" s="831">
        <v>208</v>
      </c>
      <c r="N145" s="831">
        <v>268</v>
      </c>
      <c r="O145" s="831">
        <v>57352</v>
      </c>
      <c r="P145" s="827"/>
      <c r="Q145" s="832">
        <v>214</v>
      </c>
    </row>
    <row r="146" spans="1:17" ht="14.45" customHeight="1" x14ac:dyDescent="0.2">
      <c r="A146" s="821" t="s">
        <v>5372</v>
      </c>
      <c r="B146" s="822" t="s">
        <v>5373</v>
      </c>
      <c r="C146" s="822" t="s">
        <v>3966</v>
      </c>
      <c r="D146" s="822" t="s">
        <v>5421</v>
      </c>
      <c r="E146" s="822" t="s">
        <v>5422</v>
      </c>
      <c r="F146" s="831"/>
      <c r="G146" s="831"/>
      <c r="H146" s="831"/>
      <c r="I146" s="831"/>
      <c r="J146" s="831">
        <v>1</v>
      </c>
      <c r="K146" s="831">
        <v>165</v>
      </c>
      <c r="L146" s="831"/>
      <c r="M146" s="831">
        <v>165</v>
      </c>
      <c r="N146" s="831"/>
      <c r="O146" s="831"/>
      <c r="P146" s="827"/>
      <c r="Q146" s="832"/>
    </row>
    <row r="147" spans="1:17" ht="14.45" customHeight="1" x14ac:dyDescent="0.2">
      <c r="A147" s="821" t="s">
        <v>5372</v>
      </c>
      <c r="B147" s="822" t="s">
        <v>5373</v>
      </c>
      <c r="C147" s="822" t="s">
        <v>3966</v>
      </c>
      <c r="D147" s="822" t="s">
        <v>5423</v>
      </c>
      <c r="E147" s="822" t="s">
        <v>5424</v>
      </c>
      <c r="F147" s="831">
        <v>6</v>
      </c>
      <c r="G147" s="831">
        <v>12954</v>
      </c>
      <c r="H147" s="831"/>
      <c r="I147" s="831">
        <v>2159</v>
      </c>
      <c r="J147" s="831">
        <v>2</v>
      </c>
      <c r="K147" s="831">
        <v>4324</v>
      </c>
      <c r="L147" s="831"/>
      <c r="M147" s="831">
        <v>2162</v>
      </c>
      <c r="N147" s="831">
        <v>6</v>
      </c>
      <c r="O147" s="831">
        <v>13194</v>
      </c>
      <c r="P147" s="827"/>
      <c r="Q147" s="832">
        <v>2199</v>
      </c>
    </row>
    <row r="148" spans="1:17" ht="14.45" customHeight="1" x14ac:dyDescent="0.2">
      <c r="A148" s="821" t="s">
        <v>5372</v>
      </c>
      <c r="B148" s="822" t="s">
        <v>5373</v>
      </c>
      <c r="C148" s="822" t="s">
        <v>3966</v>
      </c>
      <c r="D148" s="822" t="s">
        <v>5425</v>
      </c>
      <c r="E148" s="822" t="s">
        <v>5426</v>
      </c>
      <c r="F148" s="831">
        <v>16</v>
      </c>
      <c r="G148" s="831">
        <v>4560</v>
      </c>
      <c r="H148" s="831"/>
      <c r="I148" s="831">
        <v>285</v>
      </c>
      <c r="J148" s="831">
        <v>6</v>
      </c>
      <c r="K148" s="831">
        <v>1722</v>
      </c>
      <c r="L148" s="831"/>
      <c r="M148" s="831">
        <v>287</v>
      </c>
      <c r="N148" s="831">
        <v>4</v>
      </c>
      <c r="O148" s="831">
        <v>1172</v>
      </c>
      <c r="P148" s="827"/>
      <c r="Q148" s="832">
        <v>293</v>
      </c>
    </row>
    <row r="149" spans="1:17" ht="14.45" customHeight="1" x14ac:dyDescent="0.2">
      <c r="A149" s="821" t="s">
        <v>5372</v>
      </c>
      <c r="B149" s="822" t="s">
        <v>5373</v>
      </c>
      <c r="C149" s="822" t="s">
        <v>3966</v>
      </c>
      <c r="D149" s="822" t="s">
        <v>5427</v>
      </c>
      <c r="E149" s="822" t="s">
        <v>5428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0</v>
      </c>
      <c r="P149" s="827"/>
      <c r="Q149" s="832">
        <v>0</v>
      </c>
    </row>
    <row r="150" spans="1:17" ht="14.45" customHeight="1" x14ac:dyDescent="0.2">
      <c r="A150" s="821" t="s">
        <v>5429</v>
      </c>
      <c r="B150" s="822" t="s">
        <v>5430</v>
      </c>
      <c r="C150" s="822" t="s">
        <v>3966</v>
      </c>
      <c r="D150" s="822" t="s">
        <v>5431</v>
      </c>
      <c r="E150" s="822" t="s">
        <v>5432</v>
      </c>
      <c r="F150" s="831">
        <v>112</v>
      </c>
      <c r="G150" s="831">
        <v>23856</v>
      </c>
      <c r="H150" s="831"/>
      <c r="I150" s="831">
        <v>213</v>
      </c>
      <c r="J150" s="831">
        <v>79</v>
      </c>
      <c r="K150" s="831">
        <v>16985</v>
      </c>
      <c r="L150" s="831"/>
      <c r="M150" s="831">
        <v>215</v>
      </c>
      <c r="N150" s="831">
        <v>54</v>
      </c>
      <c r="O150" s="831">
        <v>11988</v>
      </c>
      <c r="P150" s="827"/>
      <c r="Q150" s="832">
        <v>222</v>
      </c>
    </row>
    <row r="151" spans="1:17" ht="14.45" customHeight="1" x14ac:dyDescent="0.2">
      <c r="A151" s="821" t="s">
        <v>5429</v>
      </c>
      <c r="B151" s="822" t="s">
        <v>5430</v>
      </c>
      <c r="C151" s="822" t="s">
        <v>3966</v>
      </c>
      <c r="D151" s="822" t="s">
        <v>5433</v>
      </c>
      <c r="E151" s="822" t="s">
        <v>5432</v>
      </c>
      <c r="F151" s="831">
        <v>2</v>
      </c>
      <c r="G151" s="831">
        <v>176</v>
      </c>
      <c r="H151" s="831"/>
      <c r="I151" s="831">
        <v>88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5429</v>
      </c>
      <c r="B152" s="822" t="s">
        <v>5430</v>
      </c>
      <c r="C152" s="822" t="s">
        <v>3966</v>
      </c>
      <c r="D152" s="822" t="s">
        <v>5434</v>
      </c>
      <c r="E152" s="822" t="s">
        <v>5435</v>
      </c>
      <c r="F152" s="831">
        <v>467</v>
      </c>
      <c r="G152" s="831">
        <v>141501</v>
      </c>
      <c r="H152" s="831"/>
      <c r="I152" s="831">
        <v>303</v>
      </c>
      <c r="J152" s="831">
        <v>210</v>
      </c>
      <c r="K152" s="831">
        <v>64050</v>
      </c>
      <c r="L152" s="831"/>
      <c r="M152" s="831">
        <v>305</v>
      </c>
      <c r="N152" s="831">
        <v>120</v>
      </c>
      <c r="O152" s="831">
        <v>37680</v>
      </c>
      <c r="P152" s="827"/>
      <c r="Q152" s="832">
        <v>314</v>
      </c>
    </row>
    <row r="153" spans="1:17" ht="14.45" customHeight="1" x14ac:dyDescent="0.2">
      <c r="A153" s="821" t="s">
        <v>5429</v>
      </c>
      <c r="B153" s="822" t="s">
        <v>5430</v>
      </c>
      <c r="C153" s="822" t="s">
        <v>3966</v>
      </c>
      <c r="D153" s="822" t="s">
        <v>5436</v>
      </c>
      <c r="E153" s="822" t="s">
        <v>5437</v>
      </c>
      <c r="F153" s="831">
        <v>6</v>
      </c>
      <c r="G153" s="831">
        <v>600</v>
      </c>
      <c r="H153" s="831"/>
      <c r="I153" s="831">
        <v>100</v>
      </c>
      <c r="J153" s="831">
        <v>3</v>
      </c>
      <c r="K153" s="831">
        <v>303</v>
      </c>
      <c r="L153" s="831"/>
      <c r="M153" s="831">
        <v>101</v>
      </c>
      <c r="N153" s="831">
        <v>3</v>
      </c>
      <c r="O153" s="831">
        <v>318</v>
      </c>
      <c r="P153" s="827"/>
      <c r="Q153" s="832">
        <v>106</v>
      </c>
    </row>
    <row r="154" spans="1:17" ht="14.45" customHeight="1" x14ac:dyDescent="0.2">
      <c r="A154" s="821" t="s">
        <v>5429</v>
      </c>
      <c r="B154" s="822" t="s">
        <v>5430</v>
      </c>
      <c r="C154" s="822" t="s">
        <v>3966</v>
      </c>
      <c r="D154" s="822" t="s">
        <v>5438</v>
      </c>
      <c r="E154" s="822" t="s">
        <v>5439</v>
      </c>
      <c r="F154" s="831">
        <v>1</v>
      </c>
      <c r="G154" s="831">
        <v>235</v>
      </c>
      <c r="H154" s="831"/>
      <c r="I154" s="831">
        <v>235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5429</v>
      </c>
      <c r="B155" s="822" t="s">
        <v>5430</v>
      </c>
      <c r="C155" s="822" t="s">
        <v>3966</v>
      </c>
      <c r="D155" s="822" t="s">
        <v>5440</v>
      </c>
      <c r="E155" s="822" t="s">
        <v>5441</v>
      </c>
      <c r="F155" s="831">
        <v>321</v>
      </c>
      <c r="G155" s="831">
        <v>44298</v>
      </c>
      <c r="H155" s="831"/>
      <c r="I155" s="831">
        <v>138</v>
      </c>
      <c r="J155" s="831">
        <v>203</v>
      </c>
      <c r="K155" s="831">
        <v>28217</v>
      </c>
      <c r="L155" s="831"/>
      <c r="M155" s="831">
        <v>139</v>
      </c>
      <c r="N155" s="831">
        <v>121</v>
      </c>
      <c r="O155" s="831">
        <v>17182</v>
      </c>
      <c r="P155" s="827"/>
      <c r="Q155" s="832">
        <v>142</v>
      </c>
    </row>
    <row r="156" spans="1:17" ht="14.45" customHeight="1" x14ac:dyDescent="0.2">
      <c r="A156" s="821" t="s">
        <v>5429</v>
      </c>
      <c r="B156" s="822" t="s">
        <v>5430</v>
      </c>
      <c r="C156" s="822" t="s">
        <v>3966</v>
      </c>
      <c r="D156" s="822" t="s">
        <v>5442</v>
      </c>
      <c r="E156" s="822" t="s">
        <v>5441</v>
      </c>
      <c r="F156" s="831">
        <v>2</v>
      </c>
      <c r="G156" s="831">
        <v>370</v>
      </c>
      <c r="H156" s="831"/>
      <c r="I156" s="831">
        <v>185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5429</v>
      </c>
      <c r="B157" s="822" t="s">
        <v>5430</v>
      </c>
      <c r="C157" s="822" t="s">
        <v>3966</v>
      </c>
      <c r="D157" s="822" t="s">
        <v>5443</v>
      </c>
      <c r="E157" s="822" t="s">
        <v>5444</v>
      </c>
      <c r="F157" s="831">
        <v>1</v>
      </c>
      <c r="G157" s="831">
        <v>645</v>
      </c>
      <c r="H157" s="831"/>
      <c r="I157" s="831">
        <v>645</v>
      </c>
      <c r="J157" s="831">
        <v>1</v>
      </c>
      <c r="K157" s="831">
        <v>649</v>
      </c>
      <c r="L157" s="831"/>
      <c r="M157" s="831">
        <v>649</v>
      </c>
      <c r="N157" s="831">
        <v>1</v>
      </c>
      <c r="O157" s="831">
        <v>675</v>
      </c>
      <c r="P157" s="827"/>
      <c r="Q157" s="832">
        <v>675</v>
      </c>
    </row>
    <row r="158" spans="1:17" ht="14.45" customHeight="1" x14ac:dyDescent="0.2">
      <c r="A158" s="821" t="s">
        <v>5429</v>
      </c>
      <c r="B158" s="822" t="s">
        <v>5430</v>
      </c>
      <c r="C158" s="822" t="s">
        <v>3966</v>
      </c>
      <c r="D158" s="822" t="s">
        <v>5445</v>
      </c>
      <c r="E158" s="822" t="s">
        <v>5446</v>
      </c>
      <c r="F158" s="831">
        <v>17</v>
      </c>
      <c r="G158" s="831">
        <v>2975</v>
      </c>
      <c r="H158" s="831"/>
      <c r="I158" s="831">
        <v>175</v>
      </c>
      <c r="J158" s="831">
        <v>5</v>
      </c>
      <c r="K158" s="831">
        <v>880</v>
      </c>
      <c r="L158" s="831"/>
      <c r="M158" s="831">
        <v>176</v>
      </c>
      <c r="N158" s="831">
        <v>5</v>
      </c>
      <c r="O158" s="831">
        <v>950</v>
      </c>
      <c r="P158" s="827"/>
      <c r="Q158" s="832">
        <v>190</v>
      </c>
    </row>
    <row r="159" spans="1:17" ht="14.45" customHeight="1" x14ac:dyDescent="0.2">
      <c r="A159" s="821" t="s">
        <v>5429</v>
      </c>
      <c r="B159" s="822" t="s">
        <v>5430</v>
      </c>
      <c r="C159" s="822" t="s">
        <v>3966</v>
      </c>
      <c r="D159" s="822" t="s">
        <v>5447</v>
      </c>
      <c r="E159" s="822" t="s">
        <v>5448</v>
      </c>
      <c r="F159" s="831">
        <v>44</v>
      </c>
      <c r="G159" s="831">
        <v>15312</v>
      </c>
      <c r="H159" s="831"/>
      <c r="I159" s="831">
        <v>348</v>
      </c>
      <c r="J159" s="831">
        <v>13</v>
      </c>
      <c r="K159" s="831">
        <v>4524</v>
      </c>
      <c r="L159" s="831"/>
      <c r="M159" s="831">
        <v>348</v>
      </c>
      <c r="N159" s="831">
        <v>1</v>
      </c>
      <c r="O159" s="831">
        <v>349</v>
      </c>
      <c r="P159" s="827"/>
      <c r="Q159" s="832">
        <v>349</v>
      </c>
    </row>
    <row r="160" spans="1:17" ht="14.45" customHeight="1" x14ac:dyDescent="0.2">
      <c r="A160" s="821" t="s">
        <v>5429</v>
      </c>
      <c r="B160" s="822" t="s">
        <v>5430</v>
      </c>
      <c r="C160" s="822" t="s">
        <v>3966</v>
      </c>
      <c r="D160" s="822" t="s">
        <v>5449</v>
      </c>
      <c r="E160" s="822" t="s">
        <v>5450</v>
      </c>
      <c r="F160" s="831">
        <v>21</v>
      </c>
      <c r="G160" s="831">
        <v>5817</v>
      </c>
      <c r="H160" s="831"/>
      <c r="I160" s="831">
        <v>277</v>
      </c>
      <c r="J160" s="831">
        <v>22</v>
      </c>
      <c r="K160" s="831">
        <v>6138</v>
      </c>
      <c r="L160" s="831"/>
      <c r="M160" s="831">
        <v>279</v>
      </c>
      <c r="N160" s="831">
        <v>15</v>
      </c>
      <c r="O160" s="831">
        <v>4335</v>
      </c>
      <c r="P160" s="827"/>
      <c r="Q160" s="832">
        <v>289</v>
      </c>
    </row>
    <row r="161" spans="1:17" ht="14.45" customHeight="1" x14ac:dyDescent="0.2">
      <c r="A161" s="821" t="s">
        <v>5429</v>
      </c>
      <c r="B161" s="822" t="s">
        <v>5430</v>
      </c>
      <c r="C161" s="822" t="s">
        <v>3966</v>
      </c>
      <c r="D161" s="822" t="s">
        <v>5451</v>
      </c>
      <c r="E161" s="822" t="s">
        <v>5452</v>
      </c>
      <c r="F161" s="831">
        <v>21</v>
      </c>
      <c r="G161" s="831">
        <v>2961</v>
      </c>
      <c r="H161" s="831"/>
      <c r="I161" s="831">
        <v>141</v>
      </c>
      <c r="J161" s="831">
        <v>24</v>
      </c>
      <c r="K161" s="831">
        <v>3408</v>
      </c>
      <c r="L161" s="831"/>
      <c r="M161" s="831">
        <v>142</v>
      </c>
      <c r="N161" s="831">
        <v>15</v>
      </c>
      <c r="O161" s="831">
        <v>2145</v>
      </c>
      <c r="P161" s="827"/>
      <c r="Q161" s="832">
        <v>143</v>
      </c>
    </row>
    <row r="162" spans="1:17" ht="14.45" customHeight="1" x14ac:dyDescent="0.2">
      <c r="A162" s="821" t="s">
        <v>5429</v>
      </c>
      <c r="B162" s="822" t="s">
        <v>5430</v>
      </c>
      <c r="C162" s="822" t="s">
        <v>3966</v>
      </c>
      <c r="D162" s="822" t="s">
        <v>5453</v>
      </c>
      <c r="E162" s="822" t="s">
        <v>5452</v>
      </c>
      <c r="F162" s="831">
        <v>321</v>
      </c>
      <c r="G162" s="831">
        <v>25359</v>
      </c>
      <c r="H162" s="831"/>
      <c r="I162" s="831">
        <v>79</v>
      </c>
      <c r="J162" s="831">
        <v>203</v>
      </c>
      <c r="K162" s="831">
        <v>16037</v>
      </c>
      <c r="L162" s="831"/>
      <c r="M162" s="831">
        <v>79</v>
      </c>
      <c r="N162" s="831">
        <v>121</v>
      </c>
      <c r="O162" s="831">
        <v>9801</v>
      </c>
      <c r="P162" s="827"/>
      <c r="Q162" s="832">
        <v>81</v>
      </c>
    </row>
    <row r="163" spans="1:17" ht="14.45" customHeight="1" x14ac:dyDescent="0.2">
      <c r="A163" s="821" t="s">
        <v>5429</v>
      </c>
      <c r="B163" s="822" t="s">
        <v>5430</v>
      </c>
      <c r="C163" s="822" t="s">
        <v>3966</v>
      </c>
      <c r="D163" s="822" t="s">
        <v>5454</v>
      </c>
      <c r="E163" s="822" t="s">
        <v>5455</v>
      </c>
      <c r="F163" s="831">
        <v>21</v>
      </c>
      <c r="G163" s="831">
        <v>6636</v>
      </c>
      <c r="H163" s="831"/>
      <c r="I163" s="831">
        <v>316</v>
      </c>
      <c r="J163" s="831">
        <v>24</v>
      </c>
      <c r="K163" s="831">
        <v>7632</v>
      </c>
      <c r="L163" s="831"/>
      <c r="M163" s="831">
        <v>318</v>
      </c>
      <c r="N163" s="831">
        <v>15</v>
      </c>
      <c r="O163" s="831">
        <v>4920</v>
      </c>
      <c r="P163" s="827"/>
      <c r="Q163" s="832">
        <v>328</v>
      </c>
    </row>
    <row r="164" spans="1:17" ht="14.45" customHeight="1" x14ac:dyDescent="0.2">
      <c r="A164" s="821" t="s">
        <v>5429</v>
      </c>
      <c r="B164" s="822" t="s">
        <v>5430</v>
      </c>
      <c r="C164" s="822" t="s">
        <v>3966</v>
      </c>
      <c r="D164" s="822" t="s">
        <v>5456</v>
      </c>
      <c r="E164" s="822" t="s">
        <v>5457</v>
      </c>
      <c r="F164" s="831">
        <v>44</v>
      </c>
      <c r="G164" s="831">
        <v>14476</v>
      </c>
      <c r="H164" s="831"/>
      <c r="I164" s="831">
        <v>329</v>
      </c>
      <c r="J164" s="831">
        <v>13</v>
      </c>
      <c r="K164" s="831">
        <v>4277</v>
      </c>
      <c r="L164" s="831"/>
      <c r="M164" s="831">
        <v>329</v>
      </c>
      <c r="N164" s="831">
        <v>1</v>
      </c>
      <c r="O164" s="831">
        <v>330</v>
      </c>
      <c r="P164" s="827"/>
      <c r="Q164" s="832">
        <v>330</v>
      </c>
    </row>
    <row r="165" spans="1:17" ht="14.45" customHeight="1" x14ac:dyDescent="0.2">
      <c r="A165" s="821" t="s">
        <v>5429</v>
      </c>
      <c r="B165" s="822" t="s">
        <v>5430</v>
      </c>
      <c r="C165" s="822" t="s">
        <v>3966</v>
      </c>
      <c r="D165" s="822" t="s">
        <v>5458</v>
      </c>
      <c r="E165" s="822" t="s">
        <v>5459</v>
      </c>
      <c r="F165" s="831">
        <v>292</v>
      </c>
      <c r="G165" s="831">
        <v>48180</v>
      </c>
      <c r="H165" s="831"/>
      <c r="I165" s="831">
        <v>165</v>
      </c>
      <c r="J165" s="831">
        <v>194</v>
      </c>
      <c r="K165" s="831">
        <v>32204</v>
      </c>
      <c r="L165" s="831"/>
      <c r="M165" s="831">
        <v>166</v>
      </c>
      <c r="N165" s="831">
        <v>106</v>
      </c>
      <c r="O165" s="831">
        <v>18020</v>
      </c>
      <c r="P165" s="827"/>
      <c r="Q165" s="832">
        <v>170</v>
      </c>
    </row>
    <row r="166" spans="1:17" ht="14.45" customHeight="1" x14ac:dyDescent="0.2">
      <c r="A166" s="821" t="s">
        <v>5429</v>
      </c>
      <c r="B166" s="822" t="s">
        <v>5430</v>
      </c>
      <c r="C166" s="822" t="s">
        <v>3966</v>
      </c>
      <c r="D166" s="822" t="s">
        <v>5460</v>
      </c>
      <c r="E166" s="822" t="s">
        <v>5432</v>
      </c>
      <c r="F166" s="831">
        <v>1013</v>
      </c>
      <c r="G166" s="831">
        <v>74962</v>
      </c>
      <c r="H166" s="831"/>
      <c r="I166" s="831">
        <v>74</v>
      </c>
      <c r="J166" s="831">
        <v>560</v>
      </c>
      <c r="K166" s="831">
        <v>41440</v>
      </c>
      <c r="L166" s="831"/>
      <c r="M166" s="831">
        <v>74</v>
      </c>
      <c r="N166" s="831">
        <v>404</v>
      </c>
      <c r="O166" s="831">
        <v>30300</v>
      </c>
      <c r="P166" s="827"/>
      <c r="Q166" s="832">
        <v>75</v>
      </c>
    </row>
    <row r="167" spans="1:17" ht="14.45" customHeight="1" x14ac:dyDescent="0.2">
      <c r="A167" s="821" t="s">
        <v>5429</v>
      </c>
      <c r="B167" s="822" t="s">
        <v>5430</v>
      </c>
      <c r="C167" s="822" t="s">
        <v>3966</v>
      </c>
      <c r="D167" s="822" t="s">
        <v>5461</v>
      </c>
      <c r="E167" s="822" t="s">
        <v>5462</v>
      </c>
      <c r="F167" s="831">
        <v>2</v>
      </c>
      <c r="G167" s="831">
        <v>466</v>
      </c>
      <c r="H167" s="831"/>
      <c r="I167" s="831">
        <v>233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5429</v>
      </c>
      <c r="B168" s="822" t="s">
        <v>5430</v>
      </c>
      <c r="C168" s="822" t="s">
        <v>3966</v>
      </c>
      <c r="D168" s="822" t="s">
        <v>5463</v>
      </c>
      <c r="E168" s="822" t="s">
        <v>5464</v>
      </c>
      <c r="F168" s="831">
        <v>25</v>
      </c>
      <c r="G168" s="831">
        <v>30400</v>
      </c>
      <c r="H168" s="831"/>
      <c r="I168" s="831">
        <v>1216</v>
      </c>
      <c r="J168" s="831">
        <v>8</v>
      </c>
      <c r="K168" s="831">
        <v>9760</v>
      </c>
      <c r="L168" s="831"/>
      <c r="M168" s="831">
        <v>1220</v>
      </c>
      <c r="N168" s="831">
        <v>14</v>
      </c>
      <c r="O168" s="831">
        <v>17360</v>
      </c>
      <c r="P168" s="827"/>
      <c r="Q168" s="832">
        <v>1240</v>
      </c>
    </row>
    <row r="169" spans="1:17" ht="14.45" customHeight="1" x14ac:dyDescent="0.2">
      <c r="A169" s="821" t="s">
        <v>5429</v>
      </c>
      <c r="B169" s="822" t="s">
        <v>5430</v>
      </c>
      <c r="C169" s="822" t="s">
        <v>3966</v>
      </c>
      <c r="D169" s="822" t="s">
        <v>5465</v>
      </c>
      <c r="E169" s="822" t="s">
        <v>5466</v>
      </c>
      <c r="F169" s="831">
        <v>14</v>
      </c>
      <c r="G169" s="831">
        <v>1624</v>
      </c>
      <c r="H169" s="831"/>
      <c r="I169" s="831">
        <v>116</v>
      </c>
      <c r="J169" s="831">
        <v>5</v>
      </c>
      <c r="K169" s="831">
        <v>585</v>
      </c>
      <c r="L169" s="831"/>
      <c r="M169" s="831">
        <v>117</v>
      </c>
      <c r="N169" s="831">
        <v>8</v>
      </c>
      <c r="O169" s="831">
        <v>976</v>
      </c>
      <c r="P169" s="827"/>
      <c r="Q169" s="832">
        <v>122</v>
      </c>
    </row>
    <row r="170" spans="1:17" ht="14.45" customHeight="1" x14ac:dyDescent="0.2">
      <c r="A170" s="821" t="s">
        <v>5429</v>
      </c>
      <c r="B170" s="822" t="s">
        <v>5430</v>
      </c>
      <c r="C170" s="822" t="s">
        <v>3966</v>
      </c>
      <c r="D170" s="822" t="s">
        <v>5467</v>
      </c>
      <c r="E170" s="822" t="s">
        <v>5468</v>
      </c>
      <c r="F170" s="831">
        <v>1</v>
      </c>
      <c r="G170" s="831">
        <v>350</v>
      </c>
      <c r="H170" s="831"/>
      <c r="I170" s="831">
        <v>350</v>
      </c>
      <c r="J170" s="831">
        <v>1</v>
      </c>
      <c r="K170" s="831">
        <v>352</v>
      </c>
      <c r="L170" s="831"/>
      <c r="M170" s="831">
        <v>352</v>
      </c>
      <c r="N170" s="831"/>
      <c r="O170" s="831"/>
      <c r="P170" s="827"/>
      <c r="Q170" s="832"/>
    </row>
    <row r="171" spans="1:17" ht="14.45" customHeight="1" x14ac:dyDescent="0.2">
      <c r="A171" s="821" t="s">
        <v>5429</v>
      </c>
      <c r="B171" s="822" t="s">
        <v>5430</v>
      </c>
      <c r="C171" s="822" t="s">
        <v>3966</v>
      </c>
      <c r="D171" s="822" t="s">
        <v>5469</v>
      </c>
      <c r="E171" s="822" t="s">
        <v>5470</v>
      </c>
      <c r="F171" s="831">
        <v>2</v>
      </c>
      <c r="G171" s="831">
        <v>2150</v>
      </c>
      <c r="H171" s="831"/>
      <c r="I171" s="831">
        <v>1075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5429</v>
      </c>
      <c r="B172" s="822" t="s">
        <v>5430</v>
      </c>
      <c r="C172" s="822" t="s">
        <v>3966</v>
      </c>
      <c r="D172" s="822" t="s">
        <v>5471</v>
      </c>
      <c r="E172" s="822" t="s">
        <v>5472</v>
      </c>
      <c r="F172" s="831">
        <v>1</v>
      </c>
      <c r="G172" s="831">
        <v>304</v>
      </c>
      <c r="H172" s="831"/>
      <c r="I172" s="831">
        <v>304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5473</v>
      </c>
      <c r="B173" s="822" t="s">
        <v>5474</v>
      </c>
      <c r="C173" s="822" t="s">
        <v>3966</v>
      </c>
      <c r="D173" s="822" t="s">
        <v>5475</v>
      </c>
      <c r="E173" s="822" t="s">
        <v>5476</v>
      </c>
      <c r="F173" s="831">
        <v>39</v>
      </c>
      <c r="G173" s="831">
        <v>2301</v>
      </c>
      <c r="H173" s="831"/>
      <c r="I173" s="831">
        <v>59</v>
      </c>
      <c r="J173" s="831">
        <v>27</v>
      </c>
      <c r="K173" s="831">
        <v>1593</v>
      </c>
      <c r="L173" s="831"/>
      <c r="M173" s="831">
        <v>59</v>
      </c>
      <c r="N173" s="831">
        <v>18</v>
      </c>
      <c r="O173" s="831">
        <v>1134</v>
      </c>
      <c r="P173" s="827"/>
      <c r="Q173" s="832">
        <v>63</v>
      </c>
    </row>
    <row r="174" spans="1:17" ht="14.45" customHeight="1" x14ac:dyDescent="0.2">
      <c r="A174" s="821" t="s">
        <v>5473</v>
      </c>
      <c r="B174" s="822" t="s">
        <v>5474</v>
      </c>
      <c r="C174" s="822" t="s">
        <v>3966</v>
      </c>
      <c r="D174" s="822" t="s">
        <v>5477</v>
      </c>
      <c r="E174" s="822" t="s">
        <v>5478</v>
      </c>
      <c r="F174" s="831">
        <v>13</v>
      </c>
      <c r="G174" s="831">
        <v>1716</v>
      </c>
      <c r="H174" s="831"/>
      <c r="I174" s="831">
        <v>132</v>
      </c>
      <c r="J174" s="831">
        <v>8</v>
      </c>
      <c r="K174" s="831">
        <v>1064</v>
      </c>
      <c r="L174" s="831"/>
      <c r="M174" s="831">
        <v>133</v>
      </c>
      <c r="N174" s="831">
        <v>3</v>
      </c>
      <c r="O174" s="831">
        <v>429</v>
      </c>
      <c r="P174" s="827"/>
      <c r="Q174" s="832">
        <v>143</v>
      </c>
    </row>
    <row r="175" spans="1:17" ht="14.45" customHeight="1" x14ac:dyDescent="0.2">
      <c r="A175" s="821" t="s">
        <v>5473</v>
      </c>
      <c r="B175" s="822" t="s">
        <v>5474</v>
      </c>
      <c r="C175" s="822" t="s">
        <v>3966</v>
      </c>
      <c r="D175" s="822" t="s">
        <v>5479</v>
      </c>
      <c r="E175" s="822" t="s">
        <v>5480</v>
      </c>
      <c r="F175" s="831">
        <v>1</v>
      </c>
      <c r="G175" s="831">
        <v>190</v>
      </c>
      <c r="H175" s="831"/>
      <c r="I175" s="831">
        <v>190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5473</v>
      </c>
      <c r="B176" s="822" t="s">
        <v>5474</v>
      </c>
      <c r="C176" s="822" t="s">
        <v>3966</v>
      </c>
      <c r="D176" s="822" t="s">
        <v>5481</v>
      </c>
      <c r="E176" s="822" t="s">
        <v>5482</v>
      </c>
      <c r="F176" s="831">
        <v>1</v>
      </c>
      <c r="G176" s="831">
        <v>183</v>
      </c>
      <c r="H176" s="831"/>
      <c r="I176" s="831">
        <v>183</v>
      </c>
      <c r="J176" s="831">
        <v>9</v>
      </c>
      <c r="K176" s="831">
        <v>1665</v>
      </c>
      <c r="L176" s="831"/>
      <c r="M176" s="831">
        <v>185</v>
      </c>
      <c r="N176" s="831">
        <v>1</v>
      </c>
      <c r="O176" s="831">
        <v>195</v>
      </c>
      <c r="P176" s="827"/>
      <c r="Q176" s="832">
        <v>195</v>
      </c>
    </row>
    <row r="177" spans="1:17" ht="14.45" customHeight="1" x14ac:dyDescent="0.2">
      <c r="A177" s="821" t="s">
        <v>5473</v>
      </c>
      <c r="B177" s="822" t="s">
        <v>5474</v>
      </c>
      <c r="C177" s="822" t="s">
        <v>3966</v>
      </c>
      <c r="D177" s="822" t="s">
        <v>5483</v>
      </c>
      <c r="E177" s="822" t="s">
        <v>5484</v>
      </c>
      <c r="F177" s="831">
        <v>6</v>
      </c>
      <c r="G177" s="831">
        <v>2046</v>
      </c>
      <c r="H177" s="831"/>
      <c r="I177" s="831">
        <v>341</v>
      </c>
      <c r="J177" s="831">
        <v>4</v>
      </c>
      <c r="K177" s="831">
        <v>1376</v>
      </c>
      <c r="L177" s="831"/>
      <c r="M177" s="831">
        <v>344</v>
      </c>
      <c r="N177" s="831">
        <v>8</v>
      </c>
      <c r="O177" s="831">
        <v>2912</v>
      </c>
      <c r="P177" s="827"/>
      <c r="Q177" s="832">
        <v>364</v>
      </c>
    </row>
    <row r="178" spans="1:17" ht="14.45" customHeight="1" x14ac:dyDescent="0.2">
      <c r="A178" s="821" t="s">
        <v>5473</v>
      </c>
      <c r="B178" s="822" t="s">
        <v>5474</v>
      </c>
      <c r="C178" s="822" t="s">
        <v>3966</v>
      </c>
      <c r="D178" s="822" t="s">
        <v>5485</v>
      </c>
      <c r="E178" s="822" t="s">
        <v>5486</v>
      </c>
      <c r="F178" s="831">
        <v>21</v>
      </c>
      <c r="G178" s="831">
        <v>9702</v>
      </c>
      <c r="H178" s="831"/>
      <c r="I178" s="831">
        <v>462</v>
      </c>
      <c r="J178" s="831">
        <v>5</v>
      </c>
      <c r="K178" s="831">
        <v>2320</v>
      </c>
      <c r="L178" s="831"/>
      <c r="M178" s="831">
        <v>464</v>
      </c>
      <c r="N178" s="831"/>
      <c r="O178" s="831"/>
      <c r="P178" s="827"/>
      <c r="Q178" s="832"/>
    </row>
    <row r="179" spans="1:17" ht="14.45" customHeight="1" x14ac:dyDescent="0.2">
      <c r="A179" s="821" t="s">
        <v>5473</v>
      </c>
      <c r="B179" s="822" t="s">
        <v>5474</v>
      </c>
      <c r="C179" s="822" t="s">
        <v>3966</v>
      </c>
      <c r="D179" s="822" t="s">
        <v>5487</v>
      </c>
      <c r="E179" s="822" t="s">
        <v>5488</v>
      </c>
      <c r="F179" s="831">
        <v>150</v>
      </c>
      <c r="G179" s="831">
        <v>52650</v>
      </c>
      <c r="H179" s="831"/>
      <c r="I179" s="831">
        <v>351</v>
      </c>
      <c r="J179" s="831">
        <v>179</v>
      </c>
      <c r="K179" s="831">
        <v>63187</v>
      </c>
      <c r="L179" s="831"/>
      <c r="M179" s="831">
        <v>353</v>
      </c>
      <c r="N179" s="831">
        <v>96</v>
      </c>
      <c r="O179" s="831">
        <v>34944</v>
      </c>
      <c r="P179" s="827"/>
      <c r="Q179" s="832">
        <v>364</v>
      </c>
    </row>
    <row r="180" spans="1:17" ht="14.45" customHeight="1" x14ac:dyDescent="0.2">
      <c r="A180" s="821" t="s">
        <v>5473</v>
      </c>
      <c r="B180" s="822" t="s">
        <v>5474</v>
      </c>
      <c r="C180" s="822" t="s">
        <v>3966</v>
      </c>
      <c r="D180" s="822" t="s">
        <v>5489</v>
      </c>
      <c r="E180" s="822" t="s">
        <v>5490</v>
      </c>
      <c r="F180" s="831">
        <v>4</v>
      </c>
      <c r="G180" s="831">
        <v>6640</v>
      </c>
      <c r="H180" s="831"/>
      <c r="I180" s="831">
        <v>1660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5473</v>
      </c>
      <c r="B181" s="822" t="s">
        <v>5474</v>
      </c>
      <c r="C181" s="822" t="s">
        <v>3966</v>
      </c>
      <c r="D181" s="822" t="s">
        <v>5491</v>
      </c>
      <c r="E181" s="822" t="s">
        <v>5492</v>
      </c>
      <c r="F181" s="831">
        <v>1</v>
      </c>
      <c r="G181" s="831">
        <v>38</v>
      </c>
      <c r="H181" s="831"/>
      <c r="I181" s="831">
        <v>38</v>
      </c>
      <c r="J181" s="831"/>
      <c r="K181" s="831"/>
      <c r="L181" s="831"/>
      <c r="M181" s="831"/>
      <c r="N181" s="831">
        <v>1</v>
      </c>
      <c r="O181" s="831">
        <v>40</v>
      </c>
      <c r="P181" s="827"/>
      <c r="Q181" s="832">
        <v>40</v>
      </c>
    </row>
    <row r="182" spans="1:17" ht="14.45" customHeight="1" x14ac:dyDescent="0.2">
      <c r="A182" s="821" t="s">
        <v>5473</v>
      </c>
      <c r="B182" s="822" t="s">
        <v>5474</v>
      </c>
      <c r="C182" s="822" t="s">
        <v>3966</v>
      </c>
      <c r="D182" s="822" t="s">
        <v>5493</v>
      </c>
      <c r="E182" s="822" t="s">
        <v>5494</v>
      </c>
      <c r="F182" s="831">
        <v>42</v>
      </c>
      <c r="G182" s="831">
        <v>12936</v>
      </c>
      <c r="H182" s="831"/>
      <c r="I182" s="831">
        <v>308</v>
      </c>
      <c r="J182" s="831">
        <v>33</v>
      </c>
      <c r="K182" s="831">
        <v>10230</v>
      </c>
      <c r="L182" s="831"/>
      <c r="M182" s="831">
        <v>310</v>
      </c>
      <c r="N182" s="831">
        <v>13</v>
      </c>
      <c r="O182" s="831">
        <v>4329</v>
      </c>
      <c r="P182" s="827"/>
      <c r="Q182" s="832">
        <v>333</v>
      </c>
    </row>
    <row r="183" spans="1:17" ht="14.45" customHeight="1" x14ac:dyDescent="0.2">
      <c r="A183" s="821" t="s">
        <v>5473</v>
      </c>
      <c r="B183" s="822" t="s">
        <v>5474</v>
      </c>
      <c r="C183" s="822" t="s">
        <v>3966</v>
      </c>
      <c r="D183" s="822" t="s">
        <v>5495</v>
      </c>
      <c r="E183" s="822" t="s">
        <v>5496</v>
      </c>
      <c r="F183" s="831">
        <v>21</v>
      </c>
      <c r="G183" s="831">
        <v>10479</v>
      </c>
      <c r="H183" s="831"/>
      <c r="I183" s="831">
        <v>499</v>
      </c>
      <c r="J183" s="831">
        <v>12</v>
      </c>
      <c r="K183" s="831">
        <v>6036</v>
      </c>
      <c r="L183" s="831"/>
      <c r="M183" s="831">
        <v>503</v>
      </c>
      <c r="N183" s="831">
        <v>16</v>
      </c>
      <c r="O183" s="831">
        <v>8656</v>
      </c>
      <c r="P183" s="827"/>
      <c r="Q183" s="832">
        <v>541</v>
      </c>
    </row>
    <row r="184" spans="1:17" ht="14.45" customHeight="1" x14ac:dyDescent="0.2">
      <c r="A184" s="821" t="s">
        <v>5473</v>
      </c>
      <c r="B184" s="822" t="s">
        <v>5474</v>
      </c>
      <c r="C184" s="822" t="s">
        <v>3966</v>
      </c>
      <c r="D184" s="822" t="s">
        <v>5497</v>
      </c>
      <c r="E184" s="822" t="s">
        <v>5498</v>
      </c>
      <c r="F184" s="831">
        <v>52</v>
      </c>
      <c r="G184" s="831">
        <v>19552</v>
      </c>
      <c r="H184" s="831"/>
      <c r="I184" s="831">
        <v>376</v>
      </c>
      <c r="J184" s="831">
        <v>34</v>
      </c>
      <c r="K184" s="831">
        <v>12920</v>
      </c>
      <c r="L184" s="831"/>
      <c r="M184" s="831">
        <v>380</v>
      </c>
      <c r="N184" s="831">
        <v>24</v>
      </c>
      <c r="O184" s="831">
        <v>9600</v>
      </c>
      <c r="P184" s="827"/>
      <c r="Q184" s="832">
        <v>400</v>
      </c>
    </row>
    <row r="185" spans="1:17" ht="14.45" customHeight="1" x14ac:dyDescent="0.2">
      <c r="A185" s="821" t="s">
        <v>5473</v>
      </c>
      <c r="B185" s="822" t="s">
        <v>5474</v>
      </c>
      <c r="C185" s="822" t="s">
        <v>3966</v>
      </c>
      <c r="D185" s="822" t="s">
        <v>5499</v>
      </c>
      <c r="E185" s="822" t="s">
        <v>5500</v>
      </c>
      <c r="F185" s="831"/>
      <c r="G185" s="831"/>
      <c r="H185" s="831"/>
      <c r="I185" s="831"/>
      <c r="J185" s="831">
        <v>2</v>
      </c>
      <c r="K185" s="831">
        <v>228</v>
      </c>
      <c r="L185" s="831"/>
      <c r="M185" s="831">
        <v>114</v>
      </c>
      <c r="N185" s="831">
        <v>3</v>
      </c>
      <c r="O185" s="831">
        <v>366</v>
      </c>
      <c r="P185" s="827"/>
      <c r="Q185" s="832">
        <v>122</v>
      </c>
    </row>
    <row r="186" spans="1:17" ht="14.45" customHeight="1" x14ac:dyDescent="0.2">
      <c r="A186" s="821" t="s">
        <v>5473</v>
      </c>
      <c r="B186" s="822" t="s">
        <v>5474</v>
      </c>
      <c r="C186" s="822" t="s">
        <v>3966</v>
      </c>
      <c r="D186" s="822" t="s">
        <v>5501</v>
      </c>
      <c r="E186" s="822" t="s">
        <v>5502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137</v>
      </c>
      <c r="P186" s="827"/>
      <c r="Q186" s="832">
        <v>137</v>
      </c>
    </row>
    <row r="187" spans="1:17" ht="14.45" customHeight="1" x14ac:dyDescent="0.2">
      <c r="A187" s="821" t="s">
        <v>5473</v>
      </c>
      <c r="B187" s="822" t="s">
        <v>5474</v>
      </c>
      <c r="C187" s="822" t="s">
        <v>3966</v>
      </c>
      <c r="D187" s="822" t="s">
        <v>5503</v>
      </c>
      <c r="E187" s="822" t="s">
        <v>5504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542</v>
      </c>
      <c r="P187" s="827"/>
      <c r="Q187" s="832">
        <v>542</v>
      </c>
    </row>
    <row r="188" spans="1:17" ht="14.45" customHeight="1" x14ac:dyDescent="0.2">
      <c r="A188" s="821" t="s">
        <v>5473</v>
      </c>
      <c r="B188" s="822" t="s">
        <v>5474</v>
      </c>
      <c r="C188" s="822" t="s">
        <v>3966</v>
      </c>
      <c r="D188" s="822" t="s">
        <v>5505</v>
      </c>
      <c r="E188" s="822" t="s">
        <v>5506</v>
      </c>
      <c r="F188" s="831">
        <v>2</v>
      </c>
      <c r="G188" s="831">
        <v>926</v>
      </c>
      <c r="H188" s="831"/>
      <c r="I188" s="831">
        <v>463</v>
      </c>
      <c r="J188" s="831">
        <v>14</v>
      </c>
      <c r="K188" s="831">
        <v>6538</v>
      </c>
      <c r="L188" s="831"/>
      <c r="M188" s="831">
        <v>467</v>
      </c>
      <c r="N188" s="831">
        <v>6</v>
      </c>
      <c r="O188" s="831">
        <v>2958</v>
      </c>
      <c r="P188" s="827"/>
      <c r="Q188" s="832">
        <v>493</v>
      </c>
    </row>
    <row r="189" spans="1:17" ht="14.45" customHeight="1" x14ac:dyDescent="0.2">
      <c r="A189" s="821" t="s">
        <v>5473</v>
      </c>
      <c r="B189" s="822" t="s">
        <v>5474</v>
      </c>
      <c r="C189" s="822" t="s">
        <v>3966</v>
      </c>
      <c r="D189" s="822" t="s">
        <v>5507</v>
      </c>
      <c r="E189" s="822" t="s">
        <v>5508</v>
      </c>
      <c r="F189" s="831">
        <v>15</v>
      </c>
      <c r="G189" s="831">
        <v>885</v>
      </c>
      <c r="H189" s="831"/>
      <c r="I189" s="831">
        <v>59</v>
      </c>
      <c r="J189" s="831">
        <v>14</v>
      </c>
      <c r="K189" s="831">
        <v>826</v>
      </c>
      <c r="L189" s="831"/>
      <c r="M189" s="831">
        <v>59</v>
      </c>
      <c r="N189" s="831">
        <v>13</v>
      </c>
      <c r="O189" s="831">
        <v>819</v>
      </c>
      <c r="P189" s="827"/>
      <c r="Q189" s="832">
        <v>63</v>
      </c>
    </row>
    <row r="190" spans="1:17" ht="14.45" customHeight="1" x14ac:dyDescent="0.2">
      <c r="A190" s="821" t="s">
        <v>5473</v>
      </c>
      <c r="B190" s="822" t="s">
        <v>5474</v>
      </c>
      <c r="C190" s="822" t="s">
        <v>3966</v>
      </c>
      <c r="D190" s="822" t="s">
        <v>5509</v>
      </c>
      <c r="E190" s="822" t="s">
        <v>5510</v>
      </c>
      <c r="F190" s="831">
        <v>90</v>
      </c>
      <c r="G190" s="831">
        <v>16110</v>
      </c>
      <c r="H190" s="831"/>
      <c r="I190" s="831">
        <v>179</v>
      </c>
      <c r="J190" s="831">
        <v>84</v>
      </c>
      <c r="K190" s="831">
        <v>15204</v>
      </c>
      <c r="L190" s="831"/>
      <c r="M190" s="831">
        <v>181</v>
      </c>
      <c r="N190" s="831">
        <v>56</v>
      </c>
      <c r="O190" s="831">
        <v>10640</v>
      </c>
      <c r="P190" s="827"/>
      <c r="Q190" s="832">
        <v>190</v>
      </c>
    </row>
    <row r="191" spans="1:17" ht="14.45" customHeight="1" x14ac:dyDescent="0.2">
      <c r="A191" s="821" t="s">
        <v>5473</v>
      </c>
      <c r="B191" s="822" t="s">
        <v>5474</v>
      </c>
      <c r="C191" s="822" t="s">
        <v>3966</v>
      </c>
      <c r="D191" s="822" t="s">
        <v>5511</v>
      </c>
      <c r="E191" s="822" t="s">
        <v>5512</v>
      </c>
      <c r="F191" s="831">
        <v>2</v>
      </c>
      <c r="G191" s="831">
        <v>174</v>
      </c>
      <c r="H191" s="831"/>
      <c r="I191" s="831">
        <v>87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5473</v>
      </c>
      <c r="B192" s="822" t="s">
        <v>5474</v>
      </c>
      <c r="C192" s="822" t="s">
        <v>3966</v>
      </c>
      <c r="D192" s="822" t="s">
        <v>5513</v>
      </c>
      <c r="E192" s="822" t="s">
        <v>5514</v>
      </c>
      <c r="F192" s="831">
        <v>19</v>
      </c>
      <c r="G192" s="831">
        <v>3268</v>
      </c>
      <c r="H192" s="831"/>
      <c r="I192" s="831">
        <v>172</v>
      </c>
      <c r="J192" s="831">
        <v>9</v>
      </c>
      <c r="K192" s="831">
        <v>1566</v>
      </c>
      <c r="L192" s="831"/>
      <c r="M192" s="831">
        <v>174</v>
      </c>
      <c r="N192" s="831">
        <v>4</v>
      </c>
      <c r="O192" s="831">
        <v>732</v>
      </c>
      <c r="P192" s="827"/>
      <c r="Q192" s="832">
        <v>183</v>
      </c>
    </row>
    <row r="193" spans="1:17" ht="14.45" customHeight="1" x14ac:dyDescent="0.2">
      <c r="A193" s="821" t="s">
        <v>5473</v>
      </c>
      <c r="B193" s="822" t="s">
        <v>5474</v>
      </c>
      <c r="C193" s="822" t="s">
        <v>3966</v>
      </c>
      <c r="D193" s="822" t="s">
        <v>5515</v>
      </c>
      <c r="E193" s="822" t="s">
        <v>5516</v>
      </c>
      <c r="F193" s="831">
        <v>1</v>
      </c>
      <c r="G193" s="831">
        <v>267</v>
      </c>
      <c r="H193" s="831"/>
      <c r="I193" s="831">
        <v>267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5473</v>
      </c>
      <c r="B194" s="822" t="s">
        <v>5474</v>
      </c>
      <c r="C194" s="822" t="s">
        <v>3966</v>
      </c>
      <c r="D194" s="822" t="s">
        <v>5517</v>
      </c>
      <c r="E194" s="822" t="s">
        <v>5518</v>
      </c>
      <c r="F194" s="831">
        <v>50</v>
      </c>
      <c r="G194" s="831">
        <v>107300</v>
      </c>
      <c r="H194" s="831"/>
      <c r="I194" s="831">
        <v>2146</v>
      </c>
      <c r="J194" s="831">
        <v>57</v>
      </c>
      <c r="K194" s="831">
        <v>122949</v>
      </c>
      <c r="L194" s="831"/>
      <c r="M194" s="831">
        <v>2157</v>
      </c>
      <c r="N194" s="831">
        <v>28</v>
      </c>
      <c r="O194" s="831">
        <v>64344</v>
      </c>
      <c r="P194" s="827"/>
      <c r="Q194" s="832">
        <v>2298</v>
      </c>
    </row>
    <row r="195" spans="1:17" ht="14.45" customHeight="1" x14ac:dyDescent="0.2">
      <c r="A195" s="821" t="s">
        <v>5473</v>
      </c>
      <c r="B195" s="822" t="s">
        <v>5474</v>
      </c>
      <c r="C195" s="822" t="s">
        <v>3966</v>
      </c>
      <c r="D195" s="822" t="s">
        <v>5519</v>
      </c>
      <c r="E195" s="822" t="s">
        <v>5520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265</v>
      </c>
      <c r="P195" s="827"/>
      <c r="Q195" s="832">
        <v>265</v>
      </c>
    </row>
    <row r="196" spans="1:17" ht="14.45" customHeight="1" x14ac:dyDescent="0.2">
      <c r="A196" s="821" t="s">
        <v>5473</v>
      </c>
      <c r="B196" s="822" t="s">
        <v>5474</v>
      </c>
      <c r="C196" s="822" t="s">
        <v>3966</v>
      </c>
      <c r="D196" s="822" t="s">
        <v>5521</v>
      </c>
      <c r="E196" s="822" t="s">
        <v>5522</v>
      </c>
      <c r="F196" s="831"/>
      <c r="G196" s="831"/>
      <c r="H196" s="831"/>
      <c r="I196" s="831"/>
      <c r="J196" s="831">
        <v>4</v>
      </c>
      <c r="K196" s="831">
        <v>4348</v>
      </c>
      <c r="L196" s="831"/>
      <c r="M196" s="831">
        <v>1087</v>
      </c>
      <c r="N196" s="831"/>
      <c r="O196" s="831"/>
      <c r="P196" s="827"/>
      <c r="Q196" s="832"/>
    </row>
    <row r="197" spans="1:17" ht="14.45" customHeight="1" x14ac:dyDescent="0.2">
      <c r="A197" s="821" t="s">
        <v>5473</v>
      </c>
      <c r="B197" s="822" t="s">
        <v>5474</v>
      </c>
      <c r="C197" s="822" t="s">
        <v>3966</v>
      </c>
      <c r="D197" s="822" t="s">
        <v>5523</v>
      </c>
      <c r="E197" s="822" t="s">
        <v>5524</v>
      </c>
      <c r="F197" s="831"/>
      <c r="G197" s="831"/>
      <c r="H197" s="831"/>
      <c r="I197" s="831"/>
      <c r="J197" s="831">
        <v>3</v>
      </c>
      <c r="K197" s="831">
        <v>879</v>
      </c>
      <c r="L197" s="831"/>
      <c r="M197" s="831">
        <v>293</v>
      </c>
      <c r="N197" s="831">
        <v>1</v>
      </c>
      <c r="O197" s="831">
        <v>316</v>
      </c>
      <c r="P197" s="827"/>
      <c r="Q197" s="832">
        <v>316</v>
      </c>
    </row>
    <row r="198" spans="1:17" ht="14.45" customHeight="1" x14ac:dyDescent="0.2">
      <c r="A198" s="821" t="s">
        <v>5473</v>
      </c>
      <c r="B198" s="822" t="s">
        <v>5474</v>
      </c>
      <c r="C198" s="822" t="s">
        <v>3966</v>
      </c>
      <c r="D198" s="822" t="s">
        <v>5525</v>
      </c>
      <c r="E198" s="822" t="s">
        <v>5526</v>
      </c>
      <c r="F198" s="831"/>
      <c r="G198" s="831"/>
      <c r="H198" s="831"/>
      <c r="I198" s="831"/>
      <c r="J198" s="831">
        <v>2</v>
      </c>
      <c r="K198" s="831">
        <v>1230</v>
      </c>
      <c r="L198" s="831"/>
      <c r="M198" s="831">
        <v>615</v>
      </c>
      <c r="N198" s="831"/>
      <c r="O198" s="831"/>
      <c r="P198" s="827"/>
      <c r="Q198" s="832"/>
    </row>
    <row r="199" spans="1:17" ht="14.45" customHeight="1" x14ac:dyDescent="0.2">
      <c r="A199" s="821" t="s">
        <v>5473</v>
      </c>
      <c r="B199" s="822" t="s">
        <v>5474</v>
      </c>
      <c r="C199" s="822" t="s">
        <v>3966</v>
      </c>
      <c r="D199" s="822" t="s">
        <v>5527</v>
      </c>
      <c r="E199" s="822" t="s">
        <v>5528</v>
      </c>
      <c r="F199" s="831"/>
      <c r="G199" s="831"/>
      <c r="H199" s="831"/>
      <c r="I199" s="831"/>
      <c r="J199" s="831">
        <v>2</v>
      </c>
      <c r="K199" s="831">
        <v>7686</v>
      </c>
      <c r="L199" s="831"/>
      <c r="M199" s="831">
        <v>3843</v>
      </c>
      <c r="N199" s="831"/>
      <c r="O199" s="831"/>
      <c r="P199" s="827"/>
      <c r="Q199" s="832"/>
    </row>
    <row r="200" spans="1:17" ht="14.45" customHeight="1" x14ac:dyDescent="0.2">
      <c r="A200" s="821" t="s">
        <v>5529</v>
      </c>
      <c r="B200" s="822" t="s">
        <v>5530</v>
      </c>
      <c r="C200" s="822" t="s">
        <v>3966</v>
      </c>
      <c r="D200" s="822" t="s">
        <v>5531</v>
      </c>
      <c r="E200" s="822" t="s">
        <v>5532</v>
      </c>
      <c r="F200" s="831">
        <v>1141</v>
      </c>
      <c r="G200" s="831">
        <v>199675</v>
      </c>
      <c r="H200" s="831"/>
      <c r="I200" s="831">
        <v>175</v>
      </c>
      <c r="J200" s="831">
        <v>788</v>
      </c>
      <c r="K200" s="831">
        <v>138688</v>
      </c>
      <c r="L200" s="831"/>
      <c r="M200" s="831">
        <v>176</v>
      </c>
      <c r="N200" s="831">
        <v>408</v>
      </c>
      <c r="O200" s="831">
        <v>77520</v>
      </c>
      <c r="P200" s="827"/>
      <c r="Q200" s="832">
        <v>190</v>
      </c>
    </row>
    <row r="201" spans="1:17" ht="14.45" customHeight="1" x14ac:dyDescent="0.2">
      <c r="A201" s="821" t="s">
        <v>5529</v>
      </c>
      <c r="B201" s="822" t="s">
        <v>5530</v>
      </c>
      <c r="C201" s="822" t="s">
        <v>3966</v>
      </c>
      <c r="D201" s="822" t="s">
        <v>5533</v>
      </c>
      <c r="E201" s="822" t="s">
        <v>5534</v>
      </c>
      <c r="F201" s="831"/>
      <c r="G201" s="831"/>
      <c r="H201" s="831"/>
      <c r="I201" s="831"/>
      <c r="J201" s="831">
        <v>8</v>
      </c>
      <c r="K201" s="831">
        <v>8600</v>
      </c>
      <c r="L201" s="831"/>
      <c r="M201" s="831">
        <v>1075</v>
      </c>
      <c r="N201" s="831">
        <v>3</v>
      </c>
      <c r="O201" s="831">
        <v>3243</v>
      </c>
      <c r="P201" s="827"/>
      <c r="Q201" s="832">
        <v>1081</v>
      </c>
    </row>
    <row r="202" spans="1:17" ht="14.45" customHeight="1" x14ac:dyDescent="0.2">
      <c r="A202" s="821" t="s">
        <v>5529</v>
      </c>
      <c r="B202" s="822" t="s">
        <v>5530</v>
      </c>
      <c r="C202" s="822" t="s">
        <v>3966</v>
      </c>
      <c r="D202" s="822" t="s">
        <v>5535</v>
      </c>
      <c r="E202" s="822" t="s">
        <v>5536</v>
      </c>
      <c r="F202" s="831">
        <v>31</v>
      </c>
      <c r="G202" s="831">
        <v>1457</v>
      </c>
      <c r="H202" s="831"/>
      <c r="I202" s="831">
        <v>47</v>
      </c>
      <c r="J202" s="831">
        <v>9</v>
      </c>
      <c r="K202" s="831">
        <v>423</v>
      </c>
      <c r="L202" s="831"/>
      <c r="M202" s="831">
        <v>47</v>
      </c>
      <c r="N202" s="831">
        <v>6</v>
      </c>
      <c r="O202" s="831">
        <v>294</v>
      </c>
      <c r="P202" s="827"/>
      <c r="Q202" s="832">
        <v>49</v>
      </c>
    </row>
    <row r="203" spans="1:17" ht="14.45" customHeight="1" x14ac:dyDescent="0.2">
      <c r="A203" s="821" t="s">
        <v>5529</v>
      </c>
      <c r="B203" s="822" t="s">
        <v>5530</v>
      </c>
      <c r="C203" s="822" t="s">
        <v>3966</v>
      </c>
      <c r="D203" s="822" t="s">
        <v>5447</v>
      </c>
      <c r="E203" s="822" t="s">
        <v>5448</v>
      </c>
      <c r="F203" s="831">
        <v>14</v>
      </c>
      <c r="G203" s="831">
        <v>4872</v>
      </c>
      <c r="H203" s="831"/>
      <c r="I203" s="831">
        <v>348</v>
      </c>
      <c r="J203" s="831"/>
      <c r="K203" s="831"/>
      <c r="L203" s="831"/>
      <c r="M203" s="831"/>
      <c r="N203" s="831">
        <v>3</v>
      </c>
      <c r="O203" s="831">
        <v>1047</v>
      </c>
      <c r="P203" s="827"/>
      <c r="Q203" s="832">
        <v>349</v>
      </c>
    </row>
    <row r="204" spans="1:17" ht="14.45" customHeight="1" x14ac:dyDescent="0.2">
      <c r="A204" s="821" t="s">
        <v>5529</v>
      </c>
      <c r="B204" s="822" t="s">
        <v>5530</v>
      </c>
      <c r="C204" s="822" t="s">
        <v>3966</v>
      </c>
      <c r="D204" s="822" t="s">
        <v>5537</v>
      </c>
      <c r="E204" s="822" t="s">
        <v>5538</v>
      </c>
      <c r="F204" s="831"/>
      <c r="G204" s="831"/>
      <c r="H204" s="831"/>
      <c r="I204" s="831"/>
      <c r="J204" s="831"/>
      <c r="K204" s="831"/>
      <c r="L204" s="831"/>
      <c r="M204" s="831"/>
      <c r="N204" s="831">
        <v>2</v>
      </c>
      <c r="O204" s="831">
        <v>104</v>
      </c>
      <c r="P204" s="827"/>
      <c r="Q204" s="832">
        <v>52</v>
      </c>
    </row>
    <row r="205" spans="1:17" ht="14.45" customHeight="1" x14ac:dyDescent="0.2">
      <c r="A205" s="821" t="s">
        <v>5529</v>
      </c>
      <c r="B205" s="822" t="s">
        <v>5530</v>
      </c>
      <c r="C205" s="822" t="s">
        <v>3966</v>
      </c>
      <c r="D205" s="822" t="s">
        <v>5539</v>
      </c>
      <c r="E205" s="822" t="s">
        <v>5540</v>
      </c>
      <c r="F205" s="831">
        <v>84</v>
      </c>
      <c r="G205" s="831">
        <v>31752</v>
      </c>
      <c r="H205" s="831"/>
      <c r="I205" s="831">
        <v>378</v>
      </c>
      <c r="J205" s="831">
        <v>10</v>
      </c>
      <c r="K205" s="831">
        <v>3780</v>
      </c>
      <c r="L205" s="831"/>
      <c r="M205" s="831">
        <v>378</v>
      </c>
      <c r="N205" s="831">
        <v>8</v>
      </c>
      <c r="O205" s="831">
        <v>3032</v>
      </c>
      <c r="P205" s="827"/>
      <c r="Q205" s="832">
        <v>379</v>
      </c>
    </row>
    <row r="206" spans="1:17" ht="14.45" customHeight="1" x14ac:dyDescent="0.2">
      <c r="A206" s="821" t="s">
        <v>5529</v>
      </c>
      <c r="B206" s="822" t="s">
        <v>5530</v>
      </c>
      <c r="C206" s="822" t="s">
        <v>3966</v>
      </c>
      <c r="D206" s="822" t="s">
        <v>5541</v>
      </c>
      <c r="E206" s="822" t="s">
        <v>5542</v>
      </c>
      <c r="F206" s="831">
        <v>12</v>
      </c>
      <c r="G206" s="831">
        <v>6300</v>
      </c>
      <c r="H206" s="831"/>
      <c r="I206" s="831">
        <v>525</v>
      </c>
      <c r="J206" s="831"/>
      <c r="K206" s="831"/>
      <c r="L206" s="831"/>
      <c r="M206" s="831"/>
      <c r="N206" s="831">
        <v>2</v>
      </c>
      <c r="O206" s="831">
        <v>1052</v>
      </c>
      <c r="P206" s="827"/>
      <c r="Q206" s="832">
        <v>526</v>
      </c>
    </row>
    <row r="207" spans="1:17" ht="14.45" customHeight="1" x14ac:dyDescent="0.2">
      <c r="A207" s="821" t="s">
        <v>5529</v>
      </c>
      <c r="B207" s="822" t="s">
        <v>5530</v>
      </c>
      <c r="C207" s="822" t="s">
        <v>3966</v>
      </c>
      <c r="D207" s="822" t="s">
        <v>5543</v>
      </c>
      <c r="E207" s="822" t="s">
        <v>5544</v>
      </c>
      <c r="F207" s="831">
        <v>5</v>
      </c>
      <c r="G207" s="831">
        <v>290</v>
      </c>
      <c r="H207" s="831"/>
      <c r="I207" s="831">
        <v>58</v>
      </c>
      <c r="J207" s="831"/>
      <c r="K207" s="831"/>
      <c r="L207" s="831"/>
      <c r="M207" s="831"/>
      <c r="N207" s="831">
        <v>3</v>
      </c>
      <c r="O207" s="831">
        <v>177</v>
      </c>
      <c r="P207" s="827"/>
      <c r="Q207" s="832">
        <v>59</v>
      </c>
    </row>
    <row r="208" spans="1:17" ht="14.45" customHeight="1" x14ac:dyDescent="0.2">
      <c r="A208" s="821" t="s">
        <v>5529</v>
      </c>
      <c r="B208" s="822" t="s">
        <v>5530</v>
      </c>
      <c r="C208" s="822" t="s">
        <v>3966</v>
      </c>
      <c r="D208" s="822" t="s">
        <v>5545</v>
      </c>
      <c r="E208" s="822" t="s">
        <v>5546</v>
      </c>
      <c r="F208" s="831">
        <v>25</v>
      </c>
      <c r="G208" s="831">
        <v>5650</v>
      </c>
      <c r="H208" s="831"/>
      <c r="I208" s="831">
        <v>226</v>
      </c>
      <c r="J208" s="831">
        <v>20</v>
      </c>
      <c r="K208" s="831">
        <v>4540</v>
      </c>
      <c r="L208" s="831"/>
      <c r="M208" s="831">
        <v>227</v>
      </c>
      <c r="N208" s="831">
        <v>2</v>
      </c>
      <c r="O208" s="831">
        <v>460</v>
      </c>
      <c r="P208" s="827"/>
      <c r="Q208" s="832">
        <v>230</v>
      </c>
    </row>
    <row r="209" spans="1:17" ht="14.45" customHeight="1" x14ac:dyDescent="0.2">
      <c r="A209" s="821" t="s">
        <v>5529</v>
      </c>
      <c r="B209" s="822" t="s">
        <v>5530</v>
      </c>
      <c r="C209" s="822" t="s">
        <v>3966</v>
      </c>
      <c r="D209" s="822" t="s">
        <v>5547</v>
      </c>
      <c r="E209" s="822" t="s">
        <v>5548</v>
      </c>
      <c r="F209" s="831">
        <v>22</v>
      </c>
      <c r="G209" s="831">
        <v>12210</v>
      </c>
      <c r="H209" s="831"/>
      <c r="I209" s="831">
        <v>555</v>
      </c>
      <c r="J209" s="831">
        <v>22</v>
      </c>
      <c r="K209" s="831">
        <v>12254</v>
      </c>
      <c r="L209" s="831"/>
      <c r="M209" s="831">
        <v>557</v>
      </c>
      <c r="N209" s="831">
        <v>2</v>
      </c>
      <c r="O209" s="831">
        <v>1126</v>
      </c>
      <c r="P209" s="827"/>
      <c r="Q209" s="832">
        <v>563</v>
      </c>
    </row>
    <row r="210" spans="1:17" ht="14.45" customHeight="1" x14ac:dyDescent="0.2">
      <c r="A210" s="821" t="s">
        <v>5529</v>
      </c>
      <c r="B210" s="822" t="s">
        <v>5530</v>
      </c>
      <c r="C210" s="822" t="s">
        <v>3966</v>
      </c>
      <c r="D210" s="822" t="s">
        <v>5549</v>
      </c>
      <c r="E210" s="822" t="s">
        <v>5550</v>
      </c>
      <c r="F210" s="831"/>
      <c r="G210" s="831"/>
      <c r="H210" s="831"/>
      <c r="I210" s="831"/>
      <c r="J210" s="831">
        <v>1</v>
      </c>
      <c r="K210" s="831">
        <v>67</v>
      </c>
      <c r="L210" s="831"/>
      <c r="M210" s="831">
        <v>67</v>
      </c>
      <c r="N210" s="831"/>
      <c r="O210" s="831"/>
      <c r="P210" s="827"/>
      <c r="Q210" s="832"/>
    </row>
    <row r="211" spans="1:17" ht="14.45" customHeight="1" x14ac:dyDescent="0.2">
      <c r="A211" s="821" t="s">
        <v>5529</v>
      </c>
      <c r="B211" s="822" t="s">
        <v>5530</v>
      </c>
      <c r="C211" s="822" t="s">
        <v>3966</v>
      </c>
      <c r="D211" s="822" t="s">
        <v>5551</v>
      </c>
      <c r="E211" s="822" t="s">
        <v>5552</v>
      </c>
      <c r="F211" s="831">
        <v>99</v>
      </c>
      <c r="G211" s="831">
        <v>13662</v>
      </c>
      <c r="H211" s="831"/>
      <c r="I211" s="831">
        <v>138</v>
      </c>
      <c r="J211" s="831">
        <v>88</v>
      </c>
      <c r="K211" s="831">
        <v>12232</v>
      </c>
      <c r="L211" s="831"/>
      <c r="M211" s="831">
        <v>139</v>
      </c>
      <c r="N211" s="831">
        <v>46</v>
      </c>
      <c r="O211" s="831">
        <v>6578</v>
      </c>
      <c r="P211" s="827"/>
      <c r="Q211" s="832">
        <v>143</v>
      </c>
    </row>
    <row r="212" spans="1:17" ht="14.45" customHeight="1" x14ac:dyDescent="0.2">
      <c r="A212" s="821" t="s">
        <v>5529</v>
      </c>
      <c r="B212" s="822" t="s">
        <v>5530</v>
      </c>
      <c r="C212" s="822" t="s">
        <v>3966</v>
      </c>
      <c r="D212" s="822" t="s">
        <v>5553</v>
      </c>
      <c r="E212" s="822" t="s">
        <v>5554</v>
      </c>
      <c r="F212" s="831">
        <v>88</v>
      </c>
      <c r="G212" s="831">
        <v>8096</v>
      </c>
      <c r="H212" s="831"/>
      <c r="I212" s="831">
        <v>92</v>
      </c>
      <c r="J212" s="831">
        <v>52</v>
      </c>
      <c r="K212" s="831">
        <v>4836</v>
      </c>
      <c r="L212" s="831"/>
      <c r="M212" s="831">
        <v>93</v>
      </c>
      <c r="N212" s="831">
        <v>24</v>
      </c>
      <c r="O212" s="831">
        <v>2400</v>
      </c>
      <c r="P212" s="827"/>
      <c r="Q212" s="832">
        <v>100</v>
      </c>
    </row>
    <row r="213" spans="1:17" ht="14.45" customHeight="1" x14ac:dyDescent="0.2">
      <c r="A213" s="821" t="s">
        <v>5529</v>
      </c>
      <c r="B213" s="822" t="s">
        <v>5530</v>
      </c>
      <c r="C213" s="822" t="s">
        <v>3966</v>
      </c>
      <c r="D213" s="822" t="s">
        <v>5555</v>
      </c>
      <c r="E213" s="822" t="s">
        <v>5556</v>
      </c>
      <c r="F213" s="831">
        <v>1</v>
      </c>
      <c r="G213" s="831">
        <v>67</v>
      </c>
      <c r="H213" s="831"/>
      <c r="I213" s="831">
        <v>67</v>
      </c>
      <c r="J213" s="831">
        <v>10</v>
      </c>
      <c r="K213" s="831">
        <v>670</v>
      </c>
      <c r="L213" s="831"/>
      <c r="M213" s="831">
        <v>67</v>
      </c>
      <c r="N213" s="831"/>
      <c r="O213" s="831"/>
      <c r="P213" s="827"/>
      <c r="Q213" s="832"/>
    </row>
    <row r="214" spans="1:17" ht="14.45" customHeight="1" x14ac:dyDescent="0.2">
      <c r="A214" s="821" t="s">
        <v>5529</v>
      </c>
      <c r="B214" s="822" t="s">
        <v>5530</v>
      </c>
      <c r="C214" s="822" t="s">
        <v>3966</v>
      </c>
      <c r="D214" s="822" t="s">
        <v>5456</v>
      </c>
      <c r="E214" s="822" t="s">
        <v>5457</v>
      </c>
      <c r="F214" s="831">
        <v>19</v>
      </c>
      <c r="G214" s="831">
        <v>6251</v>
      </c>
      <c r="H214" s="831"/>
      <c r="I214" s="831">
        <v>329</v>
      </c>
      <c r="J214" s="831">
        <v>5</v>
      </c>
      <c r="K214" s="831">
        <v>1645</v>
      </c>
      <c r="L214" s="831"/>
      <c r="M214" s="831">
        <v>329</v>
      </c>
      <c r="N214" s="831">
        <v>10</v>
      </c>
      <c r="O214" s="831">
        <v>3300</v>
      </c>
      <c r="P214" s="827"/>
      <c r="Q214" s="832">
        <v>330</v>
      </c>
    </row>
    <row r="215" spans="1:17" ht="14.45" customHeight="1" x14ac:dyDescent="0.2">
      <c r="A215" s="821" t="s">
        <v>5529</v>
      </c>
      <c r="B215" s="822" t="s">
        <v>5530</v>
      </c>
      <c r="C215" s="822" t="s">
        <v>3966</v>
      </c>
      <c r="D215" s="822" t="s">
        <v>5557</v>
      </c>
      <c r="E215" s="822" t="s">
        <v>5558</v>
      </c>
      <c r="F215" s="831">
        <v>30</v>
      </c>
      <c r="G215" s="831">
        <v>1560</v>
      </c>
      <c r="H215" s="831"/>
      <c r="I215" s="831">
        <v>52</v>
      </c>
      <c r="J215" s="831">
        <v>23</v>
      </c>
      <c r="K215" s="831">
        <v>1196</v>
      </c>
      <c r="L215" s="831"/>
      <c r="M215" s="831">
        <v>52</v>
      </c>
      <c r="N215" s="831">
        <v>7</v>
      </c>
      <c r="O215" s="831">
        <v>371</v>
      </c>
      <c r="P215" s="827"/>
      <c r="Q215" s="832">
        <v>53</v>
      </c>
    </row>
    <row r="216" spans="1:17" ht="14.45" customHeight="1" x14ac:dyDescent="0.2">
      <c r="A216" s="821" t="s">
        <v>5529</v>
      </c>
      <c r="B216" s="822" t="s">
        <v>5530</v>
      </c>
      <c r="C216" s="822" t="s">
        <v>3966</v>
      </c>
      <c r="D216" s="822" t="s">
        <v>5559</v>
      </c>
      <c r="E216" s="822" t="s">
        <v>5560</v>
      </c>
      <c r="F216" s="831">
        <v>4</v>
      </c>
      <c r="G216" s="831">
        <v>2460</v>
      </c>
      <c r="H216" s="831"/>
      <c r="I216" s="831">
        <v>615</v>
      </c>
      <c r="J216" s="831"/>
      <c r="K216" s="831"/>
      <c r="L216" s="831"/>
      <c r="M216" s="831"/>
      <c r="N216" s="831">
        <v>1</v>
      </c>
      <c r="O216" s="831">
        <v>626</v>
      </c>
      <c r="P216" s="827"/>
      <c r="Q216" s="832">
        <v>626</v>
      </c>
    </row>
    <row r="217" spans="1:17" ht="14.45" customHeight="1" x14ac:dyDescent="0.2">
      <c r="A217" s="821" t="s">
        <v>5529</v>
      </c>
      <c r="B217" s="822" t="s">
        <v>5530</v>
      </c>
      <c r="C217" s="822" t="s">
        <v>3966</v>
      </c>
      <c r="D217" s="822" t="s">
        <v>5561</v>
      </c>
      <c r="E217" s="822" t="s">
        <v>5562</v>
      </c>
      <c r="F217" s="831">
        <v>340</v>
      </c>
      <c r="G217" s="831">
        <v>17680</v>
      </c>
      <c r="H217" s="831"/>
      <c r="I217" s="831">
        <v>52</v>
      </c>
      <c r="J217" s="831">
        <v>140</v>
      </c>
      <c r="K217" s="831">
        <v>7420</v>
      </c>
      <c r="L217" s="831"/>
      <c r="M217" s="831">
        <v>53</v>
      </c>
      <c r="N217" s="831">
        <v>20</v>
      </c>
      <c r="O217" s="831">
        <v>1100</v>
      </c>
      <c r="P217" s="827"/>
      <c r="Q217" s="832">
        <v>55</v>
      </c>
    </row>
    <row r="218" spans="1:17" ht="14.45" customHeight="1" x14ac:dyDescent="0.2">
      <c r="A218" s="821" t="s">
        <v>5529</v>
      </c>
      <c r="B218" s="822" t="s">
        <v>5530</v>
      </c>
      <c r="C218" s="822" t="s">
        <v>3966</v>
      </c>
      <c r="D218" s="822" t="s">
        <v>5563</v>
      </c>
      <c r="E218" s="822" t="s">
        <v>5564</v>
      </c>
      <c r="F218" s="831"/>
      <c r="G218" s="831"/>
      <c r="H218" s="831"/>
      <c r="I218" s="831"/>
      <c r="J218" s="831"/>
      <c r="K218" s="831"/>
      <c r="L218" s="831"/>
      <c r="M218" s="831"/>
      <c r="N218" s="831">
        <v>2</v>
      </c>
      <c r="O218" s="831">
        <v>3008</v>
      </c>
      <c r="P218" s="827"/>
      <c r="Q218" s="832">
        <v>1504</v>
      </c>
    </row>
    <row r="219" spans="1:17" ht="14.45" customHeight="1" x14ac:dyDescent="0.2">
      <c r="A219" s="821" t="s">
        <v>5529</v>
      </c>
      <c r="B219" s="822" t="s">
        <v>5530</v>
      </c>
      <c r="C219" s="822" t="s">
        <v>3966</v>
      </c>
      <c r="D219" s="822" t="s">
        <v>5565</v>
      </c>
      <c r="E219" s="822" t="s">
        <v>5566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1017</v>
      </c>
      <c r="P219" s="827"/>
      <c r="Q219" s="832">
        <v>339</v>
      </c>
    </row>
    <row r="220" spans="1:17" ht="14.45" customHeight="1" x14ac:dyDescent="0.2">
      <c r="A220" s="821" t="s">
        <v>5529</v>
      </c>
      <c r="B220" s="822" t="s">
        <v>5530</v>
      </c>
      <c r="C220" s="822" t="s">
        <v>3966</v>
      </c>
      <c r="D220" s="822" t="s">
        <v>5567</v>
      </c>
      <c r="E220" s="822" t="s">
        <v>5568</v>
      </c>
      <c r="F220" s="831"/>
      <c r="G220" s="831"/>
      <c r="H220" s="831"/>
      <c r="I220" s="831"/>
      <c r="J220" s="831">
        <v>8</v>
      </c>
      <c r="K220" s="831">
        <v>7152</v>
      </c>
      <c r="L220" s="831"/>
      <c r="M220" s="831">
        <v>894</v>
      </c>
      <c r="N220" s="831"/>
      <c r="O220" s="831"/>
      <c r="P220" s="827"/>
      <c r="Q220" s="832"/>
    </row>
    <row r="221" spans="1:17" ht="14.45" customHeight="1" x14ac:dyDescent="0.2">
      <c r="A221" s="821" t="s">
        <v>5529</v>
      </c>
      <c r="B221" s="822" t="s">
        <v>5530</v>
      </c>
      <c r="C221" s="822" t="s">
        <v>3966</v>
      </c>
      <c r="D221" s="822" t="s">
        <v>5569</v>
      </c>
      <c r="E221" s="822" t="s">
        <v>5570</v>
      </c>
      <c r="F221" s="831">
        <v>113</v>
      </c>
      <c r="G221" s="831">
        <v>29606</v>
      </c>
      <c r="H221" s="831"/>
      <c r="I221" s="831">
        <v>262</v>
      </c>
      <c r="J221" s="831">
        <v>70</v>
      </c>
      <c r="K221" s="831">
        <v>18480</v>
      </c>
      <c r="L221" s="831"/>
      <c r="M221" s="831">
        <v>264</v>
      </c>
      <c r="N221" s="831">
        <v>38</v>
      </c>
      <c r="O221" s="831">
        <v>10184</v>
      </c>
      <c r="P221" s="827"/>
      <c r="Q221" s="832">
        <v>268</v>
      </c>
    </row>
    <row r="222" spans="1:17" ht="14.45" customHeight="1" x14ac:dyDescent="0.2">
      <c r="A222" s="821" t="s">
        <v>5529</v>
      </c>
      <c r="B222" s="822" t="s">
        <v>5530</v>
      </c>
      <c r="C222" s="822" t="s">
        <v>3966</v>
      </c>
      <c r="D222" s="822" t="s">
        <v>5571</v>
      </c>
      <c r="E222" s="822" t="s">
        <v>5572</v>
      </c>
      <c r="F222" s="831">
        <v>12</v>
      </c>
      <c r="G222" s="831">
        <v>1992</v>
      </c>
      <c r="H222" s="831"/>
      <c r="I222" s="831">
        <v>166</v>
      </c>
      <c r="J222" s="831">
        <v>3</v>
      </c>
      <c r="K222" s="831">
        <v>501</v>
      </c>
      <c r="L222" s="831"/>
      <c r="M222" s="831">
        <v>167</v>
      </c>
      <c r="N222" s="831">
        <v>4</v>
      </c>
      <c r="O222" s="831">
        <v>676</v>
      </c>
      <c r="P222" s="827"/>
      <c r="Q222" s="832">
        <v>169</v>
      </c>
    </row>
    <row r="223" spans="1:17" ht="14.45" customHeight="1" x14ac:dyDescent="0.2">
      <c r="A223" s="821" t="s">
        <v>5529</v>
      </c>
      <c r="B223" s="822" t="s">
        <v>5530</v>
      </c>
      <c r="C223" s="822" t="s">
        <v>3966</v>
      </c>
      <c r="D223" s="822" t="s">
        <v>5573</v>
      </c>
      <c r="E223" s="822" t="s">
        <v>5574</v>
      </c>
      <c r="F223" s="831">
        <v>52</v>
      </c>
      <c r="G223" s="831">
        <v>7904</v>
      </c>
      <c r="H223" s="831"/>
      <c r="I223" s="831">
        <v>152</v>
      </c>
      <c r="J223" s="831">
        <v>13</v>
      </c>
      <c r="K223" s="831">
        <v>1989</v>
      </c>
      <c r="L223" s="831"/>
      <c r="M223" s="831">
        <v>153</v>
      </c>
      <c r="N223" s="831">
        <v>2</v>
      </c>
      <c r="O223" s="831">
        <v>320</v>
      </c>
      <c r="P223" s="827"/>
      <c r="Q223" s="832">
        <v>160</v>
      </c>
    </row>
    <row r="224" spans="1:17" ht="14.45" customHeight="1" x14ac:dyDescent="0.2">
      <c r="A224" s="821" t="s">
        <v>5529</v>
      </c>
      <c r="B224" s="822" t="s">
        <v>5530</v>
      </c>
      <c r="C224" s="822" t="s">
        <v>3966</v>
      </c>
      <c r="D224" s="822" t="s">
        <v>5575</v>
      </c>
      <c r="E224" s="822" t="s">
        <v>5576</v>
      </c>
      <c r="F224" s="831"/>
      <c r="G224" s="831"/>
      <c r="H224" s="831"/>
      <c r="I224" s="831"/>
      <c r="J224" s="831"/>
      <c r="K224" s="831"/>
      <c r="L224" s="831"/>
      <c r="M224" s="831"/>
      <c r="N224" s="831">
        <v>66</v>
      </c>
      <c r="O224" s="831">
        <v>86460</v>
      </c>
      <c r="P224" s="827"/>
      <c r="Q224" s="832">
        <v>1310</v>
      </c>
    </row>
    <row r="225" spans="1:17" ht="14.45" customHeight="1" x14ac:dyDescent="0.2">
      <c r="A225" s="821" t="s">
        <v>5529</v>
      </c>
      <c r="B225" s="822" t="s">
        <v>5530</v>
      </c>
      <c r="C225" s="822" t="s">
        <v>3966</v>
      </c>
      <c r="D225" s="822" t="s">
        <v>5577</v>
      </c>
      <c r="E225" s="822" t="s">
        <v>5576</v>
      </c>
      <c r="F225" s="831"/>
      <c r="G225" s="831"/>
      <c r="H225" s="831"/>
      <c r="I225" s="831"/>
      <c r="J225" s="831"/>
      <c r="K225" s="831"/>
      <c r="L225" s="831"/>
      <c r="M225" s="831"/>
      <c r="N225" s="831">
        <v>8</v>
      </c>
      <c r="O225" s="831">
        <v>10480</v>
      </c>
      <c r="P225" s="827"/>
      <c r="Q225" s="832">
        <v>1310</v>
      </c>
    </row>
    <row r="226" spans="1:17" ht="14.45" customHeight="1" x14ac:dyDescent="0.2">
      <c r="A226" s="821" t="s">
        <v>5578</v>
      </c>
      <c r="B226" s="822" t="s">
        <v>5369</v>
      </c>
      <c r="C226" s="822" t="s">
        <v>3966</v>
      </c>
      <c r="D226" s="822" t="s">
        <v>5579</v>
      </c>
      <c r="E226" s="822" t="s">
        <v>5580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1493</v>
      </c>
      <c r="P226" s="827"/>
      <c r="Q226" s="832">
        <v>1493</v>
      </c>
    </row>
    <row r="227" spans="1:17" ht="14.45" customHeight="1" x14ac:dyDescent="0.2">
      <c r="A227" s="821" t="s">
        <v>5578</v>
      </c>
      <c r="B227" s="822" t="s">
        <v>5369</v>
      </c>
      <c r="C227" s="822" t="s">
        <v>3966</v>
      </c>
      <c r="D227" s="822" t="s">
        <v>5581</v>
      </c>
      <c r="E227" s="822" t="s">
        <v>5582</v>
      </c>
      <c r="F227" s="831">
        <v>38</v>
      </c>
      <c r="G227" s="831">
        <v>25118</v>
      </c>
      <c r="H227" s="831"/>
      <c r="I227" s="831">
        <v>661</v>
      </c>
      <c r="J227" s="831">
        <v>4</v>
      </c>
      <c r="K227" s="831">
        <v>2652</v>
      </c>
      <c r="L227" s="831"/>
      <c r="M227" s="831">
        <v>663</v>
      </c>
      <c r="N227" s="831"/>
      <c r="O227" s="831"/>
      <c r="P227" s="827"/>
      <c r="Q227" s="832"/>
    </row>
    <row r="228" spans="1:17" ht="14.45" customHeight="1" x14ac:dyDescent="0.2">
      <c r="A228" s="821" t="s">
        <v>5578</v>
      </c>
      <c r="B228" s="822" t="s">
        <v>5369</v>
      </c>
      <c r="C228" s="822" t="s">
        <v>3966</v>
      </c>
      <c r="D228" s="822" t="s">
        <v>5268</v>
      </c>
      <c r="E228" s="822" t="s">
        <v>5269</v>
      </c>
      <c r="F228" s="831">
        <v>1</v>
      </c>
      <c r="G228" s="831">
        <v>168</v>
      </c>
      <c r="H228" s="831"/>
      <c r="I228" s="831">
        <v>168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5578</v>
      </c>
      <c r="B229" s="822" t="s">
        <v>5369</v>
      </c>
      <c r="C229" s="822" t="s">
        <v>3966</v>
      </c>
      <c r="D229" s="822" t="s">
        <v>5583</v>
      </c>
      <c r="E229" s="822" t="s">
        <v>5584</v>
      </c>
      <c r="F229" s="831">
        <v>1</v>
      </c>
      <c r="G229" s="831">
        <v>175</v>
      </c>
      <c r="H229" s="831"/>
      <c r="I229" s="831">
        <v>175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5578</v>
      </c>
      <c r="B230" s="822" t="s">
        <v>5369</v>
      </c>
      <c r="C230" s="822" t="s">
        <v>3966</v>
      </c>
      <c r="D230" s="822" t="s">
        <v>5585</v>
      </c>
      <c r="E230" s="822" t="s">
        <v>5586</v>
      </c>
      <c r="F230" s="831">
        <v>38</v>
      </c>
      <c r="G230" s="831">
        <v>13414</v>
      </c>
      <c r="H230" s="831"/>
      <c r="I230" s="831">
        <v>353</v>
      </c>
      <c r="J230" s="831">
        <v>4</v>
      </c>
      <c r="K230" s="831">
        <v>1416</v>
      </c>
      <c r="L230" s="831"/>
      <c r="M230" s="831">
        <v>354</v>
      </c>
      <c r="N230" s="831"/>
      <c r="O230" s="831"/>
      <c r="P230" s="827"/>
      <c r="Q230" s="832"/>
    </row>
    <row r="231" spans="1:17" ht="14.45" customHeight="1" x14ac:dyDescent="0.2">
      <c r="A231" s="821" t="s">
        <v>5578</v>
      </c>
      <c r="B231" s="822" t="s">
        <v>5369</v>
      </c>
      <c r="C231" s="822" t="s">
        <v>3966</v>
      </c>
      <c r="D231" s="822" t="s">
        <v>5587</v>
      </c>
      <c r="E231" s="822" t="s">
        <v>5588</v>
      </c>
      <c r="F231" s="831">
        <v>33</v>
      </c>
      <c r="G231" s="831">
        <v>16995</v>
      </c>
      <c r="H231" s="831"/>
      <c r="I231" s="831">
        <v>515</v>
      </c>
      <c r="J231" s="831">
        <v>4</v>
      </c>
      <c r="K231" s="831">
        <v>2064</v>
      </c>
      <c r="L231" s="831"/>
      <c r="M231" s="831">
        <v>516</v>
      </c>
      <c r="N231" s="831"/>
      <c r="O231" s="831"/>
      <c r="P231" s="827"/>
      <c r="Q231" s="832"/>
    </row>
    <row r="232" spans="1:17" ht="14.45" customHeight="1" x14ac:dyDescent="0.2">
      <c r="A232" s="821" t="s">
        <v>5578</v>
      </c>
      <c r="B232" s="822" t="s">
        <v>5369</v>
      </c>
      <c r="C232" s="822" t="s">
        <v>3966</v>
      </c>
      <c r="D232" s="822" t="s">
        <v>5589</v>
      </c>
      <c r="E232" s="822" t="s">
        <v>5590</v>
      </c>
      <c r="F232" s="831">
        <v>33</v>
      </c>
      <c r="G232" s="831">
        <v>14025</v>
      </c>
      <c r="H232" s="831"/>
      <c r="I232" s="831">
        <v>425</v>
      </c>
      <c r="J232" s="831">
        <v>4</v>
      </c>
      <c r="K232" s="831">
        <v>1704</v>
      </c>
      <c r="L232" s="831"/>
      <c r="M232" s="831">
        <v>426</v>
      </c>
      <c r="N232" s="831"/>
      <c r="O232" s="831"/>
      <c r="P232" s="827"/>
      <c r="Q232" s="832"/>
    </row>
    <row r="233" spans="1:17" ht="14.45" customHeight="1" x14ac:dyDescent="0.2">
      <c r="A233" s="821" t="s">
        <v>5578</v>
      </c>
      <c r="B233" s="822" t="s">
        <v>5369</v>
      </c>
      <c r="C233" s="822" t="s">
        <v>3966</v>
      </c>
      <c r="D233" s="822" t="s">
        <v>5591</v>
      </c>
      <c r="E233" s="822" t="s">
        <v>5592</v>
      </c>
      <c r="F233" s="831">
        <v>37</v>
      </c>
      <c r="G233" s="831">
        <v>12987</v>
      </c>
      <c r="H233" s="831"/>
      <c r="I233" s="831">
        <v>351</v>
      </c>
      <c r="J233" s="831">
        <v>4</v>
      </c>
      <c r="K233" s="831">
        <v>1412</v>
      </c>
      <c r="L233" s="831"/>
      <c r="M233" s="831">
        <v>353</v>
      </c>
      <c r="N233" s="831"/>
      <c r="O233" s="831"/>
      <c r="P233" s="827"/>
      <c r="Q233" s="832"/>
    </row>
    <row r="234" spans="1:17" ht="14.45" customHeight="1" x14ac:dyDescent="0.2">
      <c r="A234" s="821" t="s">
        <v>5578</v>
      </c>
      <c r="B234" s="822" t="s">
        <v>5369</v>
      </c>
      <c r="C234" s="822" t="s">
        <v>3966</v>
      </c>
      <c r="D234" s="822" t="s">
        <v>5593</v>
      </c>
      <c r="E234" s="822" t="s">
        <v>5594</v>
      </c>
      <c r="F234" s="831">
        <v>38</v>
      </c>
      <c r="G234" s="831">
        <v>8474</v>
      </c>
      <c r="H234" s="831"/>
      <c r="I234" s="831">
        <v>223</v>
      </c>
      <c r="J234" s="831">
        <v>4</v>
      </c>
      <c r="K234" s="831">
        <v>896</v>
      </c>
      <c r="L234" s="831"/>
      <c r="M234" s="831">
        <v>224</v>
      </c>
      <c r="N234" s="831"/>
      <c r="O234" s="831"/>
      <c r="P234" s="827"/>
      <c r="Q234" s="832"/>
    </row>
    <row r="235" spans="1:17" ht="14.45" customHeight="1" x14ac:dyDescent="0.2">
      <c r="A235" s="821" t="s">
        <v>5578</v>
      </c>
      <c r="B235" s="822" t="s">
        <v>5369</v>
      </c>
      <c r="C235" s="822" t="s">
        <v>3966</v>
      </c>
      <c r="D235" s="822" t="s">
        <v>5595</v>
      </c>
      <c r="E235" s="822" t="s">
        <v>5596</v>
      </c>
      <c r="F235" s="831"/>
      <c r="G235" s="831"/>
      <c r="H235" s="831"/>
      <c r="I235" s="831"/>
      <c r="J235" s="831">
        <v>3</v>
      </c>
      <c r="K235" s="831">
        <v>1551</v>
      </c>
      <c r="L235" s="831"/>
      <c r="M235" s="831">
        <v>517</v>
      </c>
      <c r="N235" s="831"/>
      <c r="O235" s="831"/>
      <c r="P235" s="827"/>
      <c r="Q235" s="832"/>
    </row>
    <row r="236" spans="1:17" ht="14.45" customHeight="1" x14ac:dyDescent="0.2">
      <c r="A236" s="821" t="s">
        <v>5578</v>
      </c>
      <c r="B236" s="822" t="s">
        <v>5369</v>
      </c>
      <c r="C236" s="822" t="s">
        <v>3966</v>
      </c>
      <c r="D236" s="822" t="s">
        <v>5597</v>
      </c>
      <c r="E236" s="822" t="s">
        <v>5598</v>
      </c>
      <c r="F236" s="831">
        <v>5</v>
      </c>
      <c r="G236" s="831">
        <v>555</v>
      </c>
      <c r="H236" s="831"/>
      <c r="I236" s="831">
        <v>111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5578</v>
      </c>
      <c r="B237" s="822" t="s">
        <v>5369</v>
      </c>
      <c r="C237" s="822" t="s">
        <v>3966</v>
      </c>
      <c r="D237" s="822" t="s">
        <v>5200</v>
      </c>
      <c r="E237" s="822" t="s">
        <v>5201</v>
      </c>
      <c r="F237" s="831">
        <v>5</v>
      </c>
      <c r="G237" s="831">
        <v>1755</v>
      </c>
      <c r="H237" s="831"/>
      <c r="I237" s="831">
        <v>351</v>
      </c>
      <c r="J237" s="831">
        <v>51</v>
      </c>
      <c r="K237" s="831">
        <v>17952</v>
      </c>
      <c r="L237" s="831"/>
      <c r="M237" s="831">
        <v>352</v>
      </c>
      <c r="N237" s="831"/>
      <c r="O237" s="831"/>
      <c r="P237" s="827"/>
      <c r="Q237" s="832"/>
    </row>
    <row r="238" spans="1:17" ht="14.45" customHeight="1" x14ac:dyDescent="0.2">
      <c r="A238" s="821" t="s">
        <v>5578</v>
      </c>
      <c r="B238" s="822" t="s">
        <v>5369</v>
      </c>
      <c r="C238" s="822" t="s">
        <v>3966</v>
      </c>
      <c r="D238" s="822" t="s">
        <v>5599</v>
      </c>
      <c r="E238" s="822" t="s">
        <v>5600</v>
      </c>
      <c r="F238" s="831"/>
      <c r="G238" s="831"/>
      <c r="H238" s="831"/>
      <c r="I238" s="831"/>
      <c r="J238" s="831"/>
      <c r="K238" s="831"/>
      <c r="L238" s="831"/>
      <c r="M238" s="831"/>
      <c r="N238" s="831">
        <v>2</v>
      </c>
      <c r="O238" s="831">
        <v>10124</v>
      </c>
      <c r="P238" s="827"/>
      <c r="Q238" s="832">
        <v>5062</v>
      </c>
    </row>
    <row r="239" spans="1:17" ht="14.45" customHeight="1" x14ac:dyDescent="0.2">
      <c r="A239" s="821" t="s">
        <v>5578</v>
      </c>
      <c r="B239" s="822" t="s">
        <v>5369</v>
      </c>
      <c r="C239" s="822" t="s">
        <v>3966</v>
      </c>
      <c r="D239" s="822" t="s">
        <v>5324</v>
      </c>
      <c r="E239" s="822" t="s">
        <v>5325</v>
      </c>
      <c r="F239" s="831">
        <v>1</v>
      </c>
      <c r="G239" s="831">
        <v>171</v>
      </c>
      <c r="H239" s="831"/>
      <c r="I239" s="831">
        <v>171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5578</v>
      </c>
      <c r="B240" s="822" t="s">
        <v>5369</v>
      </c>
      <c r="C240" s="822" t="s">
        <v>3966</v>
      </c>
      <c r="D240" s="822" t="s">
        <v>5337</v>
      </c>
      <c r="E240" s="822" t="s">
        <v>5338</v>
      </c>
      <c r="F240" s="831">
        <v>1</v>
      </c>
      <c r="G240" s="831">
        <v>174</v>
      </c>
      <c r="H240" s="831"/>
      <c r="I240" s="831">
        <v>174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5578</v>
      </c>
      <c r="B241" s="822" t="s">
        <v>5369</v>
      </c>
      <c r="C241" s="822" t="s">
        <v>3966</v>
      </c>
      <c r="D241" s="822" t="s">
        <v>5601</v>
      </c>
      <c r="E241" s="822" t="s">
        <v>5602</v>
      </c>
      <c r="F241" s="831">
        <v>33</v>
      </c>
      <c r="G241" s="831">
        <v>9669</v>
      </c>
      <c r="H241" s="831"/>
      <c r="I241" s="831">
        <v>293</v>
      </c>
      <c r="J241" s="831">
        <v>4</v>
      </c>
      <c r="K241" s="831">
        <v>1176</v>
      </c>
      <c r="L241" s="831"/>
      <c r="M241" s="831">
        <v>294</v>
      </c>
      <c r="N241" s="831"/>
      <c r="O241" s="831"/>
      <c r="P241" s="827"/>
      <c r="Q241" s="832"/>
    </row>
    <row r="242" spans="1:17" ht="14.45" customHeight="1" thickBot="1" x14ac:dyDescent="0.25">
      <c r="A242" s="813" t="s">
        <v>5578</v>
      </c>
      <c r="B242" s="814" t="s">
        <v>5369</v>
      </c>
      <c r="C242" s="814" t="s">
        <v>3966</v>
      </c>
      <c r="D242" s="814" t="s">
        <v>5603</v>
      </c>
      <c r="E242" s="814" t="s">
        <v>5604</v>
      </c>
      <c r="F242" s="833">
        <v>1</v>
      </c>
      <c r="G242" s="833">
        <v>168</v>
      </c>
      <c r="H242" s="833"/>
      <c r="I242" s="833">
        <v>168</v>
      </c>
      <c r="J242" s="833"/>
      <c r="K242" s="833"/>
      <c r="L242" s="833"/>
      <c r="M242" s="833"/>
      <c r="N242" s="833"/>
      <c r="O242" s="833"/>
      <c r="P242" s="819"/>
      <c r="Q242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3C41124-AA78-4FDA-8870-7497BBBBB72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18189</v>
      </c>
      <c r="D3" s="193">
        <f>SUBTOTAL(9,D6:D1048576)</f>
        <v>13270</v>
      </c>
      <c r="E3" s="193">
        <f>SUBTOTAL(9,E6:E1048576)</f>
        <v>1701</v>
      </c>
      <c r="F3" s="194">
        <f>IF(OR(E3=0,D3=0),"",E3/D3)</f>
        <v>0.12818387339864357</v>
      </c>
      <c r="G3" s="387">
        <f>SUBTOTAL(9,G6:G1048576)</f>
        <v>27068.203220000003</v>
      </c>
      <c r="H3" s="388">
        <f>SUBTOTAL(9,H6:H1048576)</f>
        <v>19067.731760000002</v>
      </c>
      <c r="I3" s="388">
        <f>SUBTOTAL(9,I6:I1048576)</f>
        <v>2146.4495999999999</v>
      </c>
      <c r="J3" s="194">
        <f>IF(OR(I3=0,H3=0),"",I3/H3)</f>
        <v>0.11256973965318672</v>
      </c>
      <c r="K3" s="387">
        <f>SUBTOTAL(9,K6:K1048576)</f>
        <v>2434.56</v>
      </c>
      <c r="L3" s="388">
        <f>SUBTOTAL(9,L6:L1048576)</f>
        <v>1702.1</v>
      </c>
      <c r="M3" s="388">
        <f>SUBTOTAL(9,M6:M1048576)</f>
        <v>181.44</v>
      </c>
      <c r="N3" s="195">
        <f>IF(OR(M3=0,E3=0),"",M3*1000/E3)</f>
        <v>106.66666666666667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4825</v>
      </c>
      <c r="B6" s="979" t="s">
        <v>5606</v>
      </c>
      <c r="C6" s="984">
        <v>15845</v>
      </c>
      <c r="D6" s="985">
        <v>11745</v>
      </c>
      <c r="E6" s="985">
        <v>1593</v>
      </c>
      <c r="F6" s="990"/>
      <c r="G6" s="984">
        <v>15558.691300000002</v>
      </c>
      <c r="H6" s="985">
        <v>11526.119160000002</v>
      </c>
      <c r="I6" s="985">
        <v>1612.9187999999999</v>
      </c>
      <c r="J6" s="990"/>
      <c r="K6" s="984">
        <v>1267.5999999999999</v>
      </c>
      <c r="L6" s="985">
        <v>939.6</v>
      </c>
      <c r="M6" s="985">
        <v>127.44</v>
      </c>
      <c r="N6" s="995">
        <v>80</v>
      </c>
    </row>
    <row r="7" spans="1:14" ht="14.45" customHeight="1" x14ac:dyDescent="0.2">
      <c r="A7" s="977" t="s">
        <v>5607</v>
      </c>
      <c r="B7" s="980" t="s">
        <v>5606</v>
      </c>
      <c r="C7" s="986">
        <v>12</v>
      </c>
      <c r="D7" s="987">
        <v>0</v>
      </c>
      <c r="E7" s="987"/>
      <c r="F7" s="991"/>
      <c r="G7" s="986">
        <v>1.9547999999999999</v>
      </c>
      <c r="H7" s="987">
        <v>0</v>
      </c>
      <c r="I7" s="987"/>
      <c r="J7" s="991"/>
      <c r="K7" s="986">
        <v>0.96</v>
      </c>
      <c r="L7" s="987">
        <v>0</v>
      </c>
      <c r="M7" s="987"/>
      <c r="N7" s="996"/>
    </row>
    <row r="8" spans="1:14" ht="14.45" customHeight="1" thickBot="1" x14ac:dyDescent="0.25">
      <c r="A8" s="978" t="s">
        <v>5033</v>
      </c>
      <c r="B8" s="981" t="s">
        <v>5608</v>
      </c>
      <c r="C8" s="988">
        <v>2332</v>
      </c>
      <c r="D8" s="989">
        <v>1525</v>
      </c>
      <c r="E8" s="989">
        <v>108</v>
      </c>
      <c r="F8" s="992"/>
      <c r="G8" s="988">
        <v>11507.557120000001</v>
      </c>
      <c r="H8" s="989">
        <v>7541.6126000000004</v>
      </c>
      <c r="I8" s="989">
        <v>533.5308</v>
      </c>
      <c r="J8" s="992"/>
      <c r="K8" s="988">
        <v>1166</v>
      </c>
      <c r="L8" s="989">
        <v>762.5</v>
      </c>
      <c r="M8" s="989">
        <v>54</v>
      </c>
      <c r="N8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00FA22B-F0D5-4BA1-A9FB-14F6913C3BD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2021-06-08T11:51:46Z</dcterms:modified>
</cp:coreProperties>
</file>