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77" i="371" l="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S56" i="371"/>
  <c r="U56" i="371" s="1"/>
  <c r="R56" i="371"/>
  <c r="Q56" i="371"/>
  <c r="V55" i="371"/>
  <c r="U55" i="371"/>
  <c r="T55" i="371"/>
  <c r="S55" i="371"/>
  <c r="R55" i="371"/>
  <c r="Q55" i="371"/>
  <c r="V54" i="371"/>
  <c r="T54" i="371"/>
  <c r="S54" i="371"/>
  <c r="U54" i="371" s="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2" i="371" l="1"/>
  <c r="U76" i="371"/>
  <c r="U11" i="371"/>
  <c r="U17" i="371"/>
  <c r="U19" i="371"/>
  <c r="U21" i="371"/>
  <c r="U23" i="371"/>
  <c r="U27" i="371"/>
  <c r="U29" i="371"/>
  <c r="U33" i="371"/>
  <c r="U35" i="371"/>
  <c r="U37" i="371"/>
  <c r="U41" i="371"/>
  <c r="U43" i="371"/>
  <c r="U47" i="371"/>
  <c r="U49" i="371"/>
  <c r="U51" i="371"/>
  <c r="U53" i="371"/>
  <c r="U57" i="371"/>
  <c r="U59" i="371"/>
  <c r="U61" i="371"/>
  <c r="U63" i="371"/>
  <c r="U65" i="371"/>
  <c r="U67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1" i="414"/>
  <c r="C21" i="414"/>
  <c r="Q3" i="377" l="1"/>
  <c r="H3" i="390"/>
  <c r="Q3" i="347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<sst xmlns="http://schemas.openxmlformats.org/spreadsheetml/2006/main" count="26055" uniqueCount="4777">
  <si>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</si>
  <si>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</si>
  <si>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</si>
  <si>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</si>
  <si>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</si>
  <si>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</si>
  <si>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</si>
  <si>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</si>
  <si>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</si>
  <si>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</si>
  <si>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</si>
  <si>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</si>
  <si>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</si>
  <si>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</si>
  <si>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</si>
  <si>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</si>
  <si>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</si>
  <si>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</si>
  <si>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</si>
  <si>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</si>
  <si>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</si>
  <si>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</si>
  <si>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</si>
  <si>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</si>
  <si>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</si>
  <si>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</si>
  <si>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</si>
  <si>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</si>
  <si>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</si>
  <si>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</si>
  <si>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</si>
  <si>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</si>
  <si>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</si>
  <si>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</si>
  <si>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</si>
  <si>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</si>
  <si>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</si>
  <si>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</si>
  <si>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</si>
  <si>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</si>
  <si>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</si>
  <si>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</si>
  <si>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</si>
  <si>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</si>
  <si>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</si>
  <si>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</si>
  <si>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</si>
  <si>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</si>
  <si>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</si>
  <si>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</si>
  <si>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</si>
  <si>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</si>
  <si>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</si>
  <si>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</si>
  <si>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</si>
  <si>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</si>
  <si>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</si>
  <si>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</si>
  <si>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</si>
  <si>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</si>
  <si>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</si>
  <si>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</si>
  <si>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</si>
  <si>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</si>
  <si>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</si>
  <si>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</si>
  <si>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</si>
  <si>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</si>
  <si>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</si>
  <si>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</si>
  <si>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</si>
  <si>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</si>
  <si>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</si>
  <si>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</si>
  <si>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</si>
  <si>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</si>
  <si>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</si>
  <si>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</si>
  <si>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</si>
  <si>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</si>
  <si>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</si>
  <si>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</si>
  <si>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</si>
  <si>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</si>
  <si>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</si>
  <si>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</si>
  <si>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</si>
  <si>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</si>
  <si>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</si>
  <si>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</si>
  <si>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</si>
  <si>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</si>
  <si>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</si>
  <si>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</si>
  <si>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</si>
  <si>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</si>
  <si>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</si>
  <si>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</si>
  <si>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</si>
  <si>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</si>
  <si>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</si>
  <si>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</si>
  <si>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</si>
  <si>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</si>
  <si>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</si>
  <si>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</si>
  <si>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</si>
  <si>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</si>
  <si>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</si>
  <si>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</si>
  <si>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</si>
  <si>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</si>
  <si>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</si>
  <si>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</si>
  <si>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</si>
  <si>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</si>
  <si>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</si>
  <si>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</si>
  <si>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</si>
  <si>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</si>
  <si>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</si>
  <si>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</si>
  <si>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</si>
  <si>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</si>
  <si>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</si>
  <si>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</si>
  <si>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</si>
  <si>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</si>
  <si>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</si>
  <si>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</si>
  <si>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</si>
  <si>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</si>
  <si>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</si>
  <si>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</si>
  <si>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</si>
  <si>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</si>
  <si>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</si>
  <si>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</si>
  <si>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</si>
  <si>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</si>
  <si>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</si>
  <si>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</si>
  <si>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</si>
  <si>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</si>
  <si>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</si>
  <si>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</si>
  <si>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</si>
  <si>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</si>
  <si>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</si>
  <si>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</si>
  <si>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</si>
  <si>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</si>
  <si>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</si>
  <si>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</si>
  <si>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</si>
  <si>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</si>
  <si>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</si>
  <si>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</si>
  <si>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</si>
  <si>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</si>
  <si>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</si>
  <si>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</si>
  <si>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</si>
  <si>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</si>
  <si>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</si>
  <si>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</si>
  <si>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</si>
  <si>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</si>
  <si>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</si>
  <si>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</si>
  <si>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</si>
  <si>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</si>
  <si>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</si>
  <si>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</si>
  <si>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</si>
  <si>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</si>
  <si>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</si>
  <si>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</si>
  <si>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</si>
  <si>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</si>
  <si>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</si>
  <si>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</si>
  <si>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</si>
  <si>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</si>
  <si>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</si>
  <si>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</si>
  <si>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</si>
  <si>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</si>
  <si>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</si>
  <si>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</si>
  <si>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</si>
  <si>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</si>
  <si>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</si>
  <si>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</si>
  <si>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</si>
  <si>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</si>
  <si>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</si>
  <si>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</si>
  <si>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</si>
  <si>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</si>
  <si>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</si>
  <si>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</si>
  <si>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</si>
  <si>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</si>
  <si>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</si>
  <si>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</si>
  <si>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</si>
  <si>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</si>
  <si>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</si>
  <si>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</si>
  <si>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</si>
  <si>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</si>
  <si>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</si>
  <si>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</si>
  <si>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</si>
  <si>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</si>
  <si>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</si>
  <si>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</si>
  <si>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</si>
  <si>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</si>
  <si>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</si>
  <si>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</si>
  <si>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</si>
  <si>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</si>
  <si>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</si>
  <si>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</si>
  <si>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</si>
  <si>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</si>
  <si>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</si>
  <si>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</si>
  <si>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</si>
  <si>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</si>
  <si>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</si>
  <si>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</si>
  <si>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</si>
  <si>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</si>
  <si>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</si>
  <si>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</si>
  <si>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</si>
  <si>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</si>
  <si>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</si>
  <si>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</si>
  <si>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</si>
  <si>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</si>
  <si>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</si>
  <si>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</si>
  <si>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</si>
  <si>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</si>
  <si>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</si>
  <si>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</si>
  <si>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</si>
  <si>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</si>
  <si>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</si>
  <si>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</si>
  <si>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</si>
  <si>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</si>
  <si>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</si>
  <si>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</si>
  <si>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</si>
  <si>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</si>
  <si>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</si>
  <si>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</si>
  <si>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</si>
  <si>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</si>
  <si>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</si>
  <si>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</si>
  <si>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</si>
  <si>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</si>
  <si>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</si>
  <si>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</si>
  <si>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</si>
  <si>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</si>
  <si>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</si>
  <si>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</si>
  <si>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</si>
  <si>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</si>
  <si>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</si>
  <si>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</si>
  <si>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</si>
  <si>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</si>
  <si>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</si>
  <si>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</si>
  <si>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</si>
  <si>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</si>
  <si>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</si>
  <si>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</si>
  <si>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</si>
  <si>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</si>
  <si>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</si>
  <si>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</si>
  <si>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</si>
  <si>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</si>
  <si>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</si>
  <si>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</si>
  <si>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</si>
  <si>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</si>
  <si>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</si>
  <si>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</si>
  <si>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</si>
  <si>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</si>
  <si>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</si>
  <si>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</si>
  <si>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</si>
  <si>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</si>
  <si>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</si>
  <si>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</si>
  <si>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</si>
  <si>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</si>
  <si>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</si>
  <si>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</si>
  <si>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</si>
  <si>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</si>
  <si>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</si>
  <si>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</si>
  <si>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</si>
  <si>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</si>
  <si>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</si>
  <si>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</si>
  <si>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</si>
  <si>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</si>
  <si>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</si>
  <si>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</si>
  <si>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</si>
  <si>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</si>
  <si>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</si>
  <si>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</si>
  <si>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</si>
  <si>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</si>
  <si>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</si>
  <si>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</si>
  <si>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</si>
  <si>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</si>
  <si>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</si>
  <si>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</si>
  <si>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</si>
  <si>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</si>
  <si>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</si>
  <si>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</si>
  <si>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</si>
  <si>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</si>
  <si>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</si>
  <si>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</si>
  <si>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</si>
  <si>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</si>
  <si>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</si>
  <si>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</si>
  <si>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</si>
  <si>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</si>
  <si>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</si>
  <si>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</si>
  <si>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</si>
  <si>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</si>
  <si>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</si>
  <si>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</si>
  <si>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</si>
  <si>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</si>
  <si>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</si>
  <si>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</si>
  <si>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</si>
  <si>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</si>
  <si>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</si>
  <si>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</si>
  <si>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</si>
  <si>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</si>
  <si>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</si>
  <si>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</si>
  <si>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</si>
  <si>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</si>
  <si>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</si>
  <si>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</si>
  <si>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</si>
  <si>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</si>
  <si>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</si>
  <si>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</si>
  <si>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</si>
  <si>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</si>
  <si>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</si>
  <si>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</si>
  <si>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</si>
  <si>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</si>
  <si>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</si>
  <si>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</si>
  <si>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</si>
  <si>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</si>
  <si>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</si>
  <si>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</si>
  <si>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</si>
  <si>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</si>
  <si>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</si>
  <si>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</si>
  <si>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</si>
  <si>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</si>
  <si>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</si>
  <si>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</si>
  <si>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</si>
  <si>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</si>
  <si>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</si>
  <si>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</si>
  <si>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</si>
  <si>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</si>
  <si>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</si>
  <si>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</si>
  <si>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</si>
  <si>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</si>
  <si>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</si>
  <si>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</si>
  <si>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</si>
  <si>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</si>
  <si>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</si>
  <si>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</si>
  <si>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</si>
  <si>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</si>
  <si>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</si>
  <si>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</si>
  <si>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</si>
  <si>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</si>
  <si>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</si>
  <si>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</si>
  <si>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</si>
  <si>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</si>
  <si>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</si>
  <si>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</si>
  <si>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</si>
  <si>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</si>
  <si>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</si>
  <si>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</si>
  <si>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</si>
  <si>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</si>
  <si>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</si>
  <si>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</si>
  <si>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</si>
  <si>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</si>
  <si>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</si>
  <si>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</si>
  <si>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</si>
  <si>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</si>
  <si>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</si>
  <si>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</si>
  <si>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</si>
  <si>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</si>
  <si>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</si>
  <si>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</si>
  <si>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</si>
  <si>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</si>
  <si>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</si>
  <si>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</si>
  <si>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</si>
  <si>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</si>
  <si>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</si>
  <si>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</si>
  <si>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</si>
  <si>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</si>
  <si>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</si>
  <si>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</si>
  <si>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</si>
  <si>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</si>
  <si>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</si>
  <si>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</si>
  <si>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</si>
  <si>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</si>
  <si>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</si>
  <si>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</si>
  <si>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</si>
  <si>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</si>
  <si>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</si>
  <si>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</si>
  <si>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</si>
  <si>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</si>
  <si>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</si>
  <si>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</si>
  <si>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</si>
  <si>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</si>
  <si>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</si>
  <si>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</si>
  <si>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</si>
  <si>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</si>
  <si>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</si>
  <si>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</si>
  <si>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</si>
  <si>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</si>
  <si>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</si>
  <si>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</si>
  <si>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</si>
  <si>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</si>
  <si>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</si>
  <si>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</si>
  <si>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</si>
  <si>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</si>
  <si>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</si>
  <si>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</si>
  <si>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</si>
  <si>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</si>
  <si>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</si>
  <si>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</si>
  <si>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</si>
  <si>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</si>
  <si>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</si>
  <si>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</si>
  <si>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</si>
  <si>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</si>
  <si>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</si>
  <si>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</si>
  <si>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</si>
  <si>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</si>
  <si>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</si>
  <si>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</si>
  <si>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</si>
  <si>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</si>
  <si>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</si>
  <si>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</si>
  <si>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</si>
  <si>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</si>
  <si>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</si>
  <si>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</si>
  <si>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</si>
  <si>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</si>
  <si>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</si>
  <si>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</si>
  <si>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</si>
  <si>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</si>
  <si>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</si>
  <si>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</si>
  <si>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</si>
  <si>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</si>
  <si>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</si>
  <si>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</si>
  <si>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</si>
  <si>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</si>
  <si>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</si>
  <si>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</si>
  <si>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</si>
  <si>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</si>
  <si>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</si>
  <si>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</si>
  <si>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</si>
  <si>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</si>
  <si>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</si>
  <si>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</si>
  <si>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</si>
  <si>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</si>
  <si>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</si>
  <si>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</si>
  <si>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</si>
  <si>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</si>
  <si>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</si>
  <si>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</si>
  <si>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</si>
  <si>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</si>
  <si>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</si>
  <si>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</si>
  <si>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</si>
  <si>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</si>
  <si>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</si>
  <si>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</si>
  <si>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</si>
  <si>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</si>
  <si>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</si>
  <si>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</si>
  <si>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</si>
  <si>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</si>
  <si>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</si>
  <si>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</si>
  <si>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</si>
  <si>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</si>
  <si>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</si>
  <si>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</si>
  <si>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</si>
  <si>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</si>
  <si>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</si>
  <si>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</si>
  <si>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</si>
  <si>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</si>
  <si>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</si>
  <si>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</si>
  <si>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</si>
  <si>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</si>
  <si>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</si>
  <si>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</si>
  <si>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</si>
  <si>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</si>
  <si>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</si>
  <si>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</si>
  <si>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</si>
  <si>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</si>
  <si>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</si>
  <si>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</si>
  <si>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</si>
  <si>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</si>
  <si>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</si>
  <si>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</si>
  <si>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</si>
  <si>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</si>
  <si>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</si>
  <si>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</si>
  <si>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</si>
  <si>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</si>
  <si>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</si>
  <si>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</si>
  <si>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</si>
  <si>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</si>
  <si>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</si>
  <si>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</si>
  <si>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</si>
  <si>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</si>
  <si>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</si>
  <si>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</si>
  <si>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</si>
  <si>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</si>
  <si>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</si>
  <si>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</si>
  <si>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</si>
  <si>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</si>
  <si>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</si>
  <si>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</si>
  <si>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</si>
  <si>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</si>
  <si>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</si>
  <si>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</si>
  <si>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</si>
  <si>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</si>
  <si>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</si>
  <si>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</si>
  <si>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</si>
  <si>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</si>
  <si>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</si>
  <si>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</si>
  <si>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</si>
  <si>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</si>
  <si>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</si>
  <si>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</si>
  <si>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</si>
  <si>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</si>
  <si>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</si>
  <si>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</si>
  <si>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</si>
  <si>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</si>
  <si>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</si>
  <si>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</si>
  <si>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</si>
  <si>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</si>
  <si>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</si>
  <si>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</si>
  <si>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</si>
  <si>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</si>
  <si>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</si>
  <si>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</si>
  <si>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</si>
  <si>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</si>
  <si>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</si>
  <si>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</si>
  <si>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</si>
  <si>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</si>
  <si>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</si>
  <si>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</si>
  <si>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</si>
  <si>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</si>
  <si>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</si>
  <si>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</si>
  <si>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</si>
  <si>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</si>
  <si>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</si>
  <si>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</si>
  <si>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</si>
  <si>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</si>
  <si>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</si>
  <si>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</si>
  <si>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</si>
  <si>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</si>
  <si>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</si>
  <si>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</si>
  <si>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</si>
  <si>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</si>
  <si>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</si>
  <si>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</si>
  <si>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</si>
  <si>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</si>
  <si>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</si>
  <si>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</si>
  <si>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</si>
  <si>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</si>
  <si>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</si>
  <si>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</si>
  <si>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</si>
  <si>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</si>
  <si>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</si>
  <si>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</si>
  <si>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</si>
  <si>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</si>
  <si>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</si>
  <si>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</si>
  <si>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</si>
  <si>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</si>
  <si>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</si>
  <si>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</si>
  <si>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</si>
  <si>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</si>
  <si>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</si>
  <si>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</si>
  <si>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</si>
  <si>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</si>
  <si>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</si>
  <si>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</si>
  <si>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</si>
  <si>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</si>
  <si>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</si>
  <si>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</si>
  <si>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</si>
  <si>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</si>
  <si>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</si>
  <si>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</si>
  <si>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</si>
  <si>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</si>
  <si>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</si>
  <si>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</si>
  <si>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</si>
  <si>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</si>
  <si>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</si>
  <si>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</si>
  <si>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</si>
  <si>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</si>
  <si>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</si>
  <si>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</si>
  <si>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</si>
  <si>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</si>
  <si>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</si>
  <si>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</si>
  <si>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</si>
  <si>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</si>
  <si>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</si>
  <si>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</si>
  <si>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</si>
  <si>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</si>
  <si>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</si>
  <si>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</si>
  <si>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</si>
  <si>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</si>
  <si>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</si>
  <si>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</si>
  <si>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</si>
  <si>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</si>
  <si>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</si>
  <si>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</si>
  <si>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</si>
  <si>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</si>
  <si>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</si>
  <si>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</si>
  <si>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</si>
  <si>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</si>
  <si>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</si>
  <si>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</si>
  <si>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</si>
  <si>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</si>
  <si>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</si>
  <si>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</si>
  <si>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</si>
  <si>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</si>
  <si>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</si>
  <si>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</si>
  <si>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</si>
  <si>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</si>
  <si>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</si>
  <si>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</si>
  <si>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</si>
  <si>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</si>
  <si>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</si>
  <si>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</si>
  <si>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</si>
  <si>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</si>
  <si>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</si>
  <si>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</si>
  <si>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</si>
  <si>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</si>
  <si>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</si>
  <si>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</si>
  <si>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</si>
  <si>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395997</t>
  </si>
  <si>
    <t>DZ SOFTASEPT N BEZBARVÝ 250 ml</t>
  </si>
  <si>
    <t>840464</t>
  </si>
  <si>
    <t>Vitar Soda tbl.150</t>
  </si>
  <si>
    <t>neleč.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</si>
  <si>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</si>
  <si>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</si>
  <si>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</si>
  <si>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</si>
  <si>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</si>
  <si>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</si>
  <si>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</si>
  <si>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</si>
  <si>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</si>
  <si>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</si>
  <si>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</si>
  <si>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</si>
  <si>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</si>
  <si>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</si>
  <si>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</si>
  <si>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</si>
  <si>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</si>
  <si>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</si>
  <si>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</si>
  <si>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</si>
  <si>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</si>
  <si>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</si>
  <si>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</si>
  <si>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</si>
  <si>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</si>
  <si>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</si>
  <si>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</si>
  <si>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</si>
  <si>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</si>
  <si>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</si>
  <si>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</si>
  <si>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</si>
  <si>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</si>
  <si>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</si>
  <si>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</si>
  <si>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</si>
  <si>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</si>
  <si>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</si>
  <si>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</si>
  <si>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</si>
  <si>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</si>
  <si>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</si>
  <si>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</si>
  <si>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</si>
  <si>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</si>
  <si>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</si>
  <si>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</si>
  <si>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</si>
  <si>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</si>
  <si>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</si>
  <si>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</si>
  <si>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</si>
  <si>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</si>
  <si>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</si>
  <si>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</si>
  <si>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</si>
  <si>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</si>
  <si>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</si>
  <si>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</si>
  <si>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</si>
  <si>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</si>
  <si>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</si>
  <si>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</si>
  <si>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</si>
  <si>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</si>
  <si>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</si>
  <si>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</si>
  <si>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100536</t>
  </si>
  <si>
    <t>536</t>
  </si>
  <si>
    <t>NORADRENALIN LECIVA</t>
  </si>
  <si>
    <t>INJ 5X1ML/1MG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</si>
  <si>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</si>
  <si>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</si>
  <si>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</si>
  <si>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</si>
  <si>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</si>
  <si>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</si>
  <si>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</si>
  <si>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</si>
  <si>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</si>
  <si>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</si>
  <si>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</si>
  <si>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</si>
  <si>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</si>
  <si>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</si>
  <si>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</si>
  <si>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</si>
  <si>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155824</t>
  </si>
  <si>
    <t>55824</t>
  </si>
  <si>
    <t>INJ 5X5ML/2500MG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</si>
  <si>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</si>
  <si>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</si>
  <si>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</si>
  <si>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</si>
  <si>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</si>
  <si>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</si>
  <si>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</si>
  <si>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</si>
  <si>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</si>
  <si>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</si>
  <si>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</si>
  <si>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</si>
  <si>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</si>
  <si>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</si>
  <si>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</si>
  <si>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</si>
  <si>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</si>
  <si>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</si>
  <si>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</si>
  <si>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</si>
  <si>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</si>
  <si>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</si>
  <si>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</si>
  <si>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</si>
  <si>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</si>
  <si>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</si>
  <si>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</si>
  <si>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</si>
  <si>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</si>
  <si>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</si>
  <si>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</si>
  <si>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</si>
  <si>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</si>
  <si>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</si>
  <si>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</si>
  <si>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846980</t>
  </si>
  <si>
    <t>124129</t>
  </si>
  <si>
    <t>PRESTANCE 10 MG/10 MG</t>
  </si>
  <si>
    <t>POR TBL NOB 30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</si>
  <si>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</si>
  <si>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</si>
  <si>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</si>
  <si>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</si>
  <si>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</si>
  <si>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</si>
  <si>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</si>
  <si>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900240</t>
  </si>
  <si>
    <t>DZ TRIXO LIND 500ML</t>
  </si>
  <si>
    <t>102684</t>
  </si>
  <si>
    <t>2684</t>
  </si>
  <si>
    <t>MESOCAIN</t>
  </si>
  <si>
    <t>GEL 1X20GM</t>
  </si>
  <si>
    <t>109415</t>
  </si>
  <si>
    <t>9415</t>
  </si>
  <si>
    <t>NASIVIN</t>
  </si>
  <si>
    <t>SPR NAS 10ML 0.05%</t>
  </si>
  <si>
    <t>911927</t>
  </si>
  <si>
    <t>KL ETHANOL.C.BENZINO 200G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</si>
  <si>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</si>
  <si>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</si>
  <si>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</si>
  <si>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</si>
  <si>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</si>
  <si>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</si>
  <si>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</si>
  <si>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</si>
  <si>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</si>
  <si>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</si>
  <si>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</si>
  <si>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</si>
  <si>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</si>
  <si>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</si>
  <si>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</si>
  <si>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</si>
  <si>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</si>
  <si>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</si>
  <si>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</si>
  <si>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</si>
  <si>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</si>
  <si>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</si>
  <si>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</si>
  <si>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</si>
  <si>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</si>
  <si>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</si>
  <si>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</si>
  <si>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</si>
  <si>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</si>
  <si>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</si>
  <si>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</si>
  <si>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</si>
  <si>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</si>
  <si>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</si>
  <si>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</si>
  <si>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</si>
  <si>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</si>
  <si>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</si>
  <si>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</si>
  <si>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</si>
  <si>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</si>
  <si>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</si>
  <si>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</si>
  <si>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846609</t>
  </si>
  <si>
    <t>112584</t>
  </si>
  <si>
    <t>NEBIVOLOL SANDOZ 5 MG</t>
  </si>
  <si>
    <t>POR TBL NOB 14X5MG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</si>
  <si>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</si>
  <si>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</si>
  <si>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</si>
  <si>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</si>
  <si>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</si>
  <si>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</si>
  <si>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</si>
  <si>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</si>
  <si>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58880</t>
  </si>
  <si>
    <t>DOLMINA 100 SR</t>
  </si>
  <si>
    <t>POR TBL PRO 20X100MG</t>
  </si>
  <si>
    <t>127953</t>
  </si>
  <si>
    <t>27953</t>
  </si>
  <si>
    <t>LANTUS 100 JEDNOTEK/ML SOLOSTAR</t>
  </si>
  <si>
    <t xml:space="preserve">SDR INJ SOL 5X3ML </t>
  </si>
  <si>
    <t>847149</t>
  </si>
  <si>
    <t>124115</t>
  </si>
  <si>
    <t>PRESTANCE 10 MG/5 MG</t>
  </si>
  <si>
    <t>900071</t>
  </si>
  <si>
    <t>KL TBL MAGN.LACT 0,5G+B6 0,02G, 100TBL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</si>
  <si>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</si>
  <si>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</si>
  <si>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</si>
  <si>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</si>
  <si>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</si>
  <si>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</si>
  <si>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</si>
  <si>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</si>
  <si>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395019</t>
  </si>
  <si>
    <t>KL CHLADIVE MAZANI 450 g FAGRON</t>
  </si>
  <si>
    <t>849053</t>
  </si>
  <si>
    <t>1</t>
  </si>
  <si>
    <t>Cyto-chlorid sodný 0,9% 1x 10ml</t>
  </si>
  <si>
    <t>930255</t>
  </si>
  <si>
    <t>KL CHLADIVE MAZANI 450 g FAG.,KUL.</t>
  </si>
  <si>
    <t>DPH 21%</t>
  </si>
  <si>
    <t>850729</t>
  </si>
  <si>
    <t>157875</t>
  </si>
  <si>
    <t>PARACETAMOL KABI 10MG/ML</t>
  </si>
  <si>
    <t>INF SOL 10X100ML/1000MG</t>
  </si>
  <si>
    <t>921281</t>
  </si>
  <si>
    <t>KL BENZINUM 200g</t>
  </si>
  <si>
    <t>100248</t>
  </si>
  <si>
    <t>248</t>
  </si>
  <si>
    <t>PANTHENOL</t>
  </si>
  <si>
    <t>TBL 20X100MG</t>
  </si>
  <si>
    <t>100966</t>
  </si>
  <si>
    <t>966</t>
  </si>
  <si>
    <t>SPC 1X100GM</t>
  </si>
  <si>
    <t>146270</t>
  </si>
  <si>
    <t>46270</t>
  </si>
  <si>
    <t>MAALOX</t>
  </si>
  <si>
    <t>SUS 1X250ML-PE</t>
  </si>
  <si>
    <t>846116</t>
  </si>
  <si>
    <t>125226</t>
  </si>
  <si>
    <t>NORETHISTERON ZENTIVA</t>
  </si>
  <si>
    <t>900012</t>
  </si>
  <si>
    <t>KL SOL.HYD.PEROX.3% 200G</t>
  </si>
  <si>
    <t>100616</t>
  </si>
  <si>
    <t>616</t>
  </si>
  <si>
    <t>INJ 10X2ML/100MG</t>
  </si>
  <si>
    <t>380759</t>
  </si>
  <si>
    <t>80759</t>
  </si>
  <si>
    <t>OPSITE SPRAY 240 ML</t>
  </si>
  <si>
    <t>TRANSPARENTNÍ FILM</t>
  </si>
  <si>
    <t>987881</t>
  </si>
  <si>
    <t>Walmark Laktobacily FORTE s fruktooligosach.30+30</t>
  </si>
  <si>
    <t>501201</t>
  </si>
  <si>
    <t>TISSEEL FROZ  2 ml</t>
  </si>
  <si>
    <t>850152</t>
  </si>
  <si>
    <t>153349</t>
  </si>
  <si>
    <t>Tisseel Lyo 2 ml</t>
  </si>
  <si>
    <t>105693</t>
  </si>
  <si>
    <t>5693</t>
  </si>
  <si>
    <t>CTB 40</t>
  </si>
  <si>
    <t>900106</t>
  </si>
  <si>
    <t>IR  0.9%SOD.CHLOR.FOR IRR. 6X1000 ML</t>
  </si>
  <si>
    <t>IR-Fres. 6X1000 ML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</si>
  <si>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</si>
  <si>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</si>
  <si>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</si>
  <si>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</si>
  <si>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</si>
  <si>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</si>
  <si>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</si>
  <si>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</si>
  <si>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</si>
  <si>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</si>
  <si>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</si>
  <si>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</si>
  <si>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</si>
  <si>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</si>
  <si>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</si>
  <si>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</si>
  <si>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</si>
  <si>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</si>
  <si>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</si>
  <si>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</si>
  <si>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</si>
  <si>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</si>
  <si>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</si>
  <si>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</si>
  <si>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850608</t>
  </si>
  <si>
    <t>169303</t>
  </si>
  <si>
    <t>ARTEOPTIC 2%</t>
  </si>
  <si>
    <t>OPH GTT SOL 3X5ML</t>
  </si>
  <si>
    <t>501198</t>
  </si>
  <si>
    <t>Duplospray Mis aplicator -Tisseel -0600029</t>
  </si>
  <si>
    <t>107678</t>
  </si>
  <si>
    <t>KALIUMCHLORID 7.45% BRAUN</t>
  </si>
  <si>
    <t>INF CNC SOL 20X20ML</t>
  </si>
  <si>
    <t>988088</t>
  </si>
  <si>
    <t>Walmark Laktobacily FORTE s fruktooligosach.60+60</t>
  </si>
  <si>
    <t>989039</t>
  </si>
  <si>
    <t>Menalind Profess.čist.pěna 400ml+čist.těl.ml.500ml</t>
  </si>
  <si>
    <t>P</t>
  </si>
  <si>
    <t>109709</t>
  </si>
  <si>
    <t>9709</t>
  </si>
  <si>
    <t>SOLU-MEDROL</t>
  </si>
  <si>
    <t>INJ SIC 1X40MG+1ML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</si>
  <si>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</si>
  <si>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</si>
  <si>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</si>
  <si>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</si>
  <si>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</si>
  <si>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</si>
  <si>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</si>
  <si>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117122</t>
  </si>
  <si>
    <t>17122</t>
  </si>
  <si>
    <t>LANZUL</t>
  </si>
  <si>
    <t>CPS 56X30MG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</si>
  <si>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</si>
  <si>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</si>
  <si>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</si>
  <si>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</si>
  <si>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</si>
  <si>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</si>
  <si>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</si>
  <si>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</si>
  <si>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</si>
  <si>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</si>
  <si>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</si>
  <si>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</si>
  <si>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</si>
  <si>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</si>
  <si>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</si>
  <si>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</si>
  <si>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</si>
  <si>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</si>
  <si>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</si>
  <si>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</si>
  <si>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</si>
  <si>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</si>
  <si>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</si>
  <si>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</si>
  <si>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</si>
  <si>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</si>
  <si>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166029</t>
  </si>
  <si>
    <t>66029</t>
  </si>
  <si>
    <t>ZODAC</t>
  </si>
  <si>
    <t>TBL OBD 10X10MG</t>
  </si>
  <si>
    <t>193016</t>
  </si>
  <si>
    <t>93016</t>
  </si>
  <si>
    <t>SORTIS 20MG</t>
  </si>
  <si>
    <t>TBL OBD 30X20MG</t>
  </si>
  <si>
    <t>196977</t>
  </si>
  <si>
    <t>96977</t>
  </si>
  <si>
    <t>XANAX</t>
  </si>
  <si>
    <t>844554</t>
  </si>
  <si>
    <t>114065</t>
  </si>
  <si>
    <t>LOZAP 50 ZENTIVA</t>
  </si>
  <si>
    <t>POR TBL FLM 30X50MG</t>
  </si>
  <si>
    <t>850124</t>
  </si>
  <si>
    <t>125082</t>
  </si>
  <si>
    <t>APO-SIMVA 20</t>
  </si>
  <si>
    <t>112891</t>
  </si>
  <si>
    <t>12891</t>
  </si>
  <si>
    <t>AULIN</t>
  </si>
  <si>
    <t>TBL 15X100MG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</si>
  <si>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</si>
  <si>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</si>
  <si>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</si>
  <si>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</si>
  <si>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</si>
  <si>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</si>
  <si>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</si>
  <si>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</si>
  <si>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</si>
  <si>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</si>
  <si>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</si>
  <si>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</si>
  <si>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</si>
  <si>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</si>
  <si>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</si>
  <si>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</si>
  <si>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</si>
  <si>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</si>
  <si>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</si>
  <si>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</si>
  <si>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</si>
  <si>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</si>
  <si>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</si>
  <si>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194113</t>
  </si>
  <si>
    <t>94113</t>
  </si>
  <si>
    <t>WARFARIN</t>
  </si>
  <si>
    <t>TBL 100X3MG</t>
  </si>
  <si>
    <t>848251</t>
  </si>
  <si>
    <t>122632</t>
  </si>
  <si>
    <t>SORTIS 80 MG</t>
  </si>
  <si>
    <t>POR TBL FLM 30X80MG</t>
  </si>
  <si>
    <t>122678</t>
  </si>
  <si>
    <t>QUETIAPIN SANDOZ 25 MG</t>
  </si>
  <si>
    <t>POR TBL FLM 30X25MG</t>
  </si>
  <si>
    <t>132058</t>
  </si>
  <si>
    <t>32058</t>
  </si>
  <si>
    <t>INJ SOL 10X0.3ML</t>
  </si>
  <si>
    <t>132059</t>
  </si>
  <si>
    <t>32059</t>
  </si>
  <si>
    <t>INJ SOL 10X0.4ML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</si>
  <si>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</si>
  <si>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</si>
  <si>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</si>
  <si>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</si>
  <si>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</si>
  <si>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</si>
  <si>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</si>
  <si>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849151</t>
  </si>
  <si>
    <t>122210</t>
  </si>
  <si>
    <t>APO-FENO</t>
  </si>
  <si>
    <t>POR CPS DUR 30X200MG</t>
  </si>
  <si>
    <t>50113006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</si>
  <si>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</si>
  <si>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</si>
  <si>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</si>
  <si>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</si>
  <si>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</si>
  <si>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</si>
  <si>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</si>
  <si>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</si>
  <si>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</si>
  <si>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</si>
  <si>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</si>
  <si>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</si>
  <si>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</si>
  <si>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</si>
  <si>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</si>
  <si>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</si>
  <si>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</si>
  <si>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</si>
  <si>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</si>
  <si>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</si>
  <si>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</si>
  <si>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</si>
  <si>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</si>
  <si>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</si>
  <si>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</si>
  <si>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</si>
  <si>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</si>
  <si>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</si>
  <si>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</si>
  <si>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</si>
  <si>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</si>
  <si>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</si>
  <si>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</si>
  <si>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</si>
  <si>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</si>
  <si>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</si>
  <si>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</si>
  <si>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</si>
  <si>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</si>
  <si>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</si>
  <si>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</si>
  <si>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</si>
  <si>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</si>
  <si>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</si>
  <si>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</si>
  <si>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</si>
  <si>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</si>
  <si>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</si>
  <si>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</si>
  <si>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</si>
  <si>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</si>
  <si>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</si>
  <si>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</si>
  <si>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</si>
  <si>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</si>
  <si>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</si>
  <si>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</si>
  <si>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</si>
  <si>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</si>
  <si>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</si>
  <si>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</si>
  <si>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</si>
  <si>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</si>
  <si>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</si>
  <si>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</si>
  <si>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</si>
  <si>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</si>
  <si>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</si>
  <si>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</si>
  <si>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</si>
  <si>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</si>
  <si>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</si>
  <si>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</si>
  <si>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</si>
  <si>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</si>
  <si>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</si>
  <si>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119751</t>
  </si>
  <si>
    <t>19751</t>
  </si>
  <si>
    <t>POR TBLNOB14X1000MG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</si>
  <si>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</si>
  <si>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</si>
  <si>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</si>
  <si>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</si>
  <si>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</si>
  <si>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</si>
  <si>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201030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</si>
  <si>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</si>
  <si>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</si>
  <si>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</si>
  <si>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</si>
  <si>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</si>
  <si>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</si>
  <si>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</si>
  <si>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</si>
  <si>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</si>
  <si>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</si>
  <si>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</si>
  <si>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</si>
  <si>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</si>
  <si>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</si>
  <si>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</si>
  <si>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</si>
  <si>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</si>
  <si>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</si>
  <si>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</si>
  <si>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</si>
  <si>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</si>
  <si>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</si>
  <si>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</si>
  <si>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</si>
  <si>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</si>
  <si>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</si>
  <si>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</si>
  <si>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</si>
  <si>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</si>
  <si>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</si>
  <si>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</si>
  <si>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</si>
  <si>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</si>
  <si>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</si>
  <si>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</si>
  <si>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</si>
  <si>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</si>
  <si>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</si>
  <si>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</si>
  <si>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</si>
  <si>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50113014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</si>
  <si>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</si>
  <si>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</si>
  <si>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</si>
  <si>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</si>
  <si>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</si>
  <si>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</si>
  <si>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</si>
  <si>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88336</t>
  </si>
  <si>
    <t>Haemate P 500 I.U.</t>
  </si>
  <si>
    <t>50113011</t>
  </si>
  <si>
    <t>87239</t>
  </si>
  <si>
    <t>Fanhdi 50 I.U./ml(500 I.U) GRIFOLS</t>
  </si>
  <si>
    <t>107860</t>
  </si>
  <si>
    <t>APO-GAB 100</t>
  </si>
  <si>
    <t>POR CPS DUR 50X100MG</t>
  </si>
  <si>
    <t>100362</t>
  </si>
  <si>
    <t>362</t>
  </si>
  <si>
    <t>ADRENALIN LECIVA</t>
  </si>
  <si>
    <t>100502</t>
  </si>
  <si>
    <t>502</t>
  </si>
  <si>
    <t>INJ 10X10ML 1%</t>
  </si>
  <si>
    <t>114075</t>
  </si>
  <si>
    <t>14075</t>
  </si>
  <si>
    <t>POR TBL FLM 60</t>
  </si>
  <si>
    <t>114933</t>
  </si>
  <si>
    <t>14933</t>
  </si>
  <si>
    <t>INHIBACE PLUS</t>
  </si>
  <si>
    <t>POR TBL FLM 28</t>
  </si>
  <si>
    <t>132917</t>
  </si>
  <si>
    <t>32917</t>
  </si>
  <si>
    <t>PREDUCTAL MR</t>
  </si>
  <si>
    <t>POR TBL RET 60X35MG</t>
  </si>
  <si>
    <t>149012</t>
  </si>
  <si>
    <t>49012</t>
  </si>
  <si>
    <t>SOTAHEXAL 80</t>
  </si>
  <si>
    <t>POR TBL NOB 20X80MG</t>
  </si>
  <si>
    <t>162318</t>
  </si>
  <si>
    <t>62318</t>
  </si>
  <si>
    <t>BETADINE (CHIRURG.) - hnědá</t>
  </si>
  <si>
    <t>LIQ 1X120ML</t>
  </si>
  <si>
    <t>169654</t>
  </si>
  <si>
    <t>KAPIDIN 20 MG</t>
  </si>
  <si>
    <t>184284</t>
  </si>
  <si>
    <t>CONCOR COMBI 5 MG/5 MG</t>
  </si>
  <si>
    <t>186990</t>
  </si>
  <si>
    <t>86990</t>
  </si>
  <si>
    <t>ARDEAOSMOSOL MA 15 (Mannitol)</t>
  </si>
  <si>
    <t>INF 1X200ML</t>
  </si>
  <si>
    <t>395210</t>
  </si>
  <si>
    <t>Aqua Touch Jelly 25x6ml</t>
  </si>
  <si>
    <t>840169</t>
  </si>
  <si>
    <t>Indulona  Nechtíková 100g</t>
  </si>
  <si>
    <t>841059</t>
  </si>
  <si>
    <t>Indulona olivová ung.100g</t>
  </si>
  <si>
    <t>705608</t>
  </si>
  <si>
    <t>Indulona A/64 ung.100ml modrá</t>
  </si>
  <si>
    <t>900814</t>
  </si>
  <si>
    <t>KL SOL.FORMAL.K FIXACI TKANI,1000G</t>
  </si>
  <si>
    <t>103128</t>
  </si>
  <si>
    <t>3128</t>
  </si>
  <si>
    <t>STOPANGIN</t>
  </si>
  <si>
    <t>SPR 1X30ML</t>
  </si>
  <si>
    <t>394712</t>
  </si>
  <si>
    <t>IR  AQUA STERILE OPLACH.1x1000 ml ECOTAINER</t>
  </si>
  <si>
    <t>IR OPLACH</t>
  </si>
  <si>
    <t>500701</t>
  </si>
  <si>
    <t>IR  AQUA STERILE OPLACH 1000 ml Pour Bottle Prom.</t>
  </si>
  <si>
    <t>108499</t>
  </si>
  <si>
    <t>8499</t>
  </si>
  <si>
    <t>DIPIDOLOR</t>
  </si>
  <si>
    <t>INJ 5X2ML 7.5MG/ML</t>
  </si>
  <si>
    <t>840987</t>
  </si>
  <si>
    <t>IR  AQUA STERILE OPLACH.6x1000 ml</t>
  </si>
  <si>
    <t>IR OPLACH-FR</t>
  </si>
  <si>
    <t>501065</t>
  </si>
  <si>
    <t>KL SIGNATURY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</si>
  <si>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</si>
  <si>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</si>
  <si>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</si>
  <si>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</si>
  <si>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</si>
  <si>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</si>
  <si>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</si>
  <si>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198880</t>
  </si>
  <si>
    <t>98880</t>
  </si>
  <si>
    <t>FYZIOLOGICKÝ ROZTOK VIAFLO</t>
  </si>
  <si>
    <t>155911</t>
  </si>
  <si>
    <t>PEROXID VODIKU 3%</t>
  </si>
  <si>
    <t>LIQ  1X100ML</t>
  </si>
  <si>
    <t>121393</t>
  </si>
  <si>
    <t>21393</t>
  </si>
  <si>
    <t>PATENTBLAU V</t>
  </si>
  <si>
    <t>INJ 5X2ML/50MG</t>
  </si>
  <si>
    <t>395211</t>
  </si>
  <si>
    <t>Aqua Touch Jelly 25x11ml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</si>
  <si>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</si>
  <si>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</si>
  <si>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</si>
  <si>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</si>
  <si>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</si>
  <si>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</si>
  <si>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</si>
  <si>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</si>
  <si>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</si>
  <si>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</si>
  <si>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</si>
  <si>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</si>
  <si>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</si>
  <si>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</si>
  <si>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</si>
  <si>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</si>
  <si>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</si>
  <si>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</si>
  <si>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</si>
  <si>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</si>
  <si>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</si>
  <si>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</si>
  <si>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</si>
  <si>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</si>
  <si>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</si>
  <si>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</si>
  <si>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989093</t>
  </si>
  <si>
    <t>500647</t>
  </si>
  <si>
    <t>FIRMAGON 120 MG</t>
  </si>
  <si>
    <t>INJ PSO LQF 2X120MG+2X6ML</t>
  </si>
  <si>
    <t>176954</t>
  </si>
  <si>
    <t>POR GTT SOL 1X50ML</t>
  </si>
  <si>
    <t>132090</t>
  </si>
  <si>
    <t>32090</t>
  </si>
  <si>
    <t>TRALGIT 50 INJ</t>
  </si>
  <si>
    <t>INJ SOL 5X1ML/50MG</t>
  </si>
  <si>
    <t>147144</t>
  </si>
  <si>
    <t>47144</t>
  </si>
  <si>
    <t>LETROX 100</t>
  </si>
  <si>
    <t>TBL 100X100RG</t>
  </si>
  <si>
    <t>147741</t>
  </si>
  <si>
    <t>47741</t>
  </si>
  <si>
    <t>RIVOCOR 10</t>
  </si>
  <si>
    <t>POR TBL FLM 30X10MG</t>
  </si>
  <si>
    <t>193013</t>
  </si>
  <si>
    <t>93013</t>
  </si>
  <si>
    <t>SORTIS 10MG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</si>
  <si>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</si>
  <si>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</si>
  <si>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</si>
  <si>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</si>
  <si>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</si>
  <si>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</si>
  <si>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</si>
  <si>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</si>
  <si>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128007</t>
  </si>
  <si>
    <t>28007</t>
  </si>
  <si>
    <t>ZOMETA 4 MG</t>
  </si>
  <si>
    <t>INF CNC SOL 1X4MG</t>
  </si>
  <si>
    <t>166760</t>
  </si>
  <si>
    <t>KINITO 50 MG, POTAHOVANÉ TABLETY</t>
  </si>
  <si>
    <t>POR TBL FLM 100X50MG</t>
  </si>
  <si>
    <t>50113009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</si>
  <si>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</si>
  <si>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</si>
  <si>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</si>
  <si>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</si>
  <si>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</si>
  <si>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</si>
  <si>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</si>
  <si>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UNG OPH 1X5GM</t>
  </si>
  <si>
    <t>Urologická klinika, lůžkové oddělení</t>
  </si>
  <si>
    <t>Urologická klinika,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</si>
  <si>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</si>
  <si>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</si>
  <si>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</si>
  <si>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</si>
  <si>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</si>
  <si>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</si>
  <si>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</si>
  <si>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1221 - Urologická klinika, ambulance</t>
  </si>
  <si>
    <t>1211 - Urologická klinika, lůžkové oddělení</t>
  </si>
  <si>
    <t>B01AC04 - Klopidogrel</t>
  </si>
  <si>
    <t>H03AA01 - Levothyroxin, sodná sůl</t>
  </si>
  <si>
    <t>N03AX16 - Pregabalin</t>
  </si>
  <si>
    <t>J01FA09 - Klarithromycin</t>
  </si>
  <si>
    <t>A03FA - Prokinetika</t>
  </si>
  <si>
    <t>A06AD11 - Laktulóza</t>
  </si>
  <si>
    <t>M01AX17 - Nimesulid</t>
  </si>
  <si>
    <t>A10AB05 - Inzulin aspart</t>
  </si>
  <si>
    <t>R03AC02 - Salbutamol</t>
  </si>
  <si>
    <t>A10BB12 - Glimepirid</t>
  </si>
  <si>
    <t>J01DC02 - Cefuroxim</t>
  </si>
  <si>
    <t>B01AA03 - Warfarin</t>
  </si>
  <si>
    <t>J01MA02 - Ciprofloxacin</t>
  </si>
  <si>
    <t>B01AB06 - Nadroparin</t>
  </si>
  <si>
    <t>N02AX02 - Tramadol</t>
  </si>
  <si>
    <t>A02BC03 - Lansoprazol</t>
  </si>
  <si>
    <t>N05BA12 - Alprazolam</t>
  </si>
  <si>
    <t>C02AC05 - Moxonidin</t>
  </si>
  <si>
    <t>V06XX - Potraviny pro zvláštní lékařské účely (PZLÚ)</t>
  </si>
  <si>
    <t>A02BC02 - Pantoprazol</t>
  </si>
  <si>
    <t>J01CR01 - Ampicilin a enzymový inhibitor</t>
  </si>
  <si>
    <t>C07AB05 - Betaxolol</t>
  </si>
  <si>
    <t>J01CR02 - Amoxicilin a enzymový inhibitor</t>
  </si>
  <si>
    <t>C07AB07 - Bisoprolol</t>
  </si>
  <si>
    <t>J01DH51 - Imipenem a enzymový inhibitor</t>
  </si>
  <si>
    <t>C08CA01 - Amlodipin</t>
  </si>
  <si>
    <t>J01MA01 - Ofloxacin</t>
  </si>
  <si>
    <t>C09AA04 - Perindopril</t>
  </si>
  <si>
    <t>J02AC01 - Flukonazol</t>
  </si>
  <si>
    <t>C09CA01 - Losartan</t>
  </si>
  <si>
    <t>M05BA08 - Kyselina zoledronová</t>
  </si>
  <si>
    <t>C09CA07 - Telmisartan</t>
  </si>
  <si>
    <t>N03AX12 - Gabapentin</t>
  </si>
  <si>
    <t>C09DA01 - Losartan a diuretika</t>
  </si>
  <si>
    <t>N05AH04 - Kvetiapin</t>
  </si>
  <si>
    <t>C10AA01 - Simvastatin</t>
  </si>
  <si>
    <t>N06AB04 - Citalopram</t>
  </si>
  <si>
    <t>C10AA05 - Atorvastatin</t>
  </si>
  <si>
    <t>R06AE07 - Cetirizin</t>
  </si>
  <si>
    <t>C10AB05 - Fenofibrát</t>
  </si>
  <si>
    <t>V08AB05 - Jopromid</t>
  </si>
  <si>
    <t>C10BX03 - Atorvastatin a amlodipin</t>
  </si>
  <si>
    <t>H02AB04 - Methylprednisolon</t>
  </si>
  <si>
    <t>A02BC02</t>
  </si>
  <si>
    <t>A02BC03</t>
  </si>
  <si>
    <t>LANZUL 30 MG</t>
  </si>
  <si>
    <t>POR CPS DUR 56X30MG</t>
  </si>
  <si>
    <t>A06AD11</t>
  </si>
  <si>
    <t>A10AB05</t>
  </si>
  <si>
    <t>B01AA03</t>
  </si>
  <si>
    <t>WARFARIN ORION 3 MG</t>
  </si>
  <si>
    <t>POR TBL NOB 100X3MG</t>
  </si>
  <si>
    <t>B01AB06</t>
  </si>
  <si>
    <t>INJ SOL 10X5ML/47.5KU</t>
  </si>
  <si>
    <t>B01AC04</t>
  </si>
  <si>
    <t>C02AC05</t>
  </si>
  <si>
    <t>MOXOSTAD 0,2 MG</t>
  </si>
  <si>
    <t>POR TBL FLM 30X0.2MG</t>
  </si>
  <si>
    <t>C07AB05</t>
  </si>
  <si>
    <t>C07AB07</t>
  </si>
  <si>
    <t>C08CA01</t>
  </si>
  <si>
    <t>C09CA01</t>
  </si>
  <si>
    <t>C09CA07</t>
  </si>
  <si>
    <t>C09DA01</t>
  </si>
  <si>
    <t>C10AA01</t>
  </si>
  <si>
    <t>C10AA05</t>
  </si>
  <si>
    <t>SORTIS 20 MG</t>
  </si>
  <si>
    <t>C10AB05</t>
  </si>
  <si>
    <t>C10BX03</t>
  </si>
  <si>
    <t>CADUET 5 MG/10 MG</t>
  </si>
  <si>
    <t>H02AB04</t>
  </si>
  <si>
    <t>SOLU-MEDROL 40 MG/ML</t>
  </si>
  <si>
    <t>INJ PSO LQF 40MG+1ML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</si>
  <si>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</si>
  <si>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</si>
  <si>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</si>
  <si>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</si>
  <si>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</si>
  <si>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</si>
  <si>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</si>
  <si>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</si>
  <si>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</si>
  <si>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</si>
  <si>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10X500MG</t>
  </si>
  <si>
    <t>ZINACEF 1,5 G</t>
  </si>
  <si>
    <t>ZINACEF 750 MG</t>
  </si>
  <si>
    <t>INJ PLV SOL 1X750MG</t>
  </si>
  <si>
    <t>J01DH51</t>
  </si>
  <si>
    <t>J01FA09</t>
  </si>
  <si>
    <t>POR TBL FLM 14X500MG</t>
  </si>
  <si>
    <t>J01MA01</t>
  </si>
  <si>
    <t>POR TBL FLM 10X200MG</t>
  </si>
  <si>
    <t>J01MA02</t>
  </si>
  <si>
    <t>J02AC01</t>
  </si>
  <si>
    <t>POR CPS DUR 7X100MG</t>
  </si>
  <si>
    <t>M01AX17</t>
  </si>
  <si>
    <t>POR TBL NOB 15X100MG</t>
  </si>
  <si>
    <t>N03AX16</t>
  </si>
  <si>
    <t>POR CPS DUR 14X75MG</t>
  </si>
  <si>
    <t>N05AH04</t>
  </si>
  <si>
    <t>N05BA12</t>
  </si>
  <si>
    <t>XANAX SR 0,5 MG</t>
  </si>
  <si>
    <t>POR TBL PRO 30X0.5MG</t>
  </si>
  <si>
    <t>XANAX 0,5 MG</t>
  </si>
  <si>
    <t>POR TBL NOB 30X0.5MG</t>
  </si>
  <si>
    <t>XANAX 1 MG</t>
  </si>
  <si>
    <t>POR TBL NOB 30X1MG</t>
  </si>
  <si>
    <t>N06AB04</t>
  </si>
  <si>
    <t>POR TBL FLM 30X20 MG</t>
  </si>
  <si>
    <t>R03AC02</t>
  </si>
  <si>
    <t>INH SUS PSS 200X100RG</t>
  </si>
  <si>
    <t>R06AE07</t>
  </si>
  <si>
    <t>POR TBL FLM 10X10MG</t>
  </si>
  <si>
    <t>V06XX</t>
  </si>
  <si>
    <t>DIASIP S PŘÍCHUTÍ VANILKOVOU</t>
  </si>
  <si>
    <t>A03FA</t>
  </si>
  <si>
    <t>A10BB12</t>
  </si>
  <si>
    <t>C09AA04</t>
  </si>
  <si>
    <t>SORTIS 10 MG</t>
  </si>
  <si>
    <t>POR TBL NOB 100X100RG I</t>
  </si>
  <si>
    <t>M05BA08</t>
  </si>
  <si>
    <t>ZOMETA 4 MG/5 ML</t>
  </si>
  <si>
    <t>INF CNC SOL 1X5ML/4MG</t>
  </si>
  <si>
    <t>N02AX02</t>
  </si>
  <si>
    <t>N03AX12</t>
  </si>
  <si>
    <t>V08AB05</t>
  </si>
  <si>
    <t>ULTRAVIST 370</t>
  </si>
  <si>
    <t>INJ SOL 10X50ML</t>
  </si>
  <si>
    <t>Přehled plnění pozitivního listu - spotřeba léčivých přípravků - orientační přehled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</si>
  <si>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</si>
  <si>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</si>
  <si>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</si>
  <si>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</si>
  <si>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</si>
  <si>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</si>
  <si>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</si>
  <si>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</si>
  <si>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</si>
  <si>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</si>
  <si>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</si>
  <si>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</si>
  <si>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</si>
  <si>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</si>
  <si>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</si>
  <si>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</si>
  <si>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</si>
  <si>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</si>
  <si>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</si>
  <si>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</si>
  <si>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</si>
  <si>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</si>
  <si>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</si>
  <si>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</si>
  <si>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</si>
  <si>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</si>
  <si>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</si>
  <si>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</si>
  <si>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</si>
  <si>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</si>
  <si>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</si>
  <si>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</si>
  <si>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Cefuroxim</t>
  </si>
  <si>
    <t>Jiná antibiotika pro lokální aplikaci</t>
  </si>
  <si>
    <t>DRM UNG 1X10GM</t>
  </si>
  <si>
    <t>Nadroparin</t>
  </si>
  <si>
    <t>Nitrofurantoin</t>
  </si>
  <si>
    <t>Sulfamethoxazol a trimethoprim</t>
  </si>
  <si>
    <t>3377</t>
  </si>
  <si>
    <t>POR TBL NOB 20X480MG</t>
  </si>
  <si>
    <t>Tamsulosin a dutasterid</t>
  </si>
  <si>
    <t>145988</t>
  </si>
  <si>
    <t>DUODART 0,5 MG/0,4 MG</t>
  </si>
  <si>
    <t>POR CPS DUR 90</t>
  </si>
  <si>
    <t>Pomůcky ortopedickoprotetické</t>
  </si>
  <si>
    <t>5113</t>
  </si>
  <si>
    <t>PÁS BŘIŠNÍ VERBA 932 520 5</t>
  </si>
  <si>
    <t>OBDVOD TRUPU 95-105CM,VEL.4</t>
  </si>
  <si>
    <t>Prostředky pro inkontinenci,kondomy urinál.,sběrné sáčky urinál.</t>
  </si>
  <si>
    <t>3459</t>
  </si>
  <si>
    <t>SÁČEK URINÁLNÍ SBĚRNÝ NOČNÍ CONVEEN</t>
  </si>
  <si>
    <t>1500ML,SPOJOVACÍ HADICE 900MM,10KS</t>
  </si>
  <si>
    <t>87506</t>
  </si>
  <si>
    <t>VLOŽKY ABSORPČNÍ TENA MEN LEVEL 2</t>
  </si>
  <si>
    <t>450ML,20KS</t>
  </si>
  <si>
    <t>Různé jiné kombinace železa</t>
  </si>
  <si>
    <t>97402</t>
  </si>
  <si>
    <t>POR TBL FLM 50X100MG</t>
  </si>
  <si>
    <t>Furosemid</t>
  </si>
  <si>
    <t>56809</t>
  </si>
  <si>
    <t>FURORESE 125</t>
  </si>
  <si>
    <t>POR TBL NOB 100X125MG</t>
  </si>
  <si>
    <t>Kyselina acetylsalicylová</t>
  </si>
  <si>
    <t>21570</t>
  </si>
  <si>
    <t>POR TBL ENT 100X100MG</t>
  </si>
  <si>
    <t>Metoprolol</t>
  </si>
  <si>
    <t>31536</t>
  </si>
  <si>
    <t>BETALOC ZOK 25 MG</t>
  </si>
  <si>
    <t>POR TBL PRO 100X25MG</t>
  </si>
  <si>
    <t>32064</t>
  </si>
  <si>
    <t>INJ SOL 10X1ML</t>
  </si>
  <si>
    <t>Perindopril a diuretika</t>
  </si>
  <si>
    <t>162012</t>
  </si>
  <si>
    <t>POR TBL FLM 90</t>
  </si>
  <si>
    <t>Rozpouštědla močových kamenů</t>
  </si>
  <si>
    <t>115527</t>
  </si>
  <si>
    <t>URALYT U</t>
  </si>
  <si>
    <t>POR GRA 1X280GM</t>
  </si>
  <si>
    <t>Sodná sůl metamizolu</t>
  </si>
  <si>
    <t>NOVALGIN TABLETY</t>
  </si>
  <si>
    <t>POR TBL FLM 20X500MG</t>
  </si>
  <si>
    <t>88130</t>
  </si>
  <si>
    <t>KALHOTKY ABSORPČNÍ NAVLÉKACÍ ABRI FLEX L1</t>
  </si>
  <si>
    <t>BOKY 100-140CM,1600ML,14KS</t>
  </si>
  <si>
    <t>Ciprofloxacin</t>
  </si>
  <si>
    <t>15658</t>
  </si>
  <si>
    <t>CIPLOX 500</t>
  </si>
  <si>
    <t>Cyproteron</t>
  </si>
  <si>
    <t>59354</t>
  </si>
  <si>
    <t>ANDROCUR 100</t>
  </si>
  <si>
    <t>POR TBL NOB 50X100MG</t>
  </si>
  <si>
    <t>Indometacin</t>
  </si>
  <si>
    <t>RCT SUP 10X100MG</t>
  </si>
  <si>
    <t>Jodovaný povidon</t>
  </si>
  <si>
    <t>62315</t>
  </si>
  <si>
    <t>DRM SOL 1X30ML</t>
  </si>
  <si>
    <t>62316</t>
  </si>
  <si>
    <t>DRM SOL 1X120ML</t>
  </si>
  <si>
    <t>Kyselina aminomethylbenzoová</t>
  </si>
  <si>
    <t>98168</t>
  </si>
  <si>
    <t>POR TBL NOB 20X250MG</t>
  </si>
  <si>
    <t>BETALOC ZOK 50 MG</t>
  </si>
  <si>
    <t>POR TBL PRO 30X50MG</t>
  </si>
  <si>
    <t>Ofloxacin</t>
  </si>
  <si>
    <t>Pitofenon a analgetika</t>
  </si>
  <si>
    <t>Propiverin</t>
  </si>
  <si>
    <t>92254</t>
  </si>
  <si>
    <t>MICTONORM</t>
  </si>
  <si>
    <t>POR TBL OBD 30X15MG</t>
  </si>
  <si>
    <t>119653</t>
  </si>
  <si>
    <t>POR TBL FLM 60X100MG</t>
  </si>
  <si>
    <t>Sodná sůl dokusátu, včetně kombinací</t>
  </si>
  <si>
    <t>RCT SOL 2X67.5ML</t>
  </si>
  <si>
    <t>Alprazolam</t>
  </si>
  <si>
    <t>5950</t>
  </si>
  <si>
    <t>POR TBL FLM 10X1GM</t>
  </si>
  <si>
    <t>Diklofenak</t>
  </si>
  <si>
    <t>Hydrokortison</t>
  </si>
  <si>
    <t>180826</t>
  </si>
  <si>
    <t>HYDROCORTISON 10 MG JENAPHARM</t>
  </si>
  <si>
    <t>POR TBL NOB 50X10MG</t>
  </si>
  <si>
    <t>Tamsulosin</t>
  </si>
  <si>
    <t>14439</t>
  </si>
  <si>
    <t>FOKUSIN</t>
  </si>
  <si>
    <t>POR CPS RDR 30X0.4MG</t>
  </si>
  <si>
    <t>Tramadol</t>
  </si>
  <si>
    <t>32083</t>
  </si>
  <si>
    <t>TRALGIT GTT.</t>
  </si>
  <si>
    <t>POR GTT SOL 1X10ML</t>
  </si>
  <si>
    <t>3462</t>
  </si>
  <si>
    <t>SÁČEK URINÁLNÍ SBĚRNÝ LÝTKOVÝ CONVEEN</t>
  </si>
  <si>
    <t>500ML,SPOJOVACÍ HADICE 400MM,10KS</t>
  </si>
  <si>
    <t>47725</t>
  </si>
  <si>
    <t>ZINNAT 250 MG</t>
  </si>
  <si>
    <t>POR TBL FLM 10X250MG</t>
  </si>
  <si>
    <t>32062</t>
  </si>
  <si>
    <t>INJ SOL 2X0.8ML</t>
  </si>
  <si>
    <t>161520</t>
  </si>
  <si>
    <t>MICTONORM UNO 30 MG</t>
  </si>
  <si>
    <t>POR CPS RDR 14X30MG</t>
  </si>
  <si>
    <t>161522</t>
  </si>
  <si>
    <t>POR CPS RDR 28X30MG</t>
  </si>
  <si>
    <t>32056</t>
  </si>
  <si>
    <t>INJ SOL 10X0.2ML</t>
  </si>
  <si>
    <t>32057</t>
  </si>
  <si>
    <t>INJ SOL 2X0.3ML</t>
  </si>
  <si>
    <t>Pantoprazol</t>
  </si>
  <si>
    <t>49113</t>
  </si>
  <si>
    <t>CONTROLOC 20 MG</t>
  </si>
  <si>
    <t>POR TBL ENT 28X20MG I</t>
  </si>
  <si>
    <t>42776</t>
  </si>
  <si>
    <t>TRALGIT SR 150</t>
  </si>
  <si>
    <t>POR TBL PRO 30X150MG</t>
  </si>
  <si>
    <t>48260</t>
  </si>
  <si>
    <t>PLV ADS 1X2GM</t>
  </si>
  <si>
    <t>32060</t>
  </si>
  <si>
    <t>INJ SOL 2X0.6ML</t>
  </si>
  <si>
    <t>167014</t>
  </si>
  <si>
    <t>KALHOTKY ABSORPČNÍ TENA MEN PROTECTIVE UNDERWEAR L</t>
  </si>
  <si>
    <t>BOKY 95-125CM,1430ML,10KS</t>
  </si>
  <si>
    <t>Bikalutamid</t>
  </si>
  <si>
    <t>128125</t>
  </si>
  <si>
    <t>BINABIC 150 MG</t>
  </si>
  <si>
    <t>POR TBL FLM 28X150MG</t>
  </si>
  <si>
    <t>58142</t>
  </si>
  <si>
    <t>DICLOFENAC AL 50</t>
  </si>
  <si>
    <t>89024</t>
  </si>
  <si>
    <t>POR TBL FLM 20X50MG</t>
  </si>
  <si>
    <t>Telmisartan</t>
  </si>
  <si>
    <t>167672</t>
  </si>
  <si>
    <t>TOLURA 80 MG</t>
  </si>
  <si>
    <t>POR TBL NOB 14X80MG</t>
  </si>
  <si>
    <t>Kyselina ursodeoxycholová</t>
  </si>
  <si>
    <t>97864</t>
  </si>
  <si>
    <t>URSOSAN</t>
  </si>
  <si>
    <t>POR CPS DUR 50X250MG</t>
  </si>
  <si>
    <t>Sultamicilin</t>
  </si>
  <si>
    <t>POR TBL FLM 12X375MG</t>
  </si>
  <si>
    <t>Alprostadil</t>
  </si>
  <si>
    <t>70426</t>
  </si>
  <si>
    <t>KARON</t>
  </si>
  <si>
    <t>INJ SOL 0.2ML/100RG+SOL</t>
  </si>
  <si>
    <t>Baklofen</t>
  </si>
  <si>
    <t>40274</t>
  </si>
  <si>
    <t>BACLOFEN-POLPHARMA 10 MG</t>
  </si>
  <si>
    <t>40275</t>
  </si>
  <si>
    <t>BACLOFEN-POLPHARMA 25 MG</t>
  </si>
  <si>
    <t>POR TBL NOB 50X25MG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</si>
  <si>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</si>
  <si>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</si>
  <si>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</si>
  <si>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</si>
  <si>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</si>
  <si>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</si>
  <si>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</si>
  <si>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Diosmin, kombinace</t>
  </si>
  <si>
    <t>POR TBL FLM 60X500MG</t>
  </si>
  <si>
    <t>Fesoterodin</t>
  </si>
  <si>
    <t>500369</t>
  </si>
  <si>
    <t>TOVIAZ 8 MG</t>
  </si>
  <si>
    <t>POR TBL PRO 84X8MG</t>
  </si>
  <si>
    <t>500370</t>
  </si>
  <si>
    <t>TOVIAZ 4 MG</t>
  </si>
  <si>
    <t>POR TBL PRO 84X4MG</t>
  </si>
  <si>
    <t>Gentamicin</t>
  </si>
  <si>
    <t>112785</t>
  </si>
  <si>
    <t>GENTAMICIN B.BRAUN 1 MG/ML INFUZNÍ ROZTOK</t>
  </si>
  <si>
    <t>INF SOL 10X80ML</t>
  </si>
  <si>
    <t>Gestoden a ethinylestradiol</t>
  </si>
  <si>
    <t>46706</t>
  </si>
  <si>
    <t>LOGEST</t>
  </si>
  <si>
    <t>POR TBL OBD 1X21</t>
  </si>
  <si>
    <t>Hořčík (různé sole v kombinaci)</t>
  </si>
  <si>
    <t>66555</t>
  </si>
  <si>
    <t>MAGNOSOLV</t>
  </si>
  <si>
    <t>POR GRA SOL 30</t>
  </si>
  <si>
    <t>Hydroxyzin</t>
  </si>
  <si>
    <t>85060</t>
  </si>
  <si>
    <t>ATARAX</t>
  </si>
  <si>
    <t>POR TBL FLM 25X25MG</t>
  </si>
  <si>
    <t>Jiná imunostimulancia</t>
  </si>
  <si>
    <t>17805</t>
  </si>
  <si>
    <t>URO-VAXOM</t>
  </si>
  <si>
    <t>POR CPS DUR 30X6MG</t>
  </si>
  <si>
    <t>17806</t>
  </si>
  <si>
    <t>POR CPS DUR 90X6MG</t>
  </si>
  <si>
    <t>Makrogol, kombinace</t>
  </si>
  <si>
    <t>170243</t>
  </si>
  <si>
    <t>MOVIPREP</t>
  </si>
  <si>
    <t>POR PLV SOL 1+1</t>
  </si>
  <si>
    <t>Nifuratel</t>
  </si>
  <si>
    <t>70498</t>
  </si>
  <si>
    <t>MACMIROR</t>
  </si>
  <si>
    <t>POR TBL OBD 20X200MG</t>
  </si>
  <si>
    <t>Nimesulid</t>
  </si>
  <si>
    <t>12892</t>
  </si>
  <si>
    <t>POR TBL NOB 30X100MG</t>
  </si>
  <si>
    <t>Norfloxacin</t>
  </si>
  <si>
    <t>93465</t>
  </si>
  <si>
    <t>NOLICIN</t>
  </si>
  <si>
    <t>POR TBL FLM 20X400MG</t>
  </si>
  <si>
    <t>66817</t>
  </si>
  <si>
    <t>POR TBL OBD 50X15MG</t>
  </si>
  <si>
    <t>92255</t>
  </si>
  <si>
    <t>MICTONETTEN</t>
  </si>
  <si>
    <t>POR TBL OBD 30X5MG</t>
  </si>
  <si>
    <t>161523</t>
  </si>
  <si>
    <t>POR CPS RDR 30X30MG</t>
  </si>
  <si>
    <t>161537</t>
  </si>
  <si>
    <t>Pseudoefedrin, kombinace</t>
  </si>
  <si>
    <t>64934</t>
  </si>
  <si>
    <t>CLARINASE REPETABS</t>
  </si>
  <si>
    <t>POR TBL RET 7</t>
  </si>
  <si>
    <t>83059</t>
  </si>
  <si>
    <t>POR TBL RET 14</t>
  </si>
  <si>
    <t>Sildenafil</t>
  </si>
  <si>
    <t>26912</t>
  </si>
  <si>
    <t>VIAGRA 100 MG</t>
  </si>
  <si>
    <t>POR TBL FLM 4X100MG</t>
  </si>
  <si>
    <t>26914</t>
  </si>
  <si>
    <t>POR TBL FLM 12X100MG</t>
  </si>
  <si>
    <t>29751</t>
  </si>
  <si>
    <t>POR TBL FLM 2X100MG</t>
  </si>
  <si>
    <t>Solifenacin</t>
  </si>
  <si>
    <t>154031</t>
  </si>
  <si>
    <t>VESICARE 5 MG</t>
  </si>
  <si>
    <t>POR TBL FLM 100X5MG</t>
  </si>
  <si>
    <t>154032</t>
  </si>
  <si>
    <t>VESICARE 10 MG</t>
  </si>
  <si>
    <t>POR TBL FLM 100X10MG</t>
  </si>
  <si>
    <t>18279</t>
  </si>
  <si>
    <t>18287</t>
  </si>
  <si>
    <t>18282</t>
  </si>
  <si>
    <t>Tadalafil</t>
  </si>
  <si>
    <t>29259</t>
  </si>
  <si>
    <t>CIALIS 20 MG</t>
  </si>
  <si>
    <t>POR TBL FLM 4X20MG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</si>
  <si>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</si>
  <si>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</si>
  <si>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</si>
  <si>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</si>
  <si>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</si>
  <si>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</si>
  <si>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</si>
  <si>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</si>
  <si>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</si>
  <si>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Trospium</t>
  </si>
  <si>
    <t>124902</t>
  </si>
  <si>
    <t>SPASMED 30</t>
  </si>
  <si>
    <t>POR TBL FLM 30X30MG</t>
  </si>
  <si>
    <t>17162</t>
  </si>
  <si>
    <t>SPASMED 15</t>
  </si>
  <si>
    <t>POR TBL FLM 30X15MG</t>
  </si>
  <si>
    <t>17163</t>
  </si>
  <si>
    <t>POR TBL FLM 50X15MG</t>
  </si>
  <si>
    <t>Mirabegron</t>
  </si>
  <si>
    <t>193798</t>
  </si>
  <si>
    <t>BETMIGA 50 MG</t>
  </si>
  <si>
    <t>193800</t>
  </si>
  <si>
    <t>POR TBL PRO 90X50MG</t>
  </si>
  <si>
    <t>193802</t>
  </si>
  <si>
    <t>Pomůcky dále nespecifikované,paruky</t>
  </si>
  <si>
    <t>140690</t>
  </si>
  <si>
    <t>KATÉTR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</si>
  <si>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</si>
  <si>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</si>
  <si>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</si>
  <si>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</si>
  <si>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KATÉTR LUBR. ACTREEN GLYS SET S INTEGROVANÝM SÁČKE</t>
  </si>
  <si>
    <t>93914</t>
  </si>
  <si>
    <t>KATÉTR POTAŽENÝ JEDNORÁZOVÝ SPEEDICATH NELATON</t>
  </si>
  <si>
    <t>CH 12,30 KS</t>
  </si>
  <si>
    <t>93919</t>
  </si>
  <si>
    <t>KATÉTR POTAŽENÝ JEDNORÁZOVÝ SPEEDICATH TIEMANN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</si>
  <si>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</si>
  <si>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</si>
  <si>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</si>
  <si>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</si>
  <si>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</si>
  <si>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</si>
  <si>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93923</t>
  </si>
  <si>
    <t>KATÉTR POTAŽENÝ JEDNORÁZOVÝ SPEEDICATH ŽENSKÝ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</si>
  <si>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</si>
  <si>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</si>
  <si>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</si>
  <si>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</si>
  <si>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</si>
  <si>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</si>
  <si>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87469</t>
  </si>
  <si>
    <t>PLENY ABSORPČNÍ MOLIFORM PLUS</t>
  </si>
  <si>
    <t>1210 ML, BAL 30 KS</t>
  </si>
  <si>
    <t>1210ML,30KS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</si>
  <si>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</si>
  <si>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</si>
  <si>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</si>
  <si>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</si>
  <si>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</si>
  <si>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</si>
  <si>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</si>
  <si>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</si>
  <si>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</si>
  <si>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87463</t>
  </si>
  <si>
    <t>PLENY ABSORPČNÍ SENTINA INKO FORM TAG</t>
  </si>
  <si>
    <t>618ML,25KS</t>
  </si>
  <si>
    <t>129920</t>
  </si>
  <si>
    <t>APO-BICALUTAMID 150 MG</t>
  </si>
  <si>
    <t>POR TBL FLM 30X150MG</t>
  </si>
  <si>
    <t>149380</t>
  </si>
  <si>
    <t>POR TBL PRO 100X4MG</t>
  </si>
  <si>
    <t>28788</t>
  </si>
  <si>
    <t>POR TBL PRO 98X4MG</t>
  </si>
  <si>
    <t>46707</t>
  </si>
  <si>
    <t>POR TBL OBD 3X21</t>
  </si>
  <si>
    <t>Chlorid draselný</t>
  </si>
  <si>
    <t>POR TBL FLM 100X500MG</t>
  </si>
  <si>
    <t>Metoklopramid</t>
  </si>
  <si>
    <t>DEGAN 10 MG TABLETY</t>
  </si>
  <si>
    <t>POR TBL NOB 40X10MG</t>
  </si>
  <si>
    <t>49114</t>
  </si>
  <si>
    <t>POR TBL ENT 56X20MG</t>
  </si>
  <si>
    <t>66818</t>
  </si>
  <si>
    <t>POR TBL OBD 100X15MG</t>
  </si>
  <si>
    <t>Tamoxifen</t>
  </si>
  <si>
    <t>44057</t>
  </si>
  <si>
    <t>TAMOXIFEN 'EBEWE' 20 MG</t>
  </si>
  <si>
    <t>POR TBL NOB 30X20MG</t>
  </si>
  <si>
    <t>49196</t>
  </si>
  <si>
    <t>POR CPS RDR 100X0.4MG</t>
  </si>
  <si>
    <t>Zolpidem</t>
  </si>
  <si>
    <t>94776</t>
  </si>
  <si>
    <t>ZOLPINOX</t>
  </si>
  <si>
    <t>POR TBL FLM 50X10MG</t>
  </si>
  <si>
    <t>Pomůcky stomické</t>
  </si>
  <si>
    <t>85655</t>
  </si>
  <si>
    <t>SÁČEK 1D UROSTOMICKÝ SENSURA</t>
  </si>
  <si>
    <t>BÉŽOVÝ, 10 -76 MAXI, FILTR, 20KS, 118020</t>
  </si>
  <si>
    <t>Amidy</t>
  </si>
  <si>
    <t>URT GEL 1X20GM/200MG</t>
  </si>
  <si>
    <t>128123</t>
  </si>
  <si>
    <t>BINABIC 50 MG</t>
  </si>
  <si>
    <t>POR TBL FLM 28X50MG</t>
  </si>
  <si>
    <t>47728</t>
  </si>
  <si>
    <t>28789</t>
  </si>
  <si>
    <t>POR TBL PRO 98X8MG</t>
  </si>
  <si>
    <t>500936</t>
  </si>
  <si>
    <t>POR TBL PRO 90X4MG</t>
  </si>
  <si>
    <t>Levocetirizin</t>
  </si>
  <si>
    <t>85142</t>
  </si>
  <si>
    <t>XYZAL</t>
  </si>
  <si>
    <t>Magnesium-laktát</t>
  </si>
  <si>
    <t>70535</t>
  </si>
  <si>
    <t>MAGNESII LACTICI 0,5 TBL. MEDICAMENTA</t>
  </si>
  <si>
    <t>POR TBL NOB 1000X0.5GM</t>
  </si>
  <si>
    <t>Prednison</t>
  </si>
  <si>
    <t>PREDNISON 5 LÉČIVA</t>
  </si>
  <si>
    <t>POR TBL NOB 20X5MG</t>
  </si>
  <si>
    <t>66820</t>
  </si>
  <si>
    <t>POR TBL OBD 100X5MG</t>
  </si>
  <si>
    <t>166799</t>
  </si>
  <si>
    <t>OLVION 100 MG</t>
  </si>
  <si>
    <t>166801</t>
  </si>
  <si>
    <t>POR TBL FLM 8X100MG</t>
  </si>
  <si>
    <t>29257</t>
  </si>
  <si>
    <t>POR TBL FLM 2X20MG</t>
  </si>
  <si>
    <t>29258</t>
  </si>
  <si>
    <t>CIALIS 5 MG</t>
  </si>
  <si>
    <t>POR TBL FLM 28X5MG</t>
  </si>
  <si>
    <t>Testosteron</t>
  </si>
  <si>
    <t>19373</t>
  </si>
  <si>
    <t>NEBIDO</t>
  </si>
  <si>
    <t>INJ SOL 1X4ML</t>
  </si>
  <si>
    <t>199683</t>
  </si>
  <si>
    <t>Triamcinolon</t>
  </si>
  <si>
    <t>2828</t>
  </si>
  <si>
    <t>TRIAMCINOLON LÉČIVA CRM</t>
  </si>
  <si>
    <t>DRM CRM 1X10GM/10MG</t>
  </si>
  <si>
    <t>3456</t>
  </si>
  <si>
    <t>KONDOM URINÁLNÍ SAMOLEPÍCÍ</t>
  </si>
  <si>
    <t>30MM,30KS</t>
  </si>
  <si>
    <t>Alopurinol</t>
  </si>
  <si>
    <t>Atorvastatin</t>
  </si>
  <si>
    <t>93015</t>
  </si>
  <si>
    <t>93021</t>
  </si>
  <si>
    <t>SORTIS 40 MG</t>
  </si>
  <si>
    <t>POR TBL FLM 100X40MG</t>
  </si>
  <si>
    <t>Betamethason</t>
  </si>
  <si>
    <t>19757</t>
  </si>
  <si>
    <t>BELODERM</t>
  </si>
  <si>
    <t>DRM UNG 1X30GM 0.05%</t>
  </si>
  <si>
    <t>Bisoprolol</t>
  </si>
  <si>
    <t>3822</t>
  </si>
  <si>
    <t>CONCOR COR 5 MG</t>
  </si>
  <si>
    <t>Bromazepam</t>
  </si>
  <si>
    <t>LEXAURIN 1,5</t>
  </si>
  <si>
    <t>POR TBL NOB 30X1.5MG</t>
  </si>
  <si>
    <t>Doxazosin</t>
  </si>
  <si>
    <t>107794</t>
  </si>
  <si>
    <t>ZOXON 4</t>
  </si>
  <si>
    <t>POR TBL NOB 90X4MG</t>
  </si>
  <si>
    <t>500938</t>
  </si>
  <si>
    <t>POR TBL PRO 90X8MG</t>
  </si>
  <si>
    <t>56805</t>
  </si>
  <si>
    <t>FURORESE 40</t>
  </si>
  <si>
    <t>POR TBL NOB 100X40MG</t>
  </si>
  <si>
    <t>132683</t>
  </si>
  <si>
    <t>LINDYNETTE 20</t>
  </si>
  <si>
    <t>Hydrokortison-butyrát</t>
  </si>
  <si>
    <t>62047</t>
  </si>
  <si>
    <t>LOCOID LIPOCREAM 0,1%</t>
  </si>
  <si>
    <t>DRM CRM 1X30GM</t>
  </si>
  <si>
    <t>Klotrimazol</t>
  </si>
  <si>
    <t>58654</t>
  </si>
  <si>
    <t>CLOTRIMAZOL AL 200</t>
  </si>
  <si>
    <t>VAG TBL 3X200MG+APL</t>
  </si>
  <si>
    <t>Kyselina chromoglykanová</t>
  </si>
  <si>
    <t>163323</t>
  </si>
  <si>
    <t>ALLERGOCROM OČNÍ KAPKY</t>
  </si>
  <si>
    <t>OPH GTT SOL 1X10ML</t>
  </si>
  <si>
    <t>163322</t>
  </si>
  <si>
    <t>ALLERGOCROM NOSNÍ SPREJ</t>
  </si>
  <si>
    <t>NAS SPR SOL 1X15ML</t>
  </si>
  <si>
    <t>Levothyroxin, sodná sůl</t>
  </si>
  <si>
    <t>97186</t>
  </si>
  <si>
    <t>EUTHYROX 100 MIKROGRAMŮ</t>
  </si>
  <si>
    <t>POR TBL NOB 100X100RG</t>
  </si>
  <si>
    <t>Měkký parafin a tukové produkty</t>
  </si>
  <si>
    <t>89997</t>
  </si>
  <si>
    <t>LINOLA-FETT ÖLBAD</t>
  </si>
  <si>
    <t>DRM BAL 1X400ML</t>
  </si>
  <si>
    <t>Mometason</t>
  </si>
  <si>
    <t>76978</t>
  </si>
  <si>
    <t>ELOCOM</t>
  </si>
  <si>
    <t>DRM UNG 1X100GM 0.1%</t>
  </si>
  <si>
    <t>47302</t>
  </si>
  <si>
    <t>DRM CRM 1X100GM 0.1%</t>
  </si>
  <si>
    <t>12895</t>
  </si>
  <si>
    <t>POR GRA SUS 30SÁČ I</t>
  </si>
  <si>
    <t>Omeprazol</t>
  </si>
  <si>
    <t>POR CPS ETD 90X20MG SKLO</t>
  </si>
  <si>
    <t>Rivaroxaban</t>
  </si>
  <si>
    <t>168904</t>
  </si>
  <si>
    <t>XARELTO 20 MG</t>
  </si>
  <si>
    <t>POR TBL FLM 98X20MG</t>
  </si>
  <si>
    <t>3424</t>
  </si>
  <si>
    <t>AKTIFERRIN COMPOSITUM</t>
  </si>
  <si>
    <t>POR CPS MOL 100</t>
  </si>
  <si>
    <t>167670</t>
  </si>
  <si>
    <t>TOLURA 40 MG</t>
  </si>
  <si>
    <t>POR TBL NOB 90X40MG</t>
  </si>
  <si>
    <t>167671</t>
  </si>
  <si>
    <t>POR TBL NOB 98X40MG</t>
  </si>
  <si>
    <t>Urea</t>
  </si>
  <si>
    <t>16462</t>
  </si>
  <si>
    <t>EXCIPIAL U LIPOLOTIO</t>
  </si>
  <si>
    <t>DRM EML 1X200ML</t>
  </si>
  <si>
    <t>Warfarin</t>
  </si>
  <si>
    <t>165278</t>
  </si>
  <si>
    <t>ZOLPIDEM VITABALANS 10 MG POTAHOVANÉ TABLETY</t>
  </si>
  <si>
    <t>Dienogest a ethinylestradiol</t>
  </si>
  <si>
    <t>126920</t>
  </si>
  <si>
    <t>DIENILLE POTAHOVANÁ TABLETA</t>
  </si>
  <si>
    <t>POR TBL FLM 3X21</t>
  </si>
  <si>
    <t>Jiná</t>
  </si>
  <si>
    <t>*1005</t>
  </si>
  <si>
    <t>Jiný</t>
  </si>
  <si>
    <t>Obvazový materiál</t>
  </si>
  <si>
    <t>19681</t>
  </si>
  <si>
    <t>GÁZA SKLÁDANÁ KOMPRESY NESTERILNÍ STERILUX ES</t>
  </si>
  <si>
    <t>10X10CM,8 VRSTEV,100KS</t>
  </si>
  <si>
    <t>80578</t>
  </si>
  <si>
    <t>NÁPLAST HYPOALERGENNÍ CURAPOR STERILNÍ</t>
  </si>
  <si>
    <t>5X7CM,SAMOLEPÍCÍ,S POLŠTÁŘKEM,5KS</t>
  </si>
  <si>
    <t>80748</t>
  </si>
  <si>
    <t>VATA BUNIČITÁ PŘÍŘEZY</t>
  </si>
  <si>
    <t>20X30CM,500G</t>
  </si>
  <si>
    <t>130085</t>
  </si>
  <si>
    <t>SÁČEK 2D UROSTOMICKÝ ALTERNA MULTIKOMOROVÝ 14225</t>
  </si>
  <si>
    <t>BÍLÝ,50MM,MAXI,30KS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</si>
  <si>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</si>
  <si>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</si>
  <si>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</si>
  <si>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</si>
  <si>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</si>
  <si>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</si>
  <si>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</si>
  <si>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</si>
  <si>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</t>
  </si>
  <si>
    <t>3337</t>
  </si>
  <si>
    <t>PÁS STOMICKÝ</t>
  </si>
  <si>
    <t>1KS</t>
  </si>
  <si>
    <t>3341</t>
  </si>
  <si>
    <t>PASTA ADHEZIVNÍ 2650</t>
  </si>
  <si>
    <t>3357</t>
  </si>
  <si>
    <t>DESTIČKA STOMICKÁ COLOPLAST 3220</t>
  </si>
  <si>
    <t>20X20CM,5KS</t>
  </si>
  <si>
    <t>3364</t>
  </si>
  <si>
    <t>KRÉM BARIÉROVÝ COLOPLAST 4720</t>
  </si>
  <si>
    <t>TUBA 60ML,1KS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</si>
  <si>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</si>
  <si>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</si>
  <si>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</si>
  <si>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</si>
  <si>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</si>
  <si>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</si>
  <si>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</si>
  <si>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</si>
  <si>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85576</t>
  </si>
  <si>
    <t>FILM OCHRANNÝ PREP COLOPLAST</t>
  </si>
  <si>
    <t>85664</t>
  </si>
  <si>
    <t>SÁČEK 2D UROSTOMICKÝ SENSURA</t>
  </si>
  <si>
    <t>BÉŽOVÝ, 50MM, MAXI, FILTR, 30KS, 118450</t>
  </si>
  <si>
    <t>85665</t>
  </si>
  <si>
    <t>BÉŽOVÝ, 60MM, MAXI, FILTR, 30KS, 118460</t>
  </si>
  <si>
    <t>85670</t>
  </si>
  <si>
    <t>PODLOŽKA SENSURA X PRO CLICK</t>
  </si>
  <si>
    <t>PLOCHÁ S OUŠKY 50MM, 10 - 45MM, 5KS, 100250</t>
  </si>
  <si>
    <t>85671</t>
  </si>
  <si>
    <t>PLOCHÁ S OUŠKY 60MM, 10 - 55MM, 5KS, 100350</t>
  </si>
  <si>
    <t>86050</t>
  </si>
  <si>
    <t>PASTA OCHRANNÁ</t>
  </si>
  <si>
    <t>86093</t>
  </si>
  <si>
    <t>PODLOŽKA 2D ALTERNA 1775</t>
  </si>
  <si>
    <t>50MM,5KS</t>
  </si>
  <si>
    <t>86643</t>
  </si>
  <si>
    <t>SÁČEK 2D UROSTOMICKÝ ALMARYS TWIN PLUS 037960U</t>
  </si>
  <si>
    <t>PRŮHLEDNÝ,40MM,30KS, VÍCEKOMOROVÉ</t>
  </si>
  <si>
    <t>86819</t>
  </si>
  <si>
    <t>ROZTOK STOMICKÝ COLOPLAST 4710</t>
  </si>
  <si>
    <t>180ML,1KS</t>
  </si>
  <si>
    <t>86854</t>
  </si>
  <si>
    <t>POHLCOVAČ PACHU ALP</t>
  </si>
  <si>
    <t>200ML,1KS PP200</t>
  </si>
  <si>
    <t>86657</t>
  </si>
  <si>
    <t>PODLOŽKA ALMARYS TWIN PLUS CONVEX 036365U</t>
  </si>
  <si>
    <t>60MM K ÚPRAVĚ,OTVOR 17-40MM,5KS</t>
  </si>
  <si>
    <t>85575</t>
  </si>
  <si>
    <t>PUDR COLOPLAST</t>
  </si>
  <si>
    <t>25G</t>
  </si>
  <si>
    <t>3460</t>
  </si>
  <si>
    <t>DRŽÁK SÁČKU 5070</t>
  </si>
  <si>
    <t>103402</t>
  </si>
  <si>
    <t>CARDURA XL 4 MG</t>
  </si>
  <si>
    <t>POR TBL RET 100X4MG</t>
  </si>
  <si>
    <t>9310</t>
  </si>
  <si>
    <t>LOCOID 0,1%</t>
  </si>
  <si>
    <t>DRM UNG 1X30GM</t>
  </si>
  <si>
    <t>55760</t>
  </si>
  <si>
    <t>PAMYCON NA PŘÍPRAVU KAPEK</t>
  </si>
  <si>
    <t>DRM PLV SOL 1X10LAH</t>
  </si>
  <si>
    <t>POR TBL NOB 10X250MG</t>
  </si>
  <si>
    <t>Perindopril</t>
  </si>
  <si>
    <t>85158</t>
  </si>
  <si>
    <t>PRENESSA 4 MG</t>
  </si>
  <si>
    <t>POR TBL NOB 60X4MG</t>
  </si>
  <si>
    <t>Salbutamol</t>
  </si>
  <si>
    <t>18283</t>
  </si>
  <si>
    <t>18278</t>
  </si>
  <si>
    <t>29255</t>
  </si>
  <si>
    <t>CIALIS 10 MG</t>
  </si>
  <si>
    <t>POR TBL FLM 4X10MG</t>
  </si>
  <si>
    <t>2829</t>
  </si>
  <si>
    <t>TRIAMCINOLON LÉČIVA UNG</t>
  </si>
  <si>
    <t>*1021</t>
  </si>
  <si>
    <t>130029</t>
  </si>
  <si>
    <t>KRÉM ZKLIDŇUJÍCÍ SENSI-CARE</t>
  </si>
  <si>
    <t>85G,ZVLHČUJÍCÍ KRÉM V UMĚLOHMOTNÁ TUBĚ</t>
  </si>
  <si>
    <t>2702</t>
  </si>
  <si>
    <t>PÁSEK</t>
  </si>
  <si>
    <t>2707</t>
  </si>
  <si>
    <t>PUDR ZÁSYPOVÝ STOMAHESIVE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</si>
  <si>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</si>
  <si>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</si>
  <si>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</si>
  <si>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</si>
  <si>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</si>
  <si>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</si>
  <si>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85643</t>
  </si>
  <si>
    <t>FILM OCHRANNÝ CONVATEC SILESSE UBROUSKY</t>
  </si>
  <si>
    <t>30KS</t>
  </si>
  <si>
    <t>85646</t>
  </si>
  <si>
    <t>PODLOŽKA 2D NATURA PLOCHÁ TVAROVATELNÁ</t>
  </si>
  <si>
    <t>57/33-48MM, 10KS</t>
  </si>
  <si>
    <t>85676</t>
  </si>
  <si>
    <t>ODSTRAŇOVAČ MEDICÍNSKÝCH ADHEZIV CONVATEC NILTAC S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</si>
  <si>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</si>
  <si>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</si>
  <si>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</si>
  <si>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</si>
  <si>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</si>
  <si>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</si>
  <si>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</si>
  <si>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</si>
  <si>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</si>
  <si>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</si>
  <si>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</si>
  <si>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86812</t>
  </si>
  <si>
    <t>SÁČEK 2D UROSTOMICKÝ NATURA</t>
  </si>
  <si>
    <t>PRŮHLEDNÝ,57 MM,10KS,STANDARD</t>
  </si>
  <si>
    <t>86855</t>
  </si>
  <si>
    <t>POHLCOVAČ PACHU ALP OIL</t>
  </si>
  <si>
    <t>30ML,1KS  PP030</t>
  </si>
  <si>
    <t>86721</t>
  </si>
  <si>
    <t>SÁČEK 2D UROSTOMICKÝ DANSAC NOVA 2,1217-55</t>
  </si>
  <si>
    <t>BÉŽOVÝ,55MM,STANDARD,10KS</t>
  </si>
  <si>
    <t>130048</t>
  </si>
  <si>
    <t>SÁČEK 2D UROSTOMICKÝ DANSAC NIGHT</t>
  </si>
  <si>
    <t>PRŮHLEDNÝ,NOČNÍ,10KS,420-00</t>
  </si>
  <si>
    <t>86719</t>
  </si>
  <si>
    <t>PODLOŽKA 2D DANSAC NOVA 2 X3,1355-15</t>
  </si>
  <si>
    <t>55MM,OTVOR 15-42MM,KONVEXNÍ,5KS</t>
  </si>
  <si>
    <t>45214</t>
  </si>
  <si>
    <t>ZOXON 2</t>
  </si>
  <si>
    <t>85524</t>
  </si>
  <si>
    <t>AMOKSIKLAV 375 MG</t>
  </si>
  <si>
    <t>POR TBL FLM 21X375MG</t>
  </si>
  <si>
    <t>84895</t>
  </si>
  <si>
    <t>ZINNAT 125 MG</t>
  </si>
  <si>
    <t>POR TBL FLM 10X125MG</t>
  </si>
  <si>
    <t>Finasterid</t>
  </si>
  <si>
    <t>107595</t>
  </si>
  <si>
    <t>PENESTER</t>
  </si>
  <si>
    <t>POR TBL FLM 90X5MG BLIP</t>
  </si>
  <si>
    <t>16895</t>
  </si>
  <si>
    <t>IMAZOL KRÉMPASTA</t>
  </si>
  <si>
    <t>DRM PST 1X30GM</t>
  </si>
  <si>
    <t>Oxybutynin</t>
  </si>
  <si>
    <t>59104</t>
  </si>
  <si>
    <t>UROXAL 5 MG</t>
  </si>
  <si>
    <t>POR TBL NOB 60X5MG</t>
  </si>
  <si>
    <t>161528</t>
  </si>
  <si>
    <t>POR CPS RDR 84X30MG</t>
  </si>
  <si>
    <t>Triamcinolon a antiseptika</t>
  </si>
  <si>
    <t>4178</t>
  </si>
  <si>
    <t>TRIAMCINOLON E LÉČIVA</t>
  </si>
  <si>
    <t>DRM UNG 1X20GM</t>
  </si>
  <si>
    <t>Trimethoprim</t>
  </si>
  <si>
    <t>89813</t>
  </si>
  <si>
    <t>TRIPRIM 100 MG</t>
  </si>
  <si>
    <t>POR TBL NOB 20X100MG</t>
  </si>
  <si>
    <t>Vápník, kombinace s vitaminem D a/nebo jinými léčivy</t>
  </si>
  <si>
    <t>189079</t>
  </si>
  <si>
    <t>CALCICHEW D3 LEMON 400 IU</t>
  </si>
  <si>
    <t>POR TBL MND 60</t>
  </si>
  <si>
    <t>132603</t>
  </si>
  <si>
    <t>STILNOX</t>
  </si>
  <si>
    <t>*1019</t>
  </si>
  <si>
    <t>3453</t>
  </si>
  <si>
    <t>KONDOM URINÁLNÍ S PROUŽKEM CONVEEN</t>
  </si>
  <si>
    <t>35MM,30KS</t>
  </si>
  <si>
    <t>3458</t>
  </si>
  <si>
    <t>ZIP SUCHÝ PŘIPEVŇOVACÍ 5050</t>
  </si>
  <si>
    <t>1 SADA</t>
  </si>
  <si>
    <t>3463</t>
  </si>
  <si>
    <t>SÁČEK URINÁLNÍ SBĚRNÝ LÝTKOVÝ DISKRÉTNÍ CONVEEN</t>
  </si>
  <si>
    <t>600ML,SPOJOVACÍ HADICE 450MM,10KS</t>
  </si>
  <si>
    <t>Aciklovir</t>
  </si>
  <si>
    <t>84128</t>
  </si>
  <si>
    <t>HERPESIN 400</t>
  </si>
  <si>
    <t>POR TBL NOB 25X400MG</t>
  </si>
  <si>
    <t>2146</t>
  </si>
  <si>
    <t>DICLOFENAC AL RETARD</t>
  </si>
  <si>
    <t>POR TBL RET 30X100MG</t>
  </si>
  <si>
    <t>157992</t>
  </si>
  <si>
    <t>DICUNO 50 MG POTAHOVANÉ TABLETY</t>
  </si>
  <si>
    <t>Distigmin</t>
  </si>
  <si>
    <t>2130</t>
  </si>
  <si>
    <t>UBRETID 5 MG</t>
  </si>
  <si>
    <t>POR TBL NOB 50X5MG</t>
  </si>
  <si>
    <t>2360</t>
  </si>
  <si>
    <t>Doxycyklin</t>
  </si>
  <si>
    <t>4013</t>
  </si>
  <si>
    <t>DOXYBENE 200 MG TABLETY</t>
  </si>
  <si>
    <t>POR TBL NOB 10X200MG</t>
  </si>
  <si>
    <t>12737</t>
  </si>
  <si>
    <t>DOXYHEXAL 200 TABS</t>
  </si>
  <si>
    <t>28791</t>
  </si>
  <si>
    <t>POR TBL PRO 28X8MG</t>
  </si>
  <si>
    <t>98218</t>
  </si>
  <si>
    <t>FURON 40 MG</t>
  </si>
  <si>
    <t>POR TBL NOB 20X40MG</t>
  </si>
  <si>
    <t>POR TBL NOB 50X40MG</t>
  </si>
  <si>
    <t>INJ+INF SOL 10X2ML/80MG</t>
  </si>
  <si>
    <t>97557</t>
  </si>
  <si>
    <t>Kyselina alendronová</t>
  </si>
  <si>
    <t>41671</t>
  </si>
  <si>
    <t>ALENDRONATE-TEVA 70 MG</t>
  </si>
  <si>
    <t>POR TBL NOB 12X70MG</t>
  </si>
  <si>
    <t>137177</t>
  </si>
  <si>
    <t>CEZERA 5 MG</t>
  </si>
  <si>
    <t>Levonorgestrel a ethinylestradiol</t>
  </si>
  <si>
    <t>164312</t>
  </si>
  <si>
    <t>LOETTE POTAHOVANÉ TABLETY</t>
  </si>
  <si>
    <t>POR TBL FLM 3X28</t>
  </si>
  <si>
    <t>PREDNISON 20 LÉČIVA</t>
  </si>
  <si>
    <t>POR TBL NOB 20X20MG</t>
  </si>
  <si>
    <t>161529</t>
  </si>
  <si>
    <t>POR CPS RDR 98X30MG</t>
  </si>
  <si>
    <t>167666</t>
  </si>
  <si>
    <t>POR TBL NOB 28X40MG</t>
  </si>
  <si>
    <t>Thiokolchikosid</t>
  </si>
  <si>
    <t>107943</t>
  </si>
  <si>
    <t>MUSCORIL CPS</t>
  </si>
  <si>
    <t>POR CPS DUR 20X4MG</t>
  </si>
  <si>
    <t>93920</t>
  </si>
  <si>
    <t>CH 14,30 KS</t>
  </si>
  <si>
    <t>3358</t>
  </si>
  <si>
    <t>DESTIČKA STOMICKÁ COLOPLAST 3250</t>
  </si>
  <si>
    <t>PÁS 200CMX10CM,1KS</t>
  </si>
  <si>
    <t>85656</t>
  </si>
  <si>
    <t>PRŮHLEDNÝ, 10 -76 MAXI, FILTR, 20KS, 118040</t>
  </si>
  <si>
    <t>86725</t>
  </si>
  <si>
    <t>PODLOŽKA 2D ALTERNA EXTRA 2832</t>
  </si>
  <si>
    <t>Ciklopirox</t>
  </si>
  <si>
    <t>58260</t>
  </si>
  <si>
    <t>DAFNEGIN</t>
  </si>
  <si>
    <t>VAG CRM 1X78GM+APL.</t>
  </si>
  <si>
    <t>Desogestrel a ethinylestradiol</t>
  </si>
  <si>
    <t>96549</t>
  </si>
  <si>
    <t>MARVELON</t>
  </si>
  <si>
    <t>POR TBL NOB 3X21</t>
  </si>
  <si>
    <t>47718</t>
  </si>
  <si>
    <t>DOXYCYCLIN AL 100</t>
  </si>
  <si>
    <t>POR TBL NOB 10X100MG</t>
  </si>
  <si>
    <t>149381</t>
  </si>
  <si>
    <t>POR TBL PRO 100X8MG</t>
  </si>
  <si>
    <t>6247</t>
  </si>
  <si>
    <t>LUNAFEM</t>
  </si>
  <si>
    <t>Klindamycin</t>
  </si>
  <si>
    <t>100339</t>
  </si>
  <si>
    <t>DALACIN C 300 MG</t>
  </si>
  <si>
    <t>POR CPS DUR 16X300MG</t>
  </si>
  <si>
    <t>Kombinace různých antibiotik</t>
  </si>
  <si>
    <t>OPH UNG 1X5GM</t>
  </si>
  <si>
    <t>Mefenoxalon</t>
  </si>
  <si>
    <t>DORSIFLEX 200 MG</t>
  </si>
  <si>
    <t>POR TBL NOB 30X200MG</t>
  </si>
  <si>
    <t>12893</t>
  </si>
  <si>
    <t>POR TBL NOB 60X100MG</t>
  </si>
  <si>
    <t>Nystatin, kombinace</t>
  </si>
  <si>
    <t>41146</t>
  </si>
  <si>
    <t>MACMIROR COMPLEX 500</t>
  </si>
  <si>
    <t>VAG GLB 12</t>
  </si>
  <si>
    <t>132531</t>
  </si>
  <si>
    <t>HELICID 20</t>
  </si>
  <si>
    <t>85156</t>
  </si>
  <si>
    <t>POR TBL NOB 20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</si>
  <si>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</si>
  <si>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</si>
  <si>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</si>
  <si>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</si>
  <si>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</si>
  <si>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</si>
  <si>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63767</t>
  </si>
  <si>
    <t>PÁS STOMICKÝ OR 14B</t>
  </si>
  <si>
    <t>VELIKOST L,XL,XXL,XXXL</t>
  </si>
  <si>
    <t>85641</t>
  </si>
  <si>
    <t>ODSTRAŇOVAČ MEDICÍNSKÝCH ADHEZIV CONVATEC NILTAC U</t>
  </si>
  <si>
    <t>86054</t>
  </si>
  <si>
    <t>PÁSEK BIOTROL F00780</t>
  </si>
  <si>
    <t>DÉLKA 120CM,1KS</t>
  </si>
  <si>
    <t>86642</t>
  </si>
  <si>
    <t>SÁČEK 2D UROSTOMICKÝ ALMARYS TWIN PLUS 037950U</t>
  </si>
  <si>
    <t>86660</t>
  </si>
  <si>
    <t>PODLOŽKA ALMARYS TWIN PLUS 036050U</t>
  </si>
  <si>
    <t>KOMBINOVANÁ 50MM,10KS</t>
  </si>
  <si>
    <t>Amlodipin</t>
  </si>
  <si>
    <t>125052</t>
  </si>
  <si>
    <t>APO-AMLO 10</t>
  </si>
  <si>
    <t>POR TBL NOB 100X10MG</t>
  </si>
  <si>
    <t>Betamethason a antibiotika</t>
  </si>
  <si>
    <t>17170</t>
  </si>
  <si>
    <t>BELOGENT KRÉM</t>
  </si>
  <si>
    <t>Betaxolol</t>
  </si>
  <si>
    <t>49910</t>
  </si>
  <si>
    <t>Dexamethason a antiinfektiva</t>
  </si>
  <si>
    <t>2546</t>
  </si>
  <si>
    <t>MAXITROL</t>
  </si>
  <si>
    <t>OPH GTT SUS 1X5ML</t>
  </si>
  <si>
    <t>97655</t>
  </si>
  <si>
    <t>DOXYBENE 100 MG</t>
  </si>
  <si>
    <t>POR CPS MOL 20X100MG</t>
  </si>
  <si>
    <t>28787</t>
  </si>
  <si>
    <t>POR TBL PRO 56X4MG</t>
  </si>
  <si>
    <t>9305</t>
  </si>
  <si>
    <t>47301</t>
  </si>
  <si>
    <t>DRM CRM 1X50GM 0.1%</t>
  </si>
  <si>
    <t>Multienzymové přípravky (lipáza, proteáza apod.)</t>
  </si>
  <si>
    <t>14813</t>
  </si>
  <si>
    <t>KREON 10 000</t>
  </si>
  <si>
    <t>POR CPS ETD 20</t>
  </si>
  <si>
    <t>17187</t>
  </si>
  <si>
    <t>NIMESIL</t>
  </si>
  <si>
    <t>POR GRA SUS 30X100MG</t>
  </si>
  <si>
    <t>93420</t>
  </si>
  <si>
    <t>DITROPAN</t>
  </si>
  <si>
    <t>Ramipril</t>
  </si>
  <si>
    <t>56981</t>
  </si>
  <si>
    <t>TRITACE 5 MG</t>
  </si>
  <si>
    <t>145987</t>
  </si>
  <si>
    <t>POR CPS DUR 30</t>
  </si>
  <si>
    <t>85837</t>
  </si>
  <si>
    <t>VLOŽKY ABSORPČNÍ TENA MEN LEVEL 1</t>
  </si>
  <si>
    <t>275ML,24KS</t>
  </si>
  <si>
    <t>87095</t>
  </si>
  <si>
    <t>KALHOTKY ABSORPČNÍ TENA PANTS PLUS MEDIUM</t>
  </si>
  <si>
    <t>BOKY 80-110CM,1440ML,14KS</t>
  </si>
  <si>
    <t>85857</t>
  </si>
  <si>
    <t>KALHOTKY FIXAČNÍ TENA FIX MEDIUM</t>
  </si>
  <si>
    <t>BOKY 70-100CM,5KS</t>
  </si>
  <si>
    <t>93018</t>
  </si>
  <si>
    <t>POR TBL FLM 100X20MG</t>
  </si>
  <si>
    <t>Azithromycin</t>
  </si>
  <si>
    <t>45011</t>
  </si>
  <si>
    <t>AZITROMYCIN SANDOZ 500 MG</t>
  </si>
  <si>
    <t>POR TBL FLM 6X500MG</t>
  </si>
  <si>
    <t>17166</t>
  </si>
  <si>
    <t>BELOSALIC</t>
  </si>
  <si>
    <t>17169</t>
  </si>
  <si>
    <t>DRM SOL 1X100ML</t>
  </si>
  <si>
    <t>3802</t>
  </si>
  <si>
    <t>CONCOR COR 2,5 MG</t>
  </si>
  <si>
    <t>POR TBL FLM 56X2.5MG</t>
  </si>
  <si>
    <t>Cetirizin</t>
  </si>
  <si>
    <t>66030</t>
  </si>
  <si>
    <t>53201</t>
  </si>
  <si>
    <t>CIPHIN 250</t>
  </si>
  <si>
    <t>18564</t>
  </si>
  <si>
    <t>POR LYO 100X60RG</t>
  </si>
  <si>
    <t>Diazepam</t>
  </si>
  <si>
    <t>DIAZEPAM SLOVAKOFARMA 10 MG</t>
  </si>
  <si>
    <t>POR TBL NOB 20X10MG</t>
  </si>
  <si>
    <t>Estriol</t>
  </si>
  <si>
    <t>98182</t>
  </si>
  <si>
    <t>OVESTIN</t>
  </si>
  <si>
    <t>VAG CRM 1X15GM+APL.</t>
  </si>
  <si>
    <t>Felodipin</t>
  </si>
  <si>
    <t>94169</t>
  </si>
  <si>
    <t>PLENDIL ER 5 MG</t>
  </si>
  <si>
    <t>POR TBL PRO 30X5MG</t>
  </si>
  <si>
    <t>28786</t>
  </si>
  <si>
    <t>POR TBL PRO 28X4MG</t>
  </si>
  <si>
    <t>18702</t>
  </si>
  <si>
    <t>111258</t>
  </si>
  <si>
    <t>FINAJELF 5 MG POTAHOVANÉ TABLETY</t>
  </si>
  <si>
    <t>Hydrochlorothiazid a kalium šetřící diuretika</t>
  </si>
  <si>
    <t>125524</t>
  </si>
  <si>
    <t>APO-AMILZIDE 5/50 MG</t>
  </si>
  <si>
    <t>POR TBL NOB 100X5MG/50MG</t>
  </si>
  <si>
    <t>48261</t>
  </si>
  <si>
    <t>PLV ADS 1X20GM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</si>
  <si>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</si>
  <si>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</si>
  <si>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</si>
  <si>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</si>
  <si>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</si>
  <si>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</si>
  <si>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</si>
  <si>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</si>
  <si>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30021</t>
  </si>
  <si>
    <t>LETROX 125</t>
  </si>
  <si>
    <t>POR TBL NOB 100X125MCG</t>
  </si>
  <si>
    <t>46694</t>
  </si>
  <si>
    <t>EUTHYROX 125 MIKROGRAMŮ</t>
  </si>
  <si>
    <t>POR TBL NOB 100X125RG</t>
  </si>
  <si>
    <t>Lisinopril</t>
  </si>
  <si>
    <t>11006</t>
  </si>
  <si>
    <t>DIROTON 10 MG</t>
  </si>
  <si>
    <t>Losartan</t>
  </si>
  <si>
    <t>13894</t>
  </si>
  <si>
    <t>POR TBL FLM 90X50MG</t>
  </si>
  <si>
    <t>Metformin</t>
  </si>
  <si>
    <t>144460</t>
  </si>
  <si>
    <t>METFORMIN 1000 MG ZENTIVA</t>
  </si>
  <si>
    <t>POR TBL FLM 60X1000 MG</t>
  </si>
  <si>
    <t>18630</t>
  </si>
  <si>
    <t>SIOFOR 1000</t>
  </si>
  <si>
    <t>POR TBL FLM 60X1000MG</t>
  </si>
  <si>
    <t>49941</t>
  </si>
  <si>
    <t>BETALOC ZOK 100 MG</t>
  </si>
  <si>
    <t>POR TBL PRO 100X100MG</t>
  </si>
  <si>
    <t>Naftidrofuryl</t>
  </si>
  <si>
    <t>66015</t>
  </si>
  <si>
    <t>ENELBIN 100 RETARD</t>
  </si>
  <si>
    <t>Oxikonazol</t>
  </si>
  <si>
    <t>99248</t>
  </si>
  <si>
    <t>MYFUNGAR</t>
  </si>
  <si>
    <t>66791</t>
  </si>
  <si>
    <t>Pentoxifylin</t>
  </si>
  <si>
    <t>53480</t>
  </si>
  <si>
    <t>TRENTAL 400</t>
  </si>
  <si>
    <t>POR TBL RET 100X400MG</t>
  </si>
  <si>
    <t>Pregabalin</t>
  </si>
  <si>
    <t>28223</t>
  </si>
  <si>
    <t>LYRICA 150 MG</t>
  </si>
  <si>
    <t>POR CPS DUR 56X150MG</t>
  </si>
  <si>
    <t>161527</t>
  </si>
  <si>
    <t>POR CPS RDR 60X30MG</t>
  </si>
  <si>
    <t>161525</t>
  </si>
  <si>
    <t>POR CPS RDR 50X30MG</t>
  </si>
  <si>
    <t>15864</t>
  </si>
  <si>
    <t>TRITACE 10 MG</t>
  </si>
  <si>
    <t>POR TBL NOB 30X10MG</t>
  </si>
  <si>
    <t>Rilmenidin</t>
  </si>
  <si>
    <t>166424</t>
  </si>
  <si>
    <t>RILMENIDIN TEVA 1 MG TABLETY</t>
  </si>
  <si>
    <t>POR TBL NOB 100X1MG</t>
  </si>
  <si>
    <t>Rutosid, kombinace</t>
  </si>
  <si>
    <t>ASCORUTIN</t>
  </si>
  <si>
    <t>POR TBL FLM 50</t>
  </si>
  <si>
    <t>Serenový plod</t>
  </si>
  <si>
    <t>7431</t>
  </si>
  <si>
    <t>PROSTAKAN FORTE</t>
  </si>
  <si>
    <t>POR CPS MOL 120</t>
  </si>
  <si>
    <t>7430</t>
  </si>
  <si>
    <t>POR CPS MOL 60</t>
  </si>
  <si>
    <t>Silodosin</t>
  </si>
  <si>
    <t>167438</t>
  </si>
  <si>
    <t>UROREC 4 MG</t>
  </si>
  <si>
    <t>POR CPS DUR 30X4MG</t>
  </si>
  <si>
    <t>167448</t>
  </si>
  <si>
    <t>UROREC 8 MG</t>
  </si>
  <si>
    <t>POR CPS DUR 100X8MG</t>
  </si>
  <si>
    <t>Sitagliptin</t>
  </si>
  <si>
    <t>28743</t>
  </si>
  <si>
    <t>JANUVIA 100 MG</t>
  </si>
  <si>
    <t>POR TBL FLM 98X100MG</t>
  </si>
  <si>
    <t>18286</t>
  </si>
  <si>
    <t>POR TBL FLM 90X10MG</t>
  </si>
  <si>
    <t>Spironolakton</t>
  </si>
  <si>
    <t>30434</t>
  </si>
  <si>
    <t>VEROSPIRON</t>
  </si>
  <si>
    <t>POR TBL NOB 100X25MG</t>
  </si>
  <si>
    <t>75023</t>
  </si>
  <si>
    <t>COTRIMOXAZOL AL FORTE</t>
  </si>
  <si>
    <t>POR TBL NOB 20X960MG</t>
  </si>
  <si>
    <t>58701</t>
  </si>
  <si>
    <t>TAMOXIFEN 'EBEWE' 10 MG</t>
  </si>
  <si>
    <t>58702</t>
  </si>
  <si>
    <t>POR TBL NOB 100X20MG</t>
  </si>
  <si>
    <t>Terazosin</t>
  </si>
  <si>
    <t>44312</t>
  </si>
  <si>
    <t>KORNAM 5 MG</t>
  </si>
  <si>
    <t>Tiaprid</t>
  </si>
  <si>
    <t>48578</t>
  </si>
  <si>
    <t>TIAPRIDAL</t>
  </si>
  <si>
    <t>120482</t>
  </si>
  <si>
    <t>UROFLOW 1 MG</t>
  </si>
  <si>
    <t>POR TBL FLM 28X1MG</t>
  </si>
  <si>
    <t>59672</t>
  </si>
  <si>
    <t>TRALGIT SR 100</t>
  </si>
  <si>
    <t>POR TBL PRO 30X100MG</t>
  </si>
  <si>
    <t>59673</t>
  </si>
  <si>
    <t>POR TBL PRO 50X100MG</t>
  </si>
  <si>
    <t>89812</t>
  </si>
  <si>
    <t>89816</t>
  </si>
  <si>
    <t>TRIPRIM 200 MG</t>
  </si>
  <si>
    <t>POR TBL NOB 20X200MG</t>
  </si>
  <si>
    <t>124903</t>
  </si>
  <si>
    <t>POR TBL FLM 50X30MG</t>
  </si>
  <si>
    <t>155777</t>
  </si>
  <si>
    <t>POR TBL FLM 100X15MG</t>
  </si>
  <si>
    <t>*2026</t>
  </si>
  <si>
    <t>Kompresivní punčochy a návleky</t>
  </si>
  <si>
    <t>45763</t>
  </si>
  <si>
    <t>PUNČOCHY KOMPRESNÍ LÝTKOVÉ II.K.T.</t>
  </si>
  <si>
    <t>MAXIS B/BRILANT/ A-D</t>
  </si>
  <si>
    <t>80108</t>
  </si>
  <si>
    <t>FIXACE HYPOALERGENNÍ PRO STOMIKY OMNIFIX ELASTIC</t>
  </si>
  <si>
    <t>5CMX10M,1KS</t>
  </si>
  <si>
    <t>80173</t>
  </si>
  <si>
    <t>GÁZA SKLÁDANÁ KOMPRESY STERILNÍ STERILUX</t>
  </si>
  <si>
    <t>10X10CM,8 VRSTEV,25X2KS</t>
  </si>
  <si>
    <t>52384</t>
  </si>
  <si>
    <t>KATÉTR MOČOVÝ-NELATON ŽENSKÝ</t>
  </si>
  <si>
    <t>2 BOČ.OTVORY,DÉLKA 147MM,VELIKOST CH 06,08,10,12,14,16,18,KAT.Č.020.(XX).182</t>
  </si>
  <si>
    <t>93945</t>
  </si>
  <si>
    <t>STERILNÍ MOČOVÝ PRO MUŽE, 228208 - 18, CH08 (2,7MM) - CH18 (6,0MM)</t>
  </si>
  <si>
    <t>93915</t>
  </si>
  <si>
    <t>130059</t>
  </si>
  <si>
    <t>PODLOŽKA 2D STOMOCUR CLIC CD 5720</t>
  </si>
  <si>
    <t>HYDROKOLOIDNÍ,DĚLÍCÍ PRSTENEC 57MM,20-50MM,5KS</t>
  </si>
  <si>
    <t>130062</t>
  </si>
  <si>
    <t>PODLOŽKA 2D STOMOCUR CFLPE 5715</t>
  </si>
  <si>
    <t>FLEXIBILNÍ,DĚLÍCÍ PRSTENEC 57MM,15-40MM,5KS</t>
  </si>
  <si>
    <t>169270</t>
  </si>
  <si>
    <t>KROUŽEK TĚSNÍCÍ TVAROVATELNÝ BRAVA</t>
  </si>
  <si>
    <t>TLOUŠŤKA 2MM,30KS</t>
  </si>
  <si>
    <t>82343</t>
  </si>
  <si>
    <t>PÁSEK VYROVNÁVACÍ HYDROKOLOIDNÍ SECUPLAST S ALOE V</t>
  </si>
  <si>
    <t>30 KS</t>
  </si>
  <si>
    <t>82349</t>
  </si>
  <si>
    <t>FILM OCHRANNÝ PERI-PREP SENSITIVE</t>
  </si>
  <si>
    <t>82352</t>
  </si>
  <si>
    <t>POHLCOVAČ ZÁPACHU NO-ROMA</t>
  </si>
  <si>
    <t>KAPKY,28ML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</si>
  <si>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</si>
  <si>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</si>
  <si>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</si>
  <si>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</si>
  <si>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</si>
  <si>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</si>
  <si>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</si>
  <si>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</si>
  <si>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</si>
  <si>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</si>
  <si>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</si>
  <si>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PROUŽKY ADHEZIVNÍ 102X50MM OCHRANNÉ</t>
  </si>
  <si>
    <t>102X50MM, 100KS</t>
  </si>
  <si>
    <t>85642</t>
  </si>
  <si>
    <t>FILM OCHRANNÝ CONVATEC SILESSE SPREJ</t>
  </si>
  <si>
    <t>85645</t>
  </si>
  <si>
    <t>45/22-36MM, 10KS</t>
  </si>
  <si>
    <t>85663</t>
  </si>
  <si>
    <t>BÉŽOVÝ, 40MM, MAXI, FILTR, 30KS, 118440</t>
  </si>
  <si>
    <t>85669</t>
  </si>
  <si>
    <t>PLOCHÁ S OUŠKY 40MM, 10 - 35MM, 5KS, 100150</t>
  </si>
  <si>
    <t>85675</t>
  </si>
  <si>
    <t>SÁČEK NOČNÍ URO 2D COLOPLAST,2L</t>
  </si>
  <si>
    <t>213650, 10KS</t>
  </si>
  <si>
    <t>86094</t>
  </si>
  <si>
    <t>PODLOŽKA 2D ALTERNA 1780</t>
  </si>
  <si>
    <t>60MM,5KS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</si>
  <si>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</si>
  <si>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</si>
  <si>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</si>
  <si>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</si>
  <si>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</si>
  <si>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 MM,10 KS</t>
  </si>
  <si>
    <t>86811</t>
  </si>
  <si>
    <t>PRŮHLEDNÝ,45 MM,10KS,STANDARD</t>
  </si>
  <si>
    <t>86817</t>
  </si>
  <si>
    <t>PRŮHLEDNÝ,45 MM,10KS,MALÝ</t>
  </si>
  <si>
    <t>85674</t>
  </si>
  <si>
    <t>MÍRNĚ KONVEXNÍ, S OUŠKY, 60MM, 15 - 43MM, 5KS, 110350</t>
  </si>
  <si>
    <t>82357</t>
  </si>
  <si>
    <t>PÁSEK PŘÍDRŽNÝ TEXTILNÍ</t>
  </si>
  <si>
    <t>100 CM</t>
  </si>
  <si>
    <t>130049</t>
  </si>
  <si>
    <t>PASTA VYROVNÁVACÍ STOMOCUR CP 2050</t>
  </si>
  <si>
    <t>56G</t>
  </si>
  <si>
    <t>86775</t>
  </si>
  <si>
    <t>PODLOŽKA 2D NATURA CONVEX TVAROVATELNÁ</t>
  </si>
  <si>
    <t>45(22-33)MM,10KS</t>
  </si>
  <si>
    <t>85695</t>
  </si>
  <si>
    <t>SÁČEK 2D UROSTOMICKÝ STOMOCUR CLIC URO UD 5757 CW</t>
  </si>
  <si>
    <t>BÉŽOVÝ S OKÉNKEM,57MM, 20KS</t>
  </si>
  <si>
    <t>86645</t>
  </si>
  <si>
    <t>PODLOŽKA ALMARYS TWIN PLUS STANDARD 036250U</t>
  </si>
  <si>
    <t>50MM,10KS</t>
  </si>
  <si>
    <t>130084</t>
  </si>
  <si>
    <t>SÁČEK 2D UROSTOMICKÝ ALTERNA MULTIKOMOROVÝ 14224</t>
  </si>
  <si>
    <t>BÍLÝ,40MM,MAXI,30KS</t>
  </si>
  <si>
    <t>82534</t>
  </si>
  <si>
    <t>SÁČEK 2D UROSTOMICKÝ NOČNÍ SALTS</t>
  </si>
  <si>
    <t>2000ML, HADICE 120CM, 10KS</t>
  </si>
  <si>
    <t>82538</t>
  </si>
  <si>
    <t>PODLOŽKA 2D SECOND NATURE</t>
  </si>
  <si>
    <t>57MM, 5KS</t>
  </si>
  <si>
    <t>82701</t>
  </si>
  <si>
    <t>SÁČEK 2D UROSTOMICKÝ SECOND NATURE</t>
  </si>
  <si>
    <t>STANDARD S CHLOPNÍ, 57MM, 10KS</t>
  </si>
  <si>
    <t>86624</t>
  </si>
  <si>
    <t>SÁČEK 1D UROSTOMICKÝ FLEXIMA URO SILK,VÍCEKOMOROVÝ</t>
  </si>
  <si>
    <t>30KS, 12-55MM, 044912A, 044913U, 044914U</t>
  </si>
  <si>
    <t>167011</t>
  </si>
  <si>
    <t xml:space="preserve">KALHOTKY ABSORPČNÍ TENA LADY PROTECTIVE UNDERWEAR </t>
  </si>
  <si>
    <t>BOKY 75-100CM,1450ML,12KS</t>
  </si>
  <si>
    <t>82696</t>
  </si>
  <si>
    <t>KALHOTKY ABSORPČNÍ TENA SLIP SUPER MEDIUM</t>
  </si>
  <si>
    <t>BOKY 73-122, 2570ML, 30KS, 710145</t>
  </si>
  <si>
    <t>88190</t>
  </si>
  <si>
    <t>PODLOŽKY ABSORPČNÍ MOLINEA PLUS</t>
  </si>
  <si>
    <t>60X90CM,1700ML,30KS</t>
  </si>
  <si>
    <t>87165</t>
  </si>
  <si>
    <t>SÁČEK URINÁLNÍ SU 20 V2</t>
  </si>
  <si>
    <t>2000ML,DOLNÍ VÝPUST-T,1KS</t>
  </si>
  <si>
    <t>87474</t>
  </si>
  <si>
    <t>KALHOTKY ABSORPČNÍ MOLICARE LARGE</t>
  </si>
  <si>
    <t>BOKY 120-150CM,2180ML,30KS</t>
  </si>
  <si>
    <t>1711</t>
  </si>
  <si>
    <t>MILURIT 300</t>
  </si>
  <si>
    <t>POR TBL NOB 100X300MG</t>
  </si>
  <si>
    <t>91788</t>
  </si>
  <si>
    <t>NEUROL 0,25</t>
  </si>
  <si>
    <t>POR TBL NOB 30X0.25MG</t>
  </si>
  <si>
    <t>Antiagregancia kromě heparinu, kombinace</t>
  </si>
  <si>
    <t>57364</t>
  </si>
  <si>
    <t>AGGRENOX</t>
  </si>
  <si>
    <t>POR CPS RDR 60</t>
  </si>
  <si>
    <t>132600</t>
  </si>
  <si>
    <t>107922</t>
  </si>
  <si>
    <t>APO-DICLO 50 MG</t>
  </si>
  <si>
    <t>POR TBL ENT 30X50MG</t>
  </si>
  <si>
    <t>Flukonazol</t>
  </si>
  <si>
    <t>64942</t>
  </si>
  <si>
    <t>DIFLUCAN 100 MG</t>
  </si>
  <si>
    <t>POR CPS DUR 28X100MG I</t>
  </si>
  <si>
    <t>Ibuprofen</t>
  </si>
  <si>
    <t>11063</t>
  </si>
  <si>
    <t>IBALGIN 600</t>
  </si>
  <si>
    <t>POR TBL FLM 30X600MG</t>
  </si>
  <si>
    <t>Jiná střevní antiinfektiva</t>
  </si>
  <si>
    <t>2818</t>
  </si>
  <si>
    <t>ENDIARON</t>
  </si>
  <si>
    <t>POR TBL FLM 20X250MG</t>
  </si>
  <si>
    <t>Laktulóza</t>
  </si>
  <si>
    <t>42546</t>
  </si>
  <si>
    <t>POR SIR 1X200ML</t>
  </si>
  <si>
    <t>18631</t>
  </si>
  <si>
    <t>POR TBL FLM 90X1000MG</t>
  </si>
  <si>
    <t>56973</t>
  </si>
  <si>
    <t>TRITACE 1,25 MG</t>
  </si>
  <si>
    <t>POR TBL NOB 30X1.25MG</t>
  </si>
  <si>
    <t>26908</t>
  </si>
  <si>
    <t>VIAGRA 50 MG</t>
  </si>
  <si>
    <t>POR TBL FLM 4X50MG</t>
  </si>
  <si>
    <t>166800</t>
  </si>
  <si>
    <t>18276</t>
  </si>
  <si>
    <t>POR TBL FLM 50X5MG</t>
  </si>
  <si>
    <t>32639</t>
  </si>
  <si>
    <t>DETRUSITOL SR 4 MG</t>
  </si>
  <si>
    <t>POR CPS PRO 90X4MG</t>
  </si>
  <si>
    <t>32641</t>
  </si>
  <si>
    <t>POR CPS PRO 28X4MG</t>
  </si>
  <si>
    <t>Tramadol, kombinace</t>
  </si>
  <si>
    <t>Vinpocetin</t>
  </si>
  <si>
    <t>4063</t>
  </si>
  <si>
    <t>CAVINTON</t>
  </si>
  <si>
    <t>163149</t>
  </si>
  <si>
    <t>HYPNOGEN</t>
  </si>
  <si>
    <t>3455</t>
  </si>
  <si>
    <t>25MM,30KS</t>
  </si>
  <si>
    <t>3461</t>
  </si>
  <si>
    <t>SÁČEK URINÁLNÍ SBĚRNÝ STEHENNÍ CONVEEN</t>
  </si>
  <si>
    <t>500ML,SPOJOVACÍ HADICE 250MM,10KS</t>
  </si>
  <si>
    <t>88324</t>
  </si>
  <si>
    <t>VLOŽKY ABSORPČNÍ TENA LADY MAXI</t>
  </si>
  <si>
    <t>915ML,12KS</t>
  </si>
  <si>
    <t>85854</t>
  </si>
  <si>
    <t>KALHOTKY ABSORPČNÍ TENA PANTS MAXI LARGE</t>
  </si>
  <si>
    <t>BOKY 100-135CM,2550ML,10KS</t>
  </si>
  <si>
    <t>Desloratadin</t>
  </si>
  <si>
    <t>26329</t>
  </si>
  <si>
    <t>AERIUS 5 MG</t>
  </si>
  <si>
    <t>119672</t>
  </si>
  <si>
    <t>DICLOFENAC DUO PHARMASWISS 75 MG</t>
  </si>
  <si>
    <t>POR CPS RDR 30X75MG</t>
  </si>
  <si>
    <t>103395</t>
  </si>
  <si>
    <t>POR TBL RET 30X4MG PA</t>
  </si>
  <si>
    <t>103403</t>
  </si>
  <si>
    <t>POR TBL RET 100X4MG PA</t>
  </si>
  <si>
    <t>45215</t>
  </si>
  <si>
    <t>64797</t>
  </si>
  <si>
    <t>KAMIREN 4</t>
  </si>
  <si>
    <t>47837</t>
  </si>
  <si>
    <t>POR TBL RET 30X4MG</t>
  </si>
  <si>
    <t>146376</t>
  </si>
  <si>
    <t>DOXAZOSIN MYLAN 4 MG</t>
  </si>
  <si>
    <t>Drospirenon a ethinylestradiol</t>
  </si>
  <si>
    <t>88277</t>
  </si>
  <si>
    <t>BELANETTE 0,02 MG/3 MG POTAHOVANÉ TABLETY</t>
  </si>
  <si>
    <t>65988</t>
  </si>
  <si>
    <t>107594</t>
  </si>
  <si>
    <t>POR TBL FLM 30X5MG BLI P</t>
  </si>
  <si>
    <t>Chondroitin-sulfát</t>
  </si>
  <si>
    <t>14821</t>
  </si>
  <si>
    <t>CONDROSULF 800</t>
  </si>
  <si>
    <t>POR TBL OBD 30X800MG</t>
  </si>
  <si>
    <t>65484</t>
  </si>
  <si>
    <t>CLOTRIMAZOL AL 1%</t>
  </si>
  <si>
    <t>DRM CRM 1X20GM 1%</t>
  </si>
  <si>
    <t>16457</t>
  </si>
  <si>
    <t>NASONEX</t>
  </si>
  <si>
    <t>NAS SPR SUS 140X50RG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</si>
  <si>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</si>
  <si>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</si>
  <si>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</si>
  <si>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</si>
  <si>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</si>
  <si>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</si>
  <si>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</si>
  <si>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57860</t>
  </si>
  <si>
    <t>Retinol</t>
  </si>
  <si>
    <t>347</t>
  </si>
  <si>
    <t>VITAMIN A-SLOVAKOFARMA</t>
  </si>
  <si>
    <t>POR CPS MOL 50X30KU</t>
  </si>
  <si>
    <t>143431</t>
  </si>
  <si>
    <t>SILDENAFIL SANDOZ 100 MG</t>
  </si>
  <si>
    <t>POR TBL NOB 16X100MG</t>
  </si>
  <si>
    <t>159591</t>
  </si>
  <si>
    <t>AMFIDOR 100 MG</t>
  </si>
  <si>
    <t>26913</t>
  </si>
  <si>
    <t>Silikony</t>
  </si>
  <si>
    <t>13388</t>
  </si>
  <si>
    <t>POR CPS MOL 25X40MG</t>
  </si>
  <si>
    <t>167445</t>
  </si>
  <si>
    <t>POR CPS DUR 30X8MG</t>
  </si>
  <si>
    <t>18275</t>
  </si>
  <si>
    <t>24718</t>
  </si>
  <si>
    <t>APO-TAMIS</t>
  </si>
  <si>
    <t>POR CPS PRO 100X0,4MG</t>
  </si>
  <si>
    <t>80218</t>
  </si>
  <si>
    <t>UNDESTOR</t>
  </si>
  <si>
    <t>POR CPS MOL 60X40MG</t>
  </si>
  <si>
    <t>Formoterol a budesonid</t>
  </si>
  <si>
    <t>180087</t>
  </si>
  <si>
    <t>SYMBICORT TURBUHALER 200 MIKROGRAMŮ/ 6 MIKROGRAMŮ/ INHALACE</t>
  </si>
  <si>
    <t>INH PLV 1X120DÁV</t>
  </si>
  <si>
    <t>*1014</t>
  </si>
  <si>
    <t>11410</t>
  </si>
  <si>
    <t>KATÉTR POTAŽENÝ JEDNORÁZOVÝ EASICATH ŽENSKÝ</t>
  </si>
  <si>
    <t>CH 8,10,12,14,16  BALENÍ PO 25 KS</t>
  </si>
  <si>
    <t>140692</t>
  </si>
  <si>
    <t>NELATON, STERIL., IHNED K POUŽITÍ, ANTIREFLUX. CHLOPEŇ,CH08-18, D.50 CM, 30KS</t>
  </si>
  <si>
    <t>ODSTRAŇOVAČ ADHEZIV BRAVA</t>
  </si>
  <si>
    <t>85696</t>
  </si>
  <si>
    <t>ODSTRAŇOVAČ NÁPLASTI STOMOCUR EMPLASECTAL SPRAY</t>
  </si>
  <si>
    <t>86765</t>
  </si>
  <si>
    <t>PODLOŽKA 2D NATURA FLEXIBILNÍ</t>
  </si>
  <si>
    <t>45 MM,5 KS</t>
  </si>
  <si>
    <t>27899</t>
  </si>
  <si>
    <t>129842</t>
  </si>
  <si>
    <t>YAZ 0,02 MG/3 MG POTAHOVANÉ TABLETY</t>
  </si>
  <si>
    <t>Escitalopram</t>
  </si>
  <si>
    <t>20131</t>
  </si>
  <si>
    <t>CIPRALEX 10 MG</t>
  </si>
  <si>
    <t>POR TBL FLM 14X10MG I</t>
  </si>
  <si>
    <t>Jiná antihistaminika pro systémovou aplikaci</t>
  </si>
  <si>
    <t>POR TBL NOB 20X2MG</t>
  </si>
  <si>
    <t>Klarithromycin</t>
  </si>
  <si>
    <t>Fenoterol a ipratropium-bromid</t>
  </si>
  <si>
    <t>2679</t>
  </si>
  <si>
    <t>BERODUAL N</t>
  </si>
  <si>
    <t>INH SOL PSS 200DÁV</t>
  </si>
  <si>
    <t>Erdostein</t>
  </si>
  <si>
    <t>199680</t>
  </si>
  <si>
    <t>ERDOMED</t>
  </si>
  <si>
    <t>POR CPS DUR 60X300MG</t>
  </si>
  <si>
    <t>32082</t>
  </si>
  <si>
    <t>IBALGIN 400</t>
  </si>
  <si>
    <t>10081</t>
  </si>
  <si>
    <t>Theofylin</t>
  </si>
  <si>
    <t>61238</t>
  </si>
  <si>
    <t>THEOPLUS 300</t>
  </si>
  <si>
    <t>POR TBL PRO 30X300MG</t>
  </si>
  <si>
    <t>Trimetazidin</t>
  </si>
  <si>
    <t>32914</t>
  </si>
  <si>
    <t>POR TBL RET 28X35MG</t>
  </si>
  <si>
    <t>19756</t>
  </si>
  <si>
    <t>DRM UNG 1X15GM 0.05%</t>
  </si>
  <si>
    <t>18567</t>
  </si>
  <si>
    <t>POR LYO 100X120RG</t>
  </si>
  <si>
    <t>18565</t>
  </si>
  <si>
    <t>POR LYO 10X120RG</t>
  </si>
  <si>
    <t>EUTHYROX 75 MIKROGRAMŮ</t>
  </si>
  <si>
    <t>POR TBL NOB 100X75RG</t>
  </si>
  <si>
    <t>Mupirocin</t>
  </si>
  <si>
    <t>90778</t>
  </si>
  <si>
    <t>BACTROBAN</t>
  </si>
  <si>
    <t>DRM UNG 1X15GM</t>
  </si>
  <si>
    <t>INF CNC SOL 10X5ML</t>
  </si>
  <si>
    <t>44056</t>
  </si>
  <si>
    <t>145986</t>
  </si>
  <si>
    <t>POR CPS DUR 7</t>
  </si>
  <si>
    <t>16285</t>
  </si>
  <si>
    <t>Dapoxetin</t>
  </si>
  <si>
    <t>171652</t>
  </si>
  <si>
    <t>PRILIGY 30 MG POTAHOVANÉ TABLETY</t>
  </si>
  <si>
    <t>POR TBL FLM 2X30MG</t>
  </si>
  <si>
    <t>45010</t>
  </si>
  <si>
    <t>POR TBL FLM 3X500MG</t>
  </si>
  <si>
    <t>41633</t>
  </si>
  <si>
    <t>MIRELLE</t>
  </si>
  <si>
    <t>55759</t>
  </si>
  <si>
    <t>DRM PLV SOL 1X1LAH</t>
  </si>
  <si>
    <t>11029</t>
  </si>
  <si>
    <t>BISEPTOL 120</t>
  </si>
  <si>
    <t>POR TBL NOB 20X120MG-LAG</t>
  </si>
  <si>
    <t>185349</t>
  </si>
  <si>
    <t>163146</t>
  </si>
  <si>
    <t>*1012</t>
  </si>
  <si>
    <t>KATETR LUBRIKOVANÝ PRO INTERMITENTNÍ KATETRIZACI A</t>
  </si>
  <si>
    <t>275ML, 24KS</t>
  </si>
  <si>
    <t>87097</t>
  </si>
  <si>
    <t>KALHOTKY ABSORPČNÍ TENA PANTS PLUS LARGE</t>
  </si>
  <si>
    <t>BOKY 100-135CM,1440ML,14KS</t>
  </si>
  <si>
    <t>169668</t>
  </si>
  <si>
    <t>VLOŽKY ABSORPČNÍ TENA LADY EXTRA PLUS INSTADRY</t>
  </si>
  <si>
    <t>580ML,16KS</t>
  </si>
  <si>
    <t>87316</t>
  </si>
  <si>
    <t>KALHOTKY ABSORPČNÍ NAVLÉKACÍ MOLICARE MOBIL LARGE</t>
  </si>
  <si>
    <t>BOKY 100-150CM,1713ML,14KS</t>
  </si>
  <si>
    <t>87516</t>
  </si>
  <si>
    <t>VLOŽKY ABSORPČNÍ MOLIMED FOR MEN ACTIVE</t>
  </si>
  <si>
    <t>366ML,14KS</t>
  </si>
  <si>
    <t>Fluocinolon-acetonid</t>
  </si>
  <si>
    <t>3388</t>
  </si>
  <si>
    <t>FLUCINAR</t>
  </si>
  <si>
    <t>DRM UNG 1X15GM 0.025%</t>
  </si>
  <si>
    <t>Imidazolové a triazolové deriváty, kombinace</t>
  </si>
  <si>
    <t>16896</t>
  </si>
  <si>
    <t>IMAZOL PLUS</t>
  </si>
  <si>
    <t>Imipramin</t>
  </si>
  <si>
    <t>176807</t>
  </si>
  <si>
    <t>MELIPRAMIN</t>
  </si>
  <si>
    <t>POR TBL FLM 50X25MG</t>
  </si>
  <si>
    <t>RCT SUP 10X50MG</t>
  </si>
  <si>
    <t>86397</t>
  </si>
  <si>
    <t>DRM CRM 1X50GM 1%</t>
  </si>
  <si>
    <t>12894</t>
  </si>
  <si>
    <t>POR GRA SUS 15SÁČ I</t>
  </si>
  <si>
    <t>66819</t>
  </si>
  <si>
    <t>POR TBL OBD 50X5MG</t>
  </si>
  <si>
    <t>167016</t>
  </si>
  <si>
    <t>SILDENAFIL TEVA 100 MG</t>
  </si>
  <si>
    <t>11722</t>
  </si>
  <si>
    <t>KATÉTR PRO INTERMITENTNÍ KATETRIZACI NEPOTAHOVANÝ</t>
  </si>
  <si>
    <t>ŽENSKÝ 4340086,108124,140,167,183, CH 8,10,12,14,16,18</t>
  </si>
  <si>
    <t>88019</t>
  </si>
  <si>
    <t>VLOŽKY ABSORPČNÍ DEPEND MINI</t>
  </si>
  <si>
    <t>170ML,20KS</t>
  </si>
  <si>
    <t>Amiodaron</t>
  </si>
  <si>
    <t>13767</t>
  </si>
  <si>
    <t>CORDARONE</t>
  </si>
  <si>
    <t>125066</t>
  </si>
  <si>
    <t>POR TBL NOB 100X5MG</t>
  </si>
  <si>
    <t>114067</t>
  </si>
  <si>
    <t>11123</t>
  </si>
  <si>
    <t>METFORMIN-TEVA 850 MG</t>
  </si>
  <si>
    <t>POR TBL FLM 90X850MG</t>
  </si>
  <si>
    <t>161542</t>
  </si>
  <si>
    <t>85159</t>
  </si>
  <si>
    <t>Prokinetika</t>
  </si>
  <si>
    <t>10246</t>
  </si>
  <si>
    <t>OMEPRAZOL AL 20</t>
  </si>
  <si>
    <t>POR CPS ETD 100X20MG</t>
  </si>
  <si>
    <t>Repaglinid</t>
  </si>
  <si>
    <t>26777</t>
  </si>
  <si>
    <t>NOVONORM 1 MG</t>
  </si>
  <si>
    <t>POR TBL NOB 90X1MG</t>
  </si>
  <si>
    <t>26782</t>
  </si>
  <si>
    <t>NOVONORM 2 MG</t>
  </si>
  <si>
    <t>POR TBL NOB 90X2MG</t>
  </si>
  <si>
    <t>Sulodexid</t>
  </si>
  <si>
    <t>POR CPS MOL 50X250LSU</t>
  </si>
  <si>
    <t>124343</t>
  </si>
  <si>
    <t>Antibiotika v kombinaci s ostatními léčivy</t>
  </si>
  <si>
    <t>1077</t>
  </si>
  <si>
    <t>OPHTHALMO-FRAMYKOIN COMP.</t>
  </si>
  <si>
    <t>10268</t>
  </si>
  <si>
    <t>POR TBL FLM 20X5MG</t>
  </si>
  <si>
    <t>91291</t>
  </si>
  <si>
    <t>POR SIR 100ML 240MG/5ML</t>
  </si>
  <si>
    <t>DIAZEPAM SLOVAKOFARMA 5 MG</t>
  </si>
  <si>
    <t>200</t>
  </si>
  <si>
    <t>POR TBL OBD 50X25MG</t>
  </si>
  <si>
    <t>Jiná léčiva podporující tvorbu jizev</t>
  </si>
  <si>
    <t>128658</t>
  </si>
  <si>
    <t>INFADOLAN</t>
  </si>
  <si>
    <t>DRM UNG 1X100GM I</t>
  </si>
  <si>
    <t>52266</t>
  </si>
  <si>
    <t>DRM UNG 1X30GM I</t>
  </si>
  <si>
    <t>15880</t>
  </si>
  <si>
    <t>BRAUNOL</t>
  </si>
  <si>
    <t>DRM SOL 1X500ML</t>
  </si>
  <si>
    <t>DRM UNG 1X20GM 10%</t>
  </si>
  <si>
    <t>Makrogol</t>
  </si>
  <si>
    <t>POR PLV SOL 1X4(SÁČKY)</t>
  </si>
  <si>
    <t>115318</t>
  </si>
  <si>
    <t>POR CPS ETD 90X20MG HDPE</t>
  </si>
  <si>
    <t>10295</t>
  </si>
  <si>
    <t>CÉVKA NELATON</t>
  </si>
  <si>
    <t>2 BOČ.OTVORY,DÉLKA 400MM,VELIKOST CH 8,10,12,14,16,18,20,22,25</t>
  </si>
  <si>
    <t>140348</t>
  </si>
  <si>
    <t>SYSTÉM PROPLACH.PRO MOČOVÉ KATETRY (KYS.CITR. 3,23</t>
  </si>
  <si>
    <t>10X100ML KAT.C. FB99839</t>
  </si>
  <si>
    <t>11720</t>
  </si>
  <si>
    <t>TIEMANN 43111086,108,24,40,67,83,205,CH 8,10,12,14,16,18,20</t>
  </si>
  <si>
    <t>87921</t>
  </si>
  <si>
    <t>KALHOTKY ABSORPČNÍ MOLICARE MOBIL EXTRA SMALL</t>
  </si>
  <si>
    <t>BOKY 45-70CM,1287ML,14KS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</si>
  <si>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</si>
  <si>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</si>
  <si>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</si>
  <si>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</si>
  <si>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</si>
  <si>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</si>
  <si>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</si>
  <si>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L02BB03 - Bikalutamid</t>
  </si>
  <si>
    <t>R06AE09 - Levocetirizin</t>
  </si>
  <si>
    <t>C02CA04 - Doxazosin</t>
  </si>
  <si>
    <t>G04CB01 - Finasterid</t>
  </si>
  <si>
    <t>A10BA02 - Metformin</t>
  </si>
  <si>
    <t>J01FF01 - Klindamycin</t>
  </si>
  <si>
    <t>M05BA04 - Kyselina alendronová</t>
  </si>
  <si>
    <t>L02BA01 - Tamoxifen</t>
  </si>
  <si>
    <t>C03EA01 - Hydrochlorothiazid a kalium šetřící diuretika</t>
  </si>
  <si>
    <t>C09AA05 - Ramipril</t>
  </si>
  <si>
    <t>C09AA03 - Lisinopril</t>
  </si>
  <si>
    <t>J01FA10 - Azithromycin</t>
  </si>
  <si>
    <t>G04BD07 - Tolterodin</t>
  </si>
  <si>
    <t>M04AA01 - Alopurinol</t>
  </si>
  <si>
    <t>N06AB10 - Escitalopram</t>
  </si>
  <si>
    <t>N06BX18 - Vinpocetin</t>
  </si>
  <si>
    <t>J01AA02 - Doxycyklin</t>
  </si>
  <si>
    <t>C01BD01 - Amiodaron</t>
  </si>
  <si>
    <t>G04BD07</t>
  </si>
  <si>
    <t>G04CA02</t>
  </si>
  <si>
    <t>L02BA01</t>
  </si>
  <si>
    <t>L02BB03</t>
  </si>
  <si>
    <t>R06AE09</t>
  </si>
  <si>
    <t>C02CA04</t>
  </si>
  <si>
    <t>J01FF01</t>
  </si>
  <si>
    <t>M04AA01</t>
  </si>
  <si>
    <t>G04CB01</t>
  </si>
  <si>
    <t>M05BA04</t>
  </si>
  <si>
    <t>J01AA02</t>
  </si>
  <si>
    <t>C09AA05</t>
  </si>
  <si>
    <t>A10BA02</t>
  </si>
  <si>
    <t>C03EA01</t>
  </si>
  <si>
    <t>C09AA03</t>
  </si>
  <si>
    <t>J01FA10</t>
  </si>
  <si>
    <t>N06BX18</t>
  </si>
  <si>
    <t>N06AB10</t>
  </si>
  <si>
    <t>C01BD01</t>
  </si>
  <si>
    <t>Přehled plnění PL - Preskripce léčivých přípravků - orientační přehled</t>
  </si>
  <si>
    <t>50115006     implant.umělé těl.náhr.-neuromod.-DBS(s.Z_508)</t>
  </si>
  <si>
    <t>1262</t>
  </si>
  <si>
    <t>operační sál - lokální</t>
  </si>
  <si>
    <t>operační sál - lokální Celkem</t>
  </si>
  <si>
    <t>1266</t>
  </si>
  <si>
    <t>pracoviště DK COS</t>
  </si>
  <si>
    <t>pracoviště DK COS Celkem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</si>
  <si>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</si>
  <si>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</si>
  <si>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</si>
  <si>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</si>
  <si>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</si>
  <si>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</si>
  <si>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</si>
  <si>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</si>
  <si>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</si>
  <si>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</si>
  <si>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</si>
  <si>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</si>
  <si>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</si>
  <si>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</si>
  <si>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ZA463</t>
  </si>
  <si>
    <t>Kompresa NT 10 x 20 cm / 2 ks sterilní 26620</t>
  </si>
  <si>
    <t>ZA464</t>
  </si>
  <si>
    <t>Kompresa NT 10 x 10 cm / 2 ks sterilní 26520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</si>
  <si>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</si>
  <si>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</si>
  <si>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</si>
  <si>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</si>
  <si>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</si>
  <si>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</si>
  <si>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</si>
  <si>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</si>
  <si>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ZD109</t>
  </si>
  <si>
    <t>Tampon menstruační bal. á 16 ks 7091164</t>
  </si>
  <si>
    <t>ZI558</t>
  </si>
  <si>
    <t>Náplast curapor   7 x   5 cm 22 120 ( náhrada za cosmopor )</t>
  </si>
  <si>
    <t>ZL684</t>
  </si>
  <si>
    <t>Náplast santiband standard poinjekční jednotl. baleno 19 mm x 72 mm 652</t>
  </si>
  <si>
    <t>ZD168</t>
  </si>
  <si>
    <t>Gáza skládaná nesterilní   8 x 17 cm, 12 vrstev karton á 1700 ks 11010</t>
  </si>
  <si>
    <t>ZA473</t>
  </si>
  <si>
    <t>Krytí melgisorb pro dutiny 3 x 32 cm bal. á 5 ks 253000</t>
  </si>
  <si>
    <t>ZA687</t>
  </si>
  <si>
    <t>Sáček močový curity s hod.diurézou 200 ml hadička 150 cm 6502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</si>
  <si>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</si>
  <si>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</si>
  <si>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</si>
  <si>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</si>
  <si>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</si>
  <si>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</si>
  <si>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</si>
  <si>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</si>
  <si>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</si>
  <si>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</si>
  <si>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</si>
  <si>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</si>
  <si>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</si>
  <si>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</si>
  <si>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</si>
  <si>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</si>
  <si>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</si>
  <si>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vyplachovací MRG564</t>
  </si>
  <si>
    <t>ZB117</t>
  </si>
  <si>
    <t>Lanceta haemolance modrá, á 150 ks, DIS7575</t>
  </si>
  <si>
    <t>ZB249</t>
  </si>
  <si>
    <t>Sáček močový s křížovou výpustí sterilní 2000 ml ZAR-TNU201601</t>
  </si>
  <si>
    <t>ZB553</t>
  </si>
  <si>
    <t>Láhev redon hi-vac 400 ml-kompletní 05.000.22.803</t>
  </si>
  <si>
    <t>ZB756</t>
  </si>
  <si>
    <t>Zkumavka 3 ml K3 edta fialová 454086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</si>
  <si>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</si>
  <si>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</si>
  <si>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</si>
  <si>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</si>
  <si>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</si>
  <si>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</si>
  <si>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</si>
  <si>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</si>
  <si>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</si>
  <si>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</si>
  <si>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</si>
  <si>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</si>
  <si>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</si>
  <si>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51 x 33 mm pro dospělé H-108006</t>
  </si>
  <si>
    <t>ZC769</t>
  </si>
  <si>
    <t>Hadička spojovací HS 1,8 x 450LL 606301</t>
  </si>
  <si>
    <t>ZC770</t>
  </si>
  <si>
    <t>Hadička spojovací HS 3,0 x 2500LL 606347</t>
  </si>
  <si>
    <t>ZC863</t>
  </si>
  <si>
    <t>Hadička spojovací HS 1,8 x 1800LL 606304</t>
  </si>
  <si>
    <t>ZC872</t>
  </si>
  <si>
    <t>Zátka ke kapiláře á 1500 ks, 140 ul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</si>
  <si>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</si>
  <si>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</si>
  <si>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</si>
  <si>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</si>
  <si>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</si>
  <si>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</si>
  <si>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</si>
  <si>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</si>
  <si>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</si>
  <si>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</si>
  <si>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</si>
  <si>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</si>
  <si>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</si>
  <si>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</si>
  <si>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ZH491</t>
  </si>
  <si>
    <t>Stříkačka injekční 3-dílná 50 - 60 ml LL MRG00711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</si>
  <si>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</si>
  <si>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</si>
  <si>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</si>
  <si>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</si>
  <si>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ZJ696</t>
  </si>
  <si>
    <t>Sonda žaludeční CH18 1200 mm s RTG linkou bal. á 30 ks 412018</t>
  </si>
  <si>
    <t>ZK799</t>
  </si>
  <si>
    <t>Zátka combi červená 4495101</t>
  </si>
  <si>
    <t>ZB947</t>
  </si>
  <si>
    <t>Manžeta TK dospělá 27 - 35 cm M1574A</t>
  </si>
  <si>
    <t>ZL688</t>
  </si>
  <si>
    <t>Proužky Accu-Check Inform IIStrip 50 EU1 á 50 ks 05942861</t>
  </si>
  <si>
    <t>ZL781</t>
  </si>
  <si>
    <t>Konektor bezjehlový K-NECT 7 denní M79400845</t>
  </si>
  <si>
    <t>ZA893</t>
  </si>
  <si>
    <t>Astrup li-heparin 05.1147.020</t>
  </si>
  <si>
    <t>ZC065</t>
  </si>
  <si>
    <t>Kapilára hep. sodný 140 ul+drátek 125/140</t>
  </si>
  <si>
    <t>ZA715</t>
  </si>
  <si>
    <t>Set infuzní intrafix 4062957</t>
  </si>
  <si>
    <t>ZE079</t>
  </si>
  <si>
    <t>Set transfúzní non PVC s odvzdušněním a bakteriálním filtrem ZAR-I-TS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</si>
  <si>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</si>
  <si>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</si>
  <si>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</si>
  <si>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</si>
  <si>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</si>
  <si>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</si>
  <si>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</si>
  <si>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</si>
  <si>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ZL073</t>
  </si>
  <si>
    <t>Rukavice operační gammex bez pudru PF EnLite vel. 7,5 353385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</si>
  <si>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</si>
  <si>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</si>
  <si>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</si>
  <si>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</si>
  <si>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</si>
  <si>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</si>
  <si>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</si>
  <si>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</si>
  <si>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</si>
  <si>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</si>
  <si>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ZA593</t>
  </si>
  <si>
    <t>Tampon stáčený sterilní 20 x 20 cm / 5 ks 28003</t>
  </si>
  <si>
    <t>ZH012</t>
  </si>
  <si>
    <t>Náplast micropore 2,50 cm x 5,00 m 840W</t>
  </si>
  <si>
    <t>ZI599</t>
  </si>
  <si>
    <t>Náplast curapor 10 x   8 cm 22121 ( náhrada za cosmopor )</t>
  </si>
  <si>
    <t>KD754</t>
  </si>
  <si>
    <t>drát guadewire-coated 035/150 OPT 1106-0125</t>
  </si>
  <si>
    <t>KE273</t>
  </si>
  <si>
    <t>jehla bioptická deltacut 18G/20 cm PAJ:315S120200</t>
  </si>
  <si>
    <t>ZA756</t>
  </si>
  <si>
    <t>Prst vyšetřovací s manžetou 9031</t>
  </si>
  <si>
    <t>ZA762</t>
  </si>
  <si>
    <t>Pohár na moč 100 ml UH 712252</t>
  </si>
  <si>
    <t>ZA789</t>
  </si>
  <si>
    <t>Stříkačka injekční 2-dílná 2 ml L Inject Solo 4606027V</t>
  </si>
  <si>
    <t>ZB586</t>
  </si>
  <si>
    <t>Vzduchovod nosní PVC 7/9 579209</t>
  </si>
  <si>
    <t>ZB588</t>
  </si>
  <si>
    <t>Vzduchovod nosní PVC 8,5/11 579211</t>
  </si>
  <si>
    <t>ZB757</t>
  </si>
  <si>
    <t>Zkumavka 6 ml K3 edta fialová 456036</t>
  </si>
  <si>
    <t>ZB762</t>
  </si>
  <si>
    <t>Zkumavka červená 6 ml 456092</t>
  </si>
  <si>
    <t>ZB767</t>
  </si>
  <si>
    <t>Jehla vakuová 226/38 mm černá 450075</t>
  </si>
  <si>
    <t>ZB772</t>
  </si>
  <si>
    <t>Přechodka adaptér luer 450070</t>
  </si>
  <si>
    <t>ZB780</t>
  </si>
  <si>
    <t>Kontejner 120 ml sterilní 331690250350</t>
  </si>
  <si>
    <t>ZB891</t>
  </si>
  <si>
    <t>Katetr močový tiemann 18CH s balonkem bal. á 12 ks 9818-02</t>
  </si>
  <si>
    <t>ZC744</t>
  </si>
  <si>
    <t>Katetr močový tiemann CH16 s balonkem bal. á 12 ks K02-9816-02</t>
  </si>
  <si>
    <t>ZC768</t>
  </si>
  <si>
    <t>Zkumavka 10 ml sterilní bal. á 1250 ks 1009/TE/SG</t>
  </si>
  <si>
    <t>ZC906</t>
  </si>
  <si>
    <t>Škrtidlo se sponou pro dospělé 25 x 500 mm KVS25500</t>
  </si>
  <si>
    <t>ZD616</t>
  </si>
  <si>
    <t>Mediset pro močovou katetriz.+ aqua 4753881</t>
  </si>
  <si>
    <t>ZD873</t>
  </si>
  <si>
    <t>Katetr cystometrický 2 cestný 395 751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</si>
  <si>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</si>
  <si>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</si>
  <si>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</si>
  <si>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</si>
  <si>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</si>
  <si>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</si>
  <si>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ZI180</t>
  </si>
  <si>
    <t>Zkumavka s mediem+ flovakovaný tampon eSwab minitip oranžový 491CE.A</t>
  </si>
  <si>
    <t>ZJ310</t>
  </si>
  <si>
    <t>Katetr močový foley CH12 180605-000120</t>
  </si>
  <si>
    <t>ZK457</t>
  </si>
  <si>
    <t>Set promývací dvoucestný pro urologii M060770S</t>
  </si>
  <si>
    <t>ZB892</t>
  </si>
  <si>
    <t>Katetr močový tiemann 20CH s balonkem bal. á 12 ks 9820-02</t>
  </si>
  <si>
    <t>ZC803</t>
  </si>
  <si>
    <t>Drén nefrostom CH18 KNEF18F45PI</t>
  </si>
  <si>
    <t>ZK640</t>
  </si>
  <si>
    <t>Těsnění bal. á 10 ks 8801</t>
  </si>
  <si>
    <t>ZA709</t>
  </si>
  <si>
    <t>Katetr močový foley 22CH bal. á 12 ks 1575-02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</si>
  <si>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</si>
  <si>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</si>
  <si>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</si>
  <si>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</si>
  <si>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</si>
  <si>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</si>
  <si>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ZB585</t>
  </si>
  <si>
    <t>Vzduchovod nosní PVC 6/8 579208</t>
  </si>
  <si>
    <t>ZB584</t>
  </si>
  <si>
    <t>Vzduchovod nosní PVC 5/7 579207</t>
  </si>
  <si>
    <t>ZA889</t>
  </si>
  <si>
    <t>Souprava urodynamická malá 606481</t>
  </si>
  <si>
    <t>ZB822</t>
  </si>
  <si>
    <t>Tampon odběrový bal. á 100 ks 1656 - povoleno pouze pro urologii, oční klinika</t>
  </si>
  <si>
    <t>ZC745</t>
  </si>
  <si>
    <t>Katetr močový tiemann 22CH s balonkem bal. á 12 ks 9822-02</t>
  </si>
  <si>
    <t>KI378</t>
  </si>
  <si>
    <t>drát vodící rovný teflon á 10ks P35150T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</si>
  <si>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</si>
  <si>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</si>
  <si>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</si>
  <si>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</si>
  <si>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</si>
  <si>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</si>
  <si>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</si>
  <si>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</si>
  <si>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KD598</t>
  </si>
  <si>
    <t>cévka nelaton Ch22 MPI:110022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</si>
  <si>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</si>
  <si>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</si>
  <si>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</si>
  <si>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</si>
  <si>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</si>
  <si>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</si>
  <si>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</si>
  <si>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</si>
  <si>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</si>
  <si>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</si>
  <si>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</si>
  <si>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</si>
  <si>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ZC633</t>
  </si>
  <si>
    <t>Katetr pollack open - end bal. á 10 ks 021305</t>
  </si>
  <si>
    <t>KB692</t>
  </si>
  <si>
    <t>dufour 22ch 30/50 vypl.AB3722</t>
  </si>
  <si>
    <t>KB718</t>
  </si>
  <si>
    <t>katetr UD 6ch 2cestný AH5106</t>
  </si>
  <si>
    <t>KB755</t>
  </si>
  <si>
    <t>cévka k sigmoid.5ch AC4105</t>
  </si>
  <si>
    <t>KB759</t>
  </si>
  <si>
    <t>nd   8,0 ch výměnný D00RP410850</t>
  </si>
  <si>
    <t>KB765</t>
  </si>
  <si>
    <t>adaptér univ. ND D00RE450106</t>
  </si>
  <si>
    <t>KB775</t>
  </si>
  <si>
    <t>nd 9 set D00RP400950</t>
  </si>
  <si>
    <t>KD589</t>
  </si>
  <si>
    <t>cévka močová pro ženy 100Ch.16/18 MPI:100016</t>
  </si>
  <si>
    <t>KD606</t>
  </si>
  <si>
    <t>cévka tiemann Ch20/40 MPI:120020</t>
  </si>
  <si>
    <t>KH799</t>
  </si>
  <si>
    <t>stent D-J 6/26 EN-360626</t>
  </si>
  <si>
    <t>KB688</t>
  </si>
  <si>
    <t>katetr N   6ch 1,5 ml AA6106</t>
  </si>
  <si>
    <t>KH800</t>
  </si>
  <si>
    <t>stent D-J 6/28 EN-360628</t>
  </si>
  <si>
    <t>KB708</t>
  </si>
  <si>
    <t>cévka 5N AC5005</t>
  </si>
  <si>
    <t>KH808</t>
  </si>
  <si>
    <t>sada punkční EPI 14 Ch SU-121640</t>
  </si>
  <si>
    <t>ZM109</t>
  </si>
  <si>
    <t>Stent ureterální SOT-628-G</t>
  </si>
  <si>
    <t>KH807</t>
  </si>
  <si>
    <t>sada punkční EPI 12 Ch SU-101240</t>
  </si>
  <si>
    <t>KB706</t>
  </si>
  <si>
    <t>cévka 4N AC5004</t>
  </si>
  <si>
    <t>KB711</t>
  </si>
  <si>
    <t>cévka 7F AC5207</t>
  </si>
  <si>
    <t>KB722</t>
  </si>
  <si>
    <t>cévka k sigm. 6ch/155 AC4106</t>
  </si>
  <si>
    <t>KD595</t>
  </si>
  <si>
    <t>cévka nelaton Ch16 MPI:110016</t>
  </si>
  <si>
    <t>KD597</t>
  </si>
  <si>
    <t>cévka nelaton Ch20 MPI:110020</t>
  </si>
  <si>
    <t>KD596</t>
  </si>
  <si>
    <t>cévka nelaton Ch18 MPI:110018</t>
  </si>
  <si>
    <t>KD586</t>
  </si>
  <si>
    <t>cévka močová pro ženy 100Ch.10/18 MPI:100010</t>
  </si>
  <si>
    <t>KB756</t>
  </si>
  <si>
    <t>nd   9,0 ch výměnný RP410950 D00RP410950</t>
  </si>
  <si>
    <t>KH802</t>
  </si>
  <si>
    <t>stent D-J 7/28 EN-300728</t>
  </si>
  <si>
    <t>KD761</t>
  </si>
  <si>
    <t>stent optisoft open 6,0CH/26 OPT 3004-1300</t>
  </si>
  <si>
    <t>KB760</t>
  </si>
  <si>
    <t>nd 10,5 ch výměnný RE411050</t>
  </si>
  <si>
    <t>KD607</t>
  </si>
  <si>
    <t>cévka tiemann Ch22/40 MPI:120022</t>
  </si>
  <si>
    <t>KD757</t>
  </si>
  <si>
    <t>stent optisoft tiem 6,0CH/28 OPT 3003-1400</t>
  </si>
  <si>
    <t>KI381</t>
  </si>
  <si>
    <t>set nefrostomický BALTON 12F á 5s ZNEF12F</t>
  </si>
  <si>
    <t>KI368</t>
  </si>
  <si>
    <t>stent - set teutaflex 6CH, 30 cm, o-o á 5ks U-334006030</t>
  </si>
  <si>
    <t>KI371</t>
  </si>
  <si>
    <t>stent - set Easy teutaflex 6CH, 28 cm, o-o á 5ks U-334006128</t>
  </si>
  <si>
    <t>KD587</t>
  </si>
  <si>
    <t>cévka močová pro ženy 100Ch.12/18 MPI:100012</t>
  </si>
  <si>
    <t>KI365</t>
  </si>
  <si>
    <t>stent - set teutaflex 4,7CH, 28 cm, o-o á 5ks U-334047028</t>
  </si>
  <si>
    <t>KI372</t>
  </si>
  <si>
    <t>stent - set Easy teutaflex 6CH, 30 cm, o-o á 5ks U-334006130</t>
  </si>
  <si>
    <t>KI367</t>
  </si>
  <si>
    <t>stent - set teutaflex 6CH, 28 cm, o-o á 5ks U-334006028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</si>
  <si>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</si>
  <si>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</si>
  <si>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</si>
  <si>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</si>
  <si>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</si>
  <si>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</si>
  <si>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ZB996</t>
  </si>
  <si>
    <t>Jehla chirurgická B9</t>
  </si>
  <si>
    <t>ZF238</t>
  </si>
  <si>
    <t xml:space="preserve">Jehla bioptická VVG18G délka 20 cm bal. á 20 ks VVG1820 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</si>
  <si>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</si>
  <si>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</si>
  <si>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</si>
  <si>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</si>
  <si>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</si>
  <si>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</si>
  <si>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</si>
  <si>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</si>
  <si>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</si>
  <si>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</si>
  <si>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ZH818</t>
  </si>
  <si>
    <t>Katetr močový foley CH20 180605-000200</t>
  </si>
  <si>
    <t>ZI764</t>
  </si>
  <si>
    <t>Špičky eppendorf Standard bal. 2x500 2ul-200ul 330030000870</t>
  </si>
  <si>
    <t>ZF853</t>
  </si>
  <si>
    <t>Nožík fasciální 090070 (dřív.k.č. G14519)</t>
  </si>
  <si>
    <t>ZD310</t>
  </si>
  <si>
    <t>Katetr CVC 2 lumen 7Fr 20 cm 16/16GA bal. á 10 ks CV-16702</t>
  </si>
  <si>
    <t>ZG464</t>
  </si>
  <si>
    <t>Sáček laparoskopický 210 ml EJ022SU</t>
  </si>
  <si>
    <t>KD959</t>
  </si>
  <si>
    <t>páska tiloop á 3 ks PSM 6000477</t>
  </si>
  <si>
    <t>ZA523</t>
  </si>
  <si>
    <t>Klip hem-o-lok L WK544240</t>
  </si>
  <si>
    <t>ZK870</t>
  </si>
  <si>
    <t>Trokar s ostřím a fixačním balonkem 12 x 100 mm CFB73</t>
  </si>
  <si>
    <t>ZK872</t>
  </si>
  <si>
    <t>Trokar s ostřím vroubkovaný rukávec 11 x 100 mm CTB33</t>
  </si>
  <si>
    <t>ZF644</t>
  </si>
  <si>
    <t>Klip titanový + bombička bal. á 12 ks PL574T</t>
  </si>
  <si>
    <t>ZK871</t>
  </si>
  <si>
    <t>Trokar s ostřím a fixačním balonkem 12 x 150 mm CFB71</t>
  </si>
  <si>
    <t>ZK869</t>
  </si>
  <si>
    <t>Jehla insuflační 120 mm C2201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</si>
  <si>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</si>
  <si>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</si>
  <si>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</si>
  <si>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</si>
  <si>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</si>
  <si>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</si>
  <si>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KH803</t>
  </si>
  <si>
    <t>stent D-J 7/28 EN-330728</t>
  </si>
  <si>
    <t>KH804</t>
  </si>
  <si>
    <t>stent D-J 7/30 EN-330730</t>
  </si>
  <si>
    <t>KB695</t>
  </si>
  <si>
    <t>dufour 20ch 50-80ml AB3A20</t>
  </si>
  <si>
    <t>KI230</t>
  </si>
  <si>
    <t>katetr balónkový ureterální 90 cm/ CH4,5 AC5L45</t>
  </si>
  <si>
    <t>KE305</t>
  </si>
  <si>
    <t>nůžky harmonické laparoskopické ACE36E-X</t>
  </si>
  <si>
    <t>ZD791</t>
  </si>
  <si>
    <t>Klipovač Hem-o-lok pro uzamykatelné klipy XL  33 cm WK544990T</t>
  </si>
  <si>
    <t>KI351</t>
  </si>
  <si>
    <t>kleště bipolární ENSEAL G2 s flexí 35mm NSLG2C35A-X</t>
  </si>
  <si>
    <t>KG986</t>
  </si>
  <si>
    <t>kleště na otevřenou operativu jednorázové NSEAL X 22L-X</t>
  </si>
  <si>
    <t>KF677</t>
  </si>
  <si>
    <t>nástroj ligasure TM IMPACT, 14 mm, d. 18 cm LF4200</t>
  </si>
  <si>
    <t>ZI400</t>
  </si>
  <si>
    <t>Šití V-LOC délka stehu 15 cm bal. á 12 ks VLOCM0604</t>
  </si>
  <si>
    <t>ZJ032</t>
  </si>
  <si>
    <t>Páska ATOMS ATS5011</t>
  </si>
  <si>
    <t>ZF161</t>
  </si>
  <si>
    <t>Síťka Permacol 6 x 3 x 1.50 x 1 5063-150</t>
  </si>
  <si>
    <t>ZF182</t>
  </si>
  <si>
    <t>Páska Dyna Mesh-SIS direct 1,0 x 50 cm 26.212.10.150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</si>
  <si>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</si>
  <si>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</si>
  <si>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</si>
  <si>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</si>
  <si>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</si>
  <si>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</si>
  <si>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</si>
  <si>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</si>
  <si>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</si>
  <si>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</si>
  <si>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</si>
  <si>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</si>
  <si>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</si>
  <si>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</si>
  <si>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</si>
  <si>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</si>
  <si>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</si>
  <si>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</si>
  <si>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Urologická klinika, operační sál - lokální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</si>
  <si>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</si>
  <si>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</si>
  <si>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</si>
  <si>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</si>
  <si>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</si>
  <si>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</si>
  <si>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</si>
  <si>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</si>
  <si>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</si>
  <si>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</si>
  <si>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</si>
  <si>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</si>
  <si>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</si>
  <si>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</si>
  <si>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</si>
  <si>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</si>
  <si>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</si>
  <si>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</si>
  <si>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</si>
  <si>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</si>
  <si>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706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</si>
  <si>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</si>
  <si>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</si>
  <si>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</si>
  <si>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</si>
  <si>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</si>
  <si>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</si>
  <si>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</si>
  <si>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0077018</t>
  </si>
  <si>
    <t>0103394</t>
  </si>
  <si>
    <t>IMMUCYST</t>
  </si>
  <si>
    <t>0168721</t>
  </si>
  <si>
    <t>0500646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</si>
  <si>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</si>
  <si>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</si>
  <si>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</si>
  <si>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</si>
  <si>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</si>
  <si>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</si>
  <si>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</si>
  <si>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</si>
  <si>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</si>
  <si>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</si>
  <si>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</si>
  <si>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</si>
  <si>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</si>
  <si>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</si>
  <si>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</si>
  <si>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</si>
  <si>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</si>
  <si>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</si>
  <si>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</si>
  <si>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</si>
  <si>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</si>
  <si>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</si>
  <si>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</si>
  <si>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</si>
  <si>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</si>
  <si>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</si>
  <si>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</si>
  <si>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</si>
  <si>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</si>
  <si>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0028051</t>
  </si>
  <si>
    <t>SET SUPRAPUBICKÝ SU 101040, SU101240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</si>
  <si>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</si>
  <si>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</si>
  <si>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</si>
  <si>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</si>
  <si>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</si>
  <si>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</si>
  <si>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</si>
  <si>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</si>
  <si>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</si>
  <si>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</si>
  <si>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</si>
  <si>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</si>
  <si>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</si>
  <si>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76012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</si>
  <si>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</si>
  <si>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</si>
  <si>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</si>
  <si>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</si>
  <si>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</si>
  <si>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</si>
  <si>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</si>
  <si>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</si>
  <si>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</si>
  <si>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</si>
  <si>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</si>
  <si>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</si>
  <si>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</si>
  <si>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</si>
  <si>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</si>
  <si>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</si>
  <si>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</si>
  <si>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</si>
  <si>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</si>
  <si>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</si>
  <si>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</si>
  <si>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</si>
  <si>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</si>
  <si>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</si>
  <si>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</si>
  <si>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</si>
  <si>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</si>
  <si>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</si>
  <si>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</si>
  <si>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</si>
  <si>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</si>
  <si>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</si>
  <si>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</si>
  <si>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</si>
  <si>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</si>
  <si>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</si>
  <si>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</si>
  <si>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</si>
  <si>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</si>
  <si>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</si>
  <si>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</si>
  <si>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</si>
  <si>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</si>
  <si>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</si>
  <si>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</si>
  <si>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</si>
  <si>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09139</t>
  </si>
  <si>
    <t>UZ VYŠETŘENÍ TŘÍ A VÍCE ORGÁNŮ V NĚKOLIKA ROVINÁCH</t>
  </si>
  <si>
    <t>76121</t>
  </si>
  <si>
    <t>NEFROSTOMOGRAM (JEN KLINICKÝ VÝKON)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</si>
  <si>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</si>
  <si>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</si>
  <si>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</si>
  <si>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</si>
  <si>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</si>
  <si>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</si>
  <si>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</si>
  <si>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</si>
  <si>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</si>
  <si>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</si>
  <si>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</si>
  <si>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</si>
  <si>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</si>
  <si>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</si>
  <si>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</si>
  <si>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</si>
  <si>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</si>
  <si>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</si>
  <si>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</si>
  <si>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</si>
  <si>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</si>
  <si>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</si>
  <si>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</si>
  <si>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</si>
  <si>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</si>
  <si>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</si>
  <si>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</si>
  <si>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</si>
  <si>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</si>
  <si>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</si>
  <si>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</si>
  <si>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</si>
  <si>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</si>
  <si>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</si>
  <si>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</si>
  <si>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</si>
  <si>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</si>
  <si>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</si>
  <si>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</si>
  <si>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</si>
  <si>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</si>
  <si>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</si>
  <si>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</si>
  <si>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</si>
  <si>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</si>
  <si>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</si>
  <si>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</si>
  <si>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</si>
  <si>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89189</t>
  </si>
  <si>
    <t>FISTULOGRAFIE</t>
  </si>
  <si>
    <t>89171</t>
  </si>
  <si>
    <t>URETROGRAFIE RETROGRÁDNÍ</t>
  </si>
  <si>
    <t>09213</t>
  </si>
  <si>
    <t>NEODKLADNÁ KARDIOPULMONÁLNÍ RESUSCITACE ZÁKLADNÍ Á</t>
  </si>
  <si>
    <t>76551</t>
  </si>
  <si>
    <t>PERKUTÁNNÍ PUNKCE A EV. SKLEROTIZACE CYSTY LEDVINY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</si>
  <si>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</si>
  <si>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</si>
  <si>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</si>
  <si>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</si>
  <si>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</si>
  <si>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</si>
  <si>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76561</t>
  </si>
  <si>
    <t>FOTOKOAGULACE TUMORU LASEREM - (PŘIČTI K CYSTOSKOP</t>
  </si>
  <si>
    <t>7F7</t>
  </si>
  <si>
    <t>809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</si>
  <si>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</si>
  <si>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</si>
  <si>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</si>
  <si>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</si>
  <si>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</si>
  <si>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</si>
  <si>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</si>
  <si>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</si>
  <si>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</si>
  <si>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</si>
  <si>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</si>
  <si>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</si>
  <si>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</si>
  <si>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</si>
  <si>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</si>
  <si>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</si>
  <si>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</si>
  <si>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</si>
  <si>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</si>
  <si>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</si>
  <si>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</si>
  <si>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</si>
  <si>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</si>
  <si>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</si>
  <si>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</si>
  <si>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</si>
  <si>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</si>
  <si>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</si>
  <si>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</si>
  <si>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</si>
  <si>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0051970</t>
  </si>
  <si>
    <t>KATETR DOUBLE LOOP VODIČ S FIX.PL.- AJ4A..49</t>
  </si>
  <si>
    <t>04</t>
  </si>
  <si>
    <t>76365</t>
  </si>
  <si>
    <t>PUNKČNÍ EPICYSTOSTOMIE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</si>
  <si>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</si>
  <si>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</si>
  <si>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</si>
  <si>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</si>
  <si>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</si>
  <si>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</si>
  <si>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</si>
  <si>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</si>
  <si>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11</t>
  </si>
  <si>
    <t>501</t>
  </si>
  <si>
    <t>51371</t>
  </si>
  <si>
    <t>CHOLECYSTEKTOMIE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</si>
  <si>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</si>
  <si>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</si>
  <si>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</si>
  <si>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</si>
  <si>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</si>
  <si>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</si>
  <si>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</si>
  <si>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</si>
  <si>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</si>
  <si>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51519</t>
  </si>
  <si>
    <t>OPERACE RECIDIVUJÍCÍ KÝLY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</si>
  <si>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</si>
  <si>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</si>
  <si>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</si>
  <si>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</si>
  <si>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</si>
  <si>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</si>
  <si>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</si>
  <si>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</si>
  <si>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</si>
  <si>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</si>
  <si>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</si>
  <si>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</si>
  <si>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</si>
  <si>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</si>
  <si>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</si>
  <si>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</si>
  <si>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51517</t>
  </si>
  <si>
    <t>OPERACE KÝLY S POUŽITÍM ŠTĚPU ČI IMPLANTÁTU, OPERA</t>
  </si>
  <si>
    <t>51355</t>
  </si>
  <si>
    <t>DVOJ - A VÍCENÁSOBNÁ RESEKCE A (NEBO) ANASTOMÓZA T</t>
  </si>
  <si>
    <t>NÁHRADA KOLENNÍHO KLOUBU SEARCH EVOLUTION,FEMOR.KO</t>
  </si>
  <si>
    <t>0003952</t>
  </si>
  <si>
    <t>AMIKIN 500 MG</t>
  </si>
  <si>
    <t>0011785</t>
  </si>
  <si>
    <t>AMIKIN 1 G</t>
  </si>
  <si>
    <t>0014583</t>
  </si>
  <si>
    <t>TIENAM 500 MG/500 MG I.V.</t>
  </si>
  <si>
    <t>0016600</t>
  </si>
  <si>
    <t>0017810</t>
  </si>
  <si>
    <t>0020605</t>
  </si>
  <si>
    <t>0052545</t>
  </si>
  <si>
    <t>0052547</t>
  </si>
  <si>
    <t>0053922</t>
  </si>
  <si>
    <t>CIPHIN PRO INFUSIONE 200 MG/100 ML</t>
  </si>
  <si>
    <t>0056801</t>
  </si>
  <si>
    <t>0065989</t>
  </si>
  <si>
    <t>MYCOMAX INF</t>
  </si>
  <si>
    <t>0068998</t>
  </si>
  <si>
    <t>AMPICILIN 1,0 BIOTIKA</t>
  </si>
  <si>
    <t>0072972</t>
  </si>
  <si>
    <t>0076353</t>
  </si>
  <si>
    <t>FORTUM 1 G</t>
  </si>
  <si>
    <t>0076360</t>
  </si>
  <si>
    <t>0077024</t>
  </si>
  <si>
    <t>ULTRAVIST 300</t>
  </si>
  <si>
    <t>0077044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</si>
  <si>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</si>
  <si>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</si>
  <si>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</si>
  <si>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</si>
  <si>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</si>
  <si>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</si>
  <si>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</si>
  <si>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0092290</t>
  </si>
  <si>
    <t>EDICIN 1 G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</si>
  <si>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</si>
  <si>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</si>
  <si>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</si>
  <si>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</si>
  <si>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</si>
  <si>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</si>
  <si>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</si>
  <si>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</si>
  <si>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METRONIDAZOLE 0.5%-POLPHARMA</t>
  </si>
  <si>
    <t>0097687</t>
  </si>
  <si>
    <t>0142077</t>
  </si>
  <si>
    <t>0164350</t>
  </si>
  <si>
    <t>TAZOCIN 4 G/0,5 G</t>
  </si>
  <si>
    <t>0136083</t>
  </si>
  <si>
    <t>AMPICILLIN AND SULBACTAM IBI 1 G + 500 MG PRÁŠEK P</t>
  </si>
  <si>
    <t>0058984</t>
  </si>
  <si>
    <t>EPIRUBICIN EBEWE 2 MG/ML</t>
  </si>
  <si>
    <t>2</t>
  </si>
  <si>
    <t>0007917</t>
  </si>
  <si>
    <t>0207921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</si>
  <si>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</si>
  <si>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</si>
  <si>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</si>
  <si>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</si>
  <si>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</si>
  <si>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ENDOSKOPICKÝ LINEÁRNÍ S KLOUBEM   (ATB,ATW</t>
  </si>
  <si>
    <t>0027930</t>
  </si>
  <si>
    <t>STENT PERIFERNÍ URETERÁLNÍ WHITE STAR INTRAOPERATI</t>
  </si>
  <si>
    <t>0028382</t>
  </si>
  <si>
    <t>SET RENÁLNÍ A NEFROSTOMICKÝ RE 440720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</si>
  <si>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</si>
  <si>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</si>
  <si>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</si>
  <si>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</si>
  <si>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</si>
  <si>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</si>
  <si>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</si>
  <si>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</si>
  <si>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0047574</t>
  </si>
  <si>
    <t>DRÁT DIAGNOST.ZAVÁDĚCÍ ST J1.5, J3.0, J6.0, DE</t>
  </si>
  <si>
    <t>0047666</t>
  </si>
  <si>
    <t>STENT URETERÁLNÍ ECO,POLYURETHAN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</si>
  <si>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</si>
  <si>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</si>
  <si>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</si>
  <si>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</si>
  <si>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</si>
  <si>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</si>
  <si>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</si>
  <si>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</si>
  <si>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</si>
  <si>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</si>
  <si>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</si>
  <si>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</si>
  <si>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</si>
  <si>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</si>
  <si>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</si>
  <si>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</si>
  <si>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0058622</t>
  </si>
  <si>
    <t>STENT PERIFERNÍ URETERÁLNÍ WHITE STAR STENOSIS</t>
  </si>
  <si>
    <t>0067171</t>
  </si>
  <si>
    <t>IMPLANTÁT UROLOGICKÝ ZÁVĚS.TVT PÁSKA</t>
  </si>
  <si>
    <t>0083529</t>
  </si>
  <si>
    <t>SÍŤKA ULTRAPRO KÝLNÍ</t>
  </si>
  <si>
    <t>SYSTÉM HYDROCEPHALNÍ DRENÁŽNÍ - SHUNT CSF-NEPROGRA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</si>
  <si>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</si>
  <si>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</si>
  <si>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</si>
  <si>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</si>
  <si>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</si>
  <si>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</si>
  <si>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</si>
  <si>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</si>
  <si>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0151196</t>
  </si>
  <si>
    <t>GRASPER - 8MM - KOBRA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</si>
  <si>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</si>
  <si>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</si>
  <si>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</si>
  <si>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</si>
  <si>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</si>
  <si>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</si>
  <si>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</si>
  <si>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</si>
  <si>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0027901</t>
  </si>
  <si>
    <t>STENT PERIFERNÍ URETERÁLNÍ WHITE STAR DOUBLE-J</t>
  </si>
  <si>
    <t>0069986</t>
  </si>
  <si>
    <t>IMPLANTÁT UROLOGICKÝ ZÁVĚS. BULBOURETRÁLNÍ BIO-SLI</t>
  </si>
  <si>
    <t>0058361</t>
  </si>
  <si>
    <t>VÝKON NA LYMFATICKÉM SYSTÉMU DRG 90794</t>
  </si>
  <si>
    <t>0051991</t>
  </si>
  <si>
    <t>ENDOŠITÍ JK10G</t>
  </si>
  <si>
    <t>0151207</t>
  </si>
  <si>
    <t>KLIPOVAČ - 8MM - VELKÝ</t>
  </si>
  <si>
    <t>0112825</t>
  </si>
  <si>
    <t>TROKAR GELPORT</t>
  </si>
  <si>
    <t>09227</t>
  </si>
  <si>
    <t>I. V. APLIKACE KRVE NEBO KREVNÍCH DERIVÁTŮ</t>
  </si>
  <si>
    <t>51392</t>
  </si>
  <si>
    <t>RELAPAROTOMIE PRO POOPERAČNÍ KRVÁCENÍ, PERITONITID</t>
  </si>
  <si>
    <t>51623</t>
  </si>
  <si>
    <t>POUŽITÍ ULTRAZVUKOVÉHO SKALPELU</t>
  </si>
  <si>
    <t>76237</t>
  </si>
  <si>
    <t>EXTRAKOPORÁLNÍ LITHOTRYPSE MNOHOČETNÉHO ČI ODLITKO</t>
  </si>
  <si>
    <t>76253</t>
  </si>
  <si>
    <t>BIOPSIE Z PENISU</t>
  </si>
  <si>
    <t>76323</t>
  </si>
  <si>
    <t>SPONGIOKAVERNÓZNÍ ZKRAT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</si>
  <si>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</si>
  <si>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</si>
  <si>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</si>
  <si>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</si>
  <si>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</si>
  <si>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</si>
  <si>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</si>
  <si>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</si>
  <si>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</si>
  <si>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</si>
  <si>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</si>
  <si>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</si>
  <si>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</si>
  <si>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</si>
  <si>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</si>
  <si>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</si>
  <si>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</si>
  <si>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</si>
  <si>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</si>
  <si>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</si>
  <si>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</si>
  <si>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</si>
  <si>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</si>
  <si>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</si>
  <si>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</si>
  <si>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</si>
  <si>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</si>
  <si>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</si>
  <si>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</si>
  <si>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</si>
  <si>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</si>
  <si>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</si>
  <si>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</si>
  <si>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</si>
  <si>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</si>
  <si>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</si>
  <si>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</si>
  <si>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</si>
  <si>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</si>
  <si>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</si>
  <si>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</si>
  <si>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</si>
  <si>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</si>
  <si>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</si>
  <si>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</si>
  <si>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</si>
  <si>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</si>
  <si>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</si>
  <si>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</si>
  <si>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</si>
  <si>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</si>
  <si>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</si>
  <si>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</si>
  <si>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</si>
  <si>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</si>
  <si>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</si>
  <si>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</si>
  <si>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</si>
  <si>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</si>
  <si>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</si>
  <si>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</si>
  <si>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</si>
  <si>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76573</t>
  </si>
  <si>
    <t>VNITŘNÍ URETROTOMIE (OTIS)</t>
  </si>
  <si>
    <t>77129</t>
  </si>
  <si>
    <t>JEDNODOBÁ URETROPLASTIKA BEZ CHORDEKTOMIE NEBO II.</t>
  </si>
  <si>
    <t>89313</t>
  </si>
  <si>
    <t xml:space="preserve">PERKUTÁNNÍ PUNKCE NEBO BIOPSIE ŘÍZENÁ RDG METODOU </t>
  </si>
  <si>
    <t>89327</t>
  </si>
  <si>
    <t>KONTROLNÍ NÁSTŘIK DRENÁŽNÍHO KATÉTRU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</si>
  <si>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</si>
  <si>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</si>
  <si>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</si>
  <si>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</si>
  <si>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</si>
  <si>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</si>
  <si>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</si>
  <si>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</si>
  <si>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</si>
  <si>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</si>
  <si>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</si>
  <si>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</si>
  <si>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</si>
  <si>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</si>
  <si>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</si>
  <si>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</si>
  <si>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</si>
  <si>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</si>
  <si>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</si>
  <si>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</si>
  <si>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</si>
  <si>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</si>
  <si>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42520</t>
  </si>
  <si>
    <t>APLIKACE PROTINÁDOROVÉ CHEMOTERAPIE</t>
  </si>
  <si>
    <t>09225</t>
  </si>
  <si>
    <t>KANYLACE CENTRÁLNÍ ŽÍLY ZA KONTROLY CELKOVÉHO STAV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</si>
  <si>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</si>
  <si>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</si>
  <si>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</si>
  <si>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</si>
  <si>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</si>
  <si>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</si>
  <si>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51825</t>
  </si>
  <si>
    <t>SEKUNDÁRNÍ SUTURA RÁNY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</si>
  <si>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</si>
  <si>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</si>
  <si>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</si>
  <si>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</si>
  <si>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</si>
  <si>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</si>
  <si>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</si>
  <si>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</si>
  <si>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</si>
  <si>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</si>
  <si>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</si>
  <si>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</si>
  <si>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</si>
  <si>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</si>
  <si>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</si>
  <si>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</si>
  <si>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</si>
  <si>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</si>
  <si>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</si>
  <si>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</si>
  <si>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</si>
  <si>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</si>
  <si>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</si>
  <si>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</si>
  <si>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</si>
  <si>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</si>
  <si>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</si>
  <si>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</si>
  <si>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</si>
  <si>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</si>
  <si>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</si>
  <si>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</si>
  <si>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</si>
  <si>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</si>
  <si>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</si>
  <si>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</si>
  <si>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</si>
  <si>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</si>
  <si>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</si>
  <si>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</si>
  <si>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</si>
  <si>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</si>
  <si>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76335</t>
  </si>
  <si>
    <t>OPERAČNÍ REVIZE PERIRENÁLNÍCH NEBO PERIURETERÁLNÍC</t>
  </si>
  <si>
    <t>76425</t>
  </si>
  <si>
    <t>REPOZICE PARAFIMOZY NEBO UVOLNĚNÍ PREPUCIA, DĚTI O</t>
  </si>
  <si>
    <t>76355</t>
  </si>
  <si>
    <t>URETERO - URETEROSTOMIE JEDNOSTRANNÁ</t>
  </si>
  <si>
    <t>76251</t>
  </si>
  <si>
    <t>BIOPSIE VARLETE OBOUSTRANNÁ</t>
  </si>
  <si>
    <t>76431</t>
  </si>
  <si>
    <t>TOTÁLNÍ AMPUTACE PENISU - EMASKULINIZACE (LYMFADEN</t>
  </si>
  <si>
    <t>76341</t>
  </si>
  <si>
    <t>URETEROTOMIE- NEBO URETEREKTOMIE VČ. URETEROVEZIKÁ</t>
  </si>
  <si>
    <t>D0014</t>
  </si>
  <si>
    <t>A0001</t>
  </si>
  <si>
    <t>76581</t>
  </si>
  <si>
    <t>IMPLANTACE TESTIKULÁRNÍ PROTÉZY</t>
  </si>
  <si>
    <t>89113</t>
  </si>
  <si>
    <t>RTG LEBKY, CÍLENÉ SNÍMKY</t>
  </si>
  <si>
    <t>89121</t>
  </si>
  <si>
    <t>RTG KŘÍŽOVÉ KOSTI A SI KLOUBŮ</t>
  </si>
  <si>
    <t>89361</t>
  </si>
  <si>
    <t>PERKUTÁNNÍ VERTEBROPLASTIKA - ZPEVNĚNÍ OBRATLOVÉHO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</si>
  <si>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</si>
  <si>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</si>
  <si>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</si>
  <si>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</si>
  <si>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</si>
  <si>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</si>
  <si>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</si>
  <si>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</si>
  <si>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</si>
  <si>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</si>
  <si>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</si>
  <si>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</si>
  <si>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</si>
  <si>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</si>
  <si>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</si>
  <si>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</si>
  <si>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</si>
  <si>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</si>
  <si>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</si>
  <si>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</si>
  <si>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</si>
  <si>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</si>
  <si>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</si>
  <si>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</si>
  <si>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</si>
  <si>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</si>
  <si>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09322</t>
  </si>
  <si>
    <t xml:space="preserve">FLEGMÓNA S CC               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</si>
  <si>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</si>
  <si>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</si>
  <si>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</si>
  <si>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</si>
  <si>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</si>
  <si>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</si>
  <si>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10061</t>
  </si>
  <si>
    <t xml:space="preserve">JINÉ VÝKONY PŘI ENDOKRINNÍCH.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</si>
  <si>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</si>
  <si>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</si>
  <si>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</si>
  <si>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</si>
  <si>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</si>
  <si>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</si>
  <si>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</si>
  <si>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</si>
  <si>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</si>
  <si>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</si>
  <si>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</si>
  <si>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</si>
  <si>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</si>
  <si>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</si>
  <si>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</si>
  <si>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</si>
  <si>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</si>
  <si>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</si>
  <si>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</si>
  <si>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</si>
  <si>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</si>
  <si>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</si>
  <si>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</si>
  <si>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</si>
  <si>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</si>
  <si>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</si>
  <si>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</si>
  <si>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</si>
  <si>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</si>
  <si>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</si>
  <si>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</si>
  <si>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</si>
  <si>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</si>
  <si>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</si>
  <si>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</si>
  <si>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</si>
  <si>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</si>
  <si>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</si>
  <si>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</si>
  <si>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</si>
  <si>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</si>
  <si>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</si>
  <si>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</si>
  <si>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</si>
  <si>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</si>
  <si>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</si>
  <si>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</si>
  <si>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</si>
  <si>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</si>
  <si>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</si>
  <si>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</si>
  <si>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</si>
  <si>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</si>
  <si>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</si>
  <si>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</si>
  <si>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</si>
  <si>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</si>
  <si>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</si>
  <si>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</si>
  <si>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</si>
  <si>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</si>
  <si>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</si>
  <si>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</si>
  <si>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</si>
  <si>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</si>
  <si>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</si>
  <si>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</si>
  <si>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</si>
  <si>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</si>
  <si>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</si>
  <si>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</si>
  <si>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</si>
  <si>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</si>
  <si>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</si>
  <si>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</si>
  <si>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</si>
  <si>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</si>
  <si>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</si>
  <si>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</si>
  <si>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</si>
  <si>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</si>
  <si>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</si>
  <si>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</si>
  <si>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</si>
  <si>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</si>
  <si>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</si>
  <si>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</si>
  <si>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</si>
  <si>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</si>
  <si>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</si>
  <si>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</si>
  <si>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</si>
  <si>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</si>
  <si>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</si>
  <si>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</si>
  <si>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</si>
  <si>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</si>
  <si>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</si>
  <si>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</si>
  <si>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</si>
  <si>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</si>
  <si>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</si>
  <si>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</si>
  <si>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</si>
  <si>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</si>
  <si>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</si>
  <si>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</si>
  <si>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</si>
  <si>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</si>
  <si>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</si>
  <si>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</si>
  <si>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</si>
  <si>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</si>
  <si>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</si>
  <si>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</si>
  <si>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</si>
  <si>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</si>
  <si>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</si>
  <si>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</si>
  <si>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</si>
  <si>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</si>
  <si>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</si>
  <si>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</si>
  <si>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</si>
  <si>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</si>
  <si>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</si>
  <si>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</si>
  <si>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</si>
  <si>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</si>
  <si>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</si>
  <si>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</si>
  <si>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</si>
  <si>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</si>
  <si>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407</t>
  </si>
  <si>
    <t>0022077</t>
  </si>
  <si>
    <t>IOMERON 400</t>
  </si>
  <si>
    <t>0093626</t>
  </si>
  <si>
    <t>0095609</t>
  </si>
  <si>
    <t>MICROPAQUE CT</t>
  </si>
  <si>
    <t>0002018</t>
  </si>
  <si>
    <t>0002028</t>
  </si>
  <si>
    <t>0002035</t>
  </si>
  <si>
    <t>0002067</t>
  </si>
  <si>
    <t>0002073</t>
  </si>
  <si>
    <t>0002087</t>
  </si>
  <si>
    <t>0110740</t>
  </si>
  <si>
    <t>VÁLCE (DVA) STERILNÍ, JEDNORÁZOVÉ DO INJEKTORU, CE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</si>
  <si>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</si>
  <si>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</si>
  <si>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</si>
  <si>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</si>
  <si>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</si>
  <si>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</si>
  <si>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</si>
  <si>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</si>
  <si>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</si>
  <si>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</si>
  <si>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</si>
  <si>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</si>
  <si>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</si>
  <si>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</si>
  <si>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</si>
  <si>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</si>
  <si>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816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</si>
  <si>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</si>
  <si>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</si>
  <si>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</si>
  <si>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</si>
  <si>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</si>
  <si>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</si>
  <si>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</si>
  <si>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</si>
  <si>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</si>
  <si>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</si>
  <si>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</si>
  <si>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</si>
  <si>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</si>
  <si>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</si>
  <si>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</si>
  <si>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</si>
  <si>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</si>
  <si>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</si>
  <si>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</si>
  <si>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</si>
  <si>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</si>
  <si>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</si>
  <si>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</si>
  <si>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</si>
  <si>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</si>
  <si>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</si>
  <si>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</si>
  <si>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</si>
  <si>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</si>
  <si>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</si>
  <si>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</si>
  <si>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</si>
  <si>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</si>
  <si>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</si>
  <si>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</si>
  <si>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</si>
  <si>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</si>
  <si>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</si>
  <si>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</si>
  <si>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</si>
  <si>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</si>
  <si>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</si>
  <si>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</si>
  <si>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</si>
  <si>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</si>
  <si>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</si>
  <si>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</si>
  <si>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</si>
  <si>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</si>
  <si>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</si>
  <si>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</si>
  <si>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</si>
  <si>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</si>
  <si>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</si>
  <si>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</si>
  <si>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</si>
  <si>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</si>
  <si>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</si>
  <si>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</si>
  <si>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</si>
  <si>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</si>
  <si>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</si>
  <si>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</si>
  <si>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</si>
  <si>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</si>
  <si>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</si>
  <si>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</si>
  <si>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</si>
  <si>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</si>
  <si>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</si>
  <si>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</si>
  <si>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</si>
  <si>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</si>
  <si>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</si>
  <si>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</si>
  <si>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</si>
  <si>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</si>
  <si>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</si>
  <si>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</si>
  <si>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</si>
  <si>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</si>
  <si>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</si>
  <si>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</si>
  <si>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</si>
  <si>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</si>
  <si>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</si>
  <si>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</si>
  <si>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</si>
  <si>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</si>
  <si>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</si>
  <si>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</si>
  <si>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</si>
  <si>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</si>
  <si>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</si>
  <si>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</si>
  <si>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</si>
  <si>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</si>
  <si>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</si>
  <si>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</si>
  <si>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</si>
  <si>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</si>
  <si>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</si>
  <si>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</si>
  <si>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</si>
  <si>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</si>
  <si>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</si>
  <si>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</si>
  <si>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</si>
  <si>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</si>
  <si>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93167</t>
  </si>
  <si>
    <t>NEURON - SPECIFICKÁ ENOLÁZA (NSE)</t>
  </si>
  <si>
    <t>93171</t>
  </si>
  <si>
    <t>PARATHORMON</t>
  </si>
  <si>
    <t>93177</t>
  </si>
  <si>
    <t>PROLAKTIN</t>
  </si>
  <si>
    <t>93191</t>
  </si>
  <si>
    <t>TESTOSTERON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</si>
  <si>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</si>
  <si>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</si>
  <si>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</si>
  <si>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</si>
  <si>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</si>
  <si>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</si>
  <si>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</si>
  <si>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</si>
  <si>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</si>
  <si>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</si>
  <si>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</si>
  <si>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</si>
  <si>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</si>
  <si>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</si>
  <si>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</si>
  <si>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</si>
  <si>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</si>
  <si>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</si>
  <si>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</si>
  <si>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</si>
  <si>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</si>
  <si>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</si>
  <si>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</si>
  <si>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</si>
  <si>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</si>
  <si>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</si>
  <si>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</si>
  <si>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</si>
  <si>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</si>
  <si>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</si>
  <si>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</si>
  <si>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</si>
  <si>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</si>
  <si>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</si>
  <si>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</si>
  <si>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</si>
  <si>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</si>
  <si>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</si>
  <si>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</si>
  <si>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</si>
  <si>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</si>
  <si>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</si>
  <si>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</si>
  <si>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</si>
  <si>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</si>
  <si>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</si>
  <si>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</si>
  <si>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</si>
  <si>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</si>
  <si>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</si>
  <si>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</si>
  <si>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</si>
  <si>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</si>
  <si>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</si>
  <si>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</si>
  <si>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</si>
  <si>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</si>
  <si>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</si>
  <si>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</si>
  <si>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</si>
  <si>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</si>
  <si>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</si>
  <si>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</si>
  <si>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</si>
  <si>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</si>
  <si>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</si>
  <si>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</si>
  <si>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</si>
  <si>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</si>
  <si>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</si>
  <si>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</si>
  <si>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</si>
  <si>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</si>
  <si>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</si>
  <si>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91499</t>
  </si>
  <si>
    <t>AUTOPROTILÁTKY IA2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</si>
  <si>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</si>
  <si>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</si>
  <si>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</si>
  <si>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</si>
  <si>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</si>
  <si>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</si>
  <si>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</si>
  <si>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</si>
  <si>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</si>
  <si>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</si>
  <si>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</si>
  <si>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</si>
  <si>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</si>
  <si>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</si>
  <si>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</si>
  <si>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</si>
  <si>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</si>
  <si>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</si>
  <si>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</si>
  <si>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</si>
  <si>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</si>
  <si>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</si>
  <si>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</si>
  <si>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</si>
  <si>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</si>
  <si>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</si>
  <si>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</si>
  <si>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</si>
  <si>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93259</t>
  </si>
  <si>
    <t>CROSSLAPS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</si>
  <si>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</si>
  <si>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</si>
  <si>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</si>
  <si>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</si>
  <si>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</si>
  <si>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</si>
  <si>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</si>
  <si>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</si>
  <si>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</si>
  <si>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</si>
  <si>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</si>
  <si>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</si>
  <si>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</si>
  <si>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</si>
  <si>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</si>
  <si>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</si>
  <si>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</t>
  </si>
  <si>
    <t>91197</t>
  </si>
  <si>
    <t>STANOVENÍ CYTOKINU ELISA</t>
  </si>
  <si>
    <t>34</t>
  </si>
  <si>
    <t>0022075</t>
  </si>
  <si>
    <t>0042433</t>
  </si>
  <si>
    <t>VISIPAQUE 320 MG I/ML</t>
  </si>
  <si>
    <t>0077019</t>
  </si>
  <si>
    <t>0095607</t>
  </si>
  <si>
    <t>MICROPAQUE</t>
  </si>
  <si>
    <t>0034283</t>
  </si>
  <si>
    <t>JEHLA K LOKALIZACI PRSNÍCH LÉZÍ, X-REIDY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</si>
  <si>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</si>
  <si>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</si>
  <si>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</si>
  <si>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</si>
  <si>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</si>
  <si>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</si>
  <si>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</si>
  <si>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</si>
  <si>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</si>
  <si>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</si>
  <si>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</si>
  <si>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</si>
  <si>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</si>
  <si>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</si>
  <si>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</si>
  <si>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</si>
  <si>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</si>
  <si>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</si>
  <si>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</si>
  <si>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</si>
  <si>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</si>
  <si>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ZAVADĚČ DESTINATION RSR01 - 16</t>
  </si>
  <si>
    <t>0092559</t>
  </si>
  <si>
    <t>SADA AG - SYSTÉM PRO UZAVÍRÁNÍ CÉV - FEMORÁLNÍ - S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</si>
  <si>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</si>
  <si>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</si>
  <si>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</si>
  <si>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</si>
  <si>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</si>
  <si>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</si>
  <si>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</si>
  <si>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</si>
  <si>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</si>
  <si>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</si>
  <si>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</si>
  <si>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</si>
  <si>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</si>
  <si>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</si>
  <si>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</si>
  <si>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</si>
  <si>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</si>
  <si>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</si>
  <si>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</si>
  <si>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</si>
  <si>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</si>
  <si>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</si>
  <si>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</si>
  <si>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</si>
  <si>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</si>
  <si>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</si>
  <si>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</si>
  <si>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</si>
  <si>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</si>
  <si>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</si>
  <si>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</si>
  <si>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</si>
  <si>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</si>
  <si>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</si>
  <si>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</si>
  <si>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</si>
  <si>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</si>
  <si>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</si>
  <si>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</si>
  <si>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</si>
  <si>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</si>
  <si>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</si>
  <si>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</si>
  <si>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</si>
  <si>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</si>
  <si>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</si>
  <si>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</si>
  <si>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</si>
  <si>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</si>
  <si>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</si>
  <si>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</si>
  <si>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</si>
  <si>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</si>
  <si>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</si>
  <si>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</si>
  <si>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</si>
  <si>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</si>
  <si>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</si>
  <si>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</si>
  <si>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</si>
  <si>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</si>
  <si>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</si>
  <si>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</si>
  <si>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</si>
  <si>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</si>
  <si>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</si>
  <si>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</si>
  <si>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</si>
  <si>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</si>
  <si>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</si>
  <si>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</si>
  <si>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</si>
  <si>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</si>
  <si>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</si>
  <si>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</si>
  <si>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</si>
  <si>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</si>
  <si>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</si>
  <si>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</si>
  <si>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</si>
  <si>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</si>
  <si>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</si>
  <si>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</si>
  <si>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</si>
  <si>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</si>
  <si>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</si>
  <si>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</si>
  <si>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</si>
  <si>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</si>
  <si>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</si>
  <si>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</si>
  <si>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</si>
  <si>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</si>
  <si>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</si>
  <si>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</si>
  <si>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</si>
  <si>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</si>
  <si>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</si>
  <si>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</si>
  <si>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</si>
  <si>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</si>
  <si>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</si>
  <si>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</si>
  <si>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</si>
  <si>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</si>
  <si>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</si>
  <si>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</si>
  <si>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</si>
  <si>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</si>
  <si>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</si>
  <si>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</si>
  <si>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</si>
  <si>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</si>
  <si>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</si>
  <si>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</si>
  <si>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</si>
  <si>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</si>
  <si>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</si>
  <si>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</si>
  <si>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</si>
  <si>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</si>
  <si>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</si>
  <si>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</si>
  <si>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</si>
  <si>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</si>
  <si>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</si>
  <si>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</si>
  <si>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</si>
  <si>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</si>
  <si>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</si>
  <si>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</si>
  <si>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</si>
  <si>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</si>
  <si>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</si>
  <si>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</si>
  <si>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</si>
  <si>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</si>
  <si>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</si>
  <si>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</si>
  <si>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</si>
  <si>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</si>
  <si>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</si>
  <si>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</si>
  <si>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</si>
  <si>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</si>
  <si>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</si>
  <si>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</si>
  <si>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</si>
  <si>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</si>
  <si>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</si>
  <si>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</si>
  <si>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</si>
  <si>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</si>
  <si>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</si>
  <si>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</si>
  <si>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</si>
  <si>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</si>
  <si>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</si>
  <si>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</si>
  <si>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</si>
  <si>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</si>
  <si>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</si>
  <si>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</si>
  <si>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</si>
  <si>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</si>
  <si>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</si>
  <si>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</si>
  <si>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</si>
  <si>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</si>
  <si>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</si>
  <si>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</si>
  <si>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</si>
  <si>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</si>
  <si>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</si>
  <si>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</si>
  <si>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</si>
  <si>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</si>
  <si>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</si>
  <si>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</si>
  <si>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</si>
  <si>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</si>
  <si>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</si>
  <si>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</si>
  <si>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</si>
  <si>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</si>
  <si>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</si>
  <si>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</si>
  <si>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91493</t>
  </si>
  <si>
    <t>IMUNOANALYTICKÉ STANOVENÍ AUTOPROTILÁTEK PROTI SPE</t>
  </si>
  <si>
    <t>94193</t>
  </si>
  <si>
    <t>ELEKTROFORÉZA NUKLEOVÝCH KYSELIN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</si>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</sst>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7" xfId="76" applyFont="1" applyFill="1" applyBorder="1"/>
    <xf numFmtId="0" fontId="32" fillId="0" borderId="169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  <xf numFmtId="3" fontId="32" fillId="0" borderId="160" xfId="76" applyNumberFormat="1" applyFont="1" applyFill="1" applyBorder="1"/>
    <xf numFmtId="9" fontId="32" fillId="0" borderId="169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7" xfId="76" applyNumberFormat="1" applyFont="1" applyFill="1" applyBorder="1"/>
    <xf numFmtId="170" fontId="32" fillId="0" borderId="160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1.0611442487180613</c:v>
                </c:pt>
                <c:pt idx="1">
                  <c:v>0.96284959353164734</c:v>
                </c:pt>
                <c:pt idx="2">
                  <c:v>0.93590666181497406</c:v>
                </c:pt>
                <c:pt idx="3">
                  <c:v>1.0348607353473747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72736"/>
        <c:axId val="834374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1.1228259970188297</c:v>
                </c:pt>
                <c:pt idx="1">
                  <c:v>1.1228259970188297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57376"/>
        <c:axId val="880390528"/>
      </c:scatterChart>
      <c:catAx>
        <c:axId val="8343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43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37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4372736"/>
        <c:crosses val="autoZero"/>
        <c:crossBetween val="between"/>
      </c:valAx>
      <c:valAx>
        <c:axId val="845957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0390528"/>
        <c:crosses val="max"/>
        <c:crossBetween val="midCat"/>
      </c:valAx>
      <c:valAx>
        <c:axId val="880390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45957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0.91414281744929149</c:v>
                </c:pt>
                <c:pt idx="1">
                  <c:v>0.96111114796070651</c:v>
                </c:pt>
                <c:pt idx="2">
                  <c:v>0.95856197305539326</c:v>
                </c:pt>
                <c:pt idx="3">
                  <c:v>0.94277535167660331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60064"/>
        <c:axId val="90621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218880"/>
        <c:axId val="907312128"/>
      </c:scatterChart>
      <c:catAx>
        <c:axId val="90596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62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21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5960064"/>
        <c:crosses val="autoZero"/>
        <c:crossBetween val="between"/>
      </c:valAx>
      <c:valAx>
        <c:axId val="906218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312128"/>
        <c:crosses val="max"/>
        <c:crossBetween val="midCat"/>
      </c:valAx>
      <c:valAx>
        <c:axId val="907312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6218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1638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3064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3065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3104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3534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3544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3719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4121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4269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4775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21915.333333333336</v>
      </c>
      <c r="D4" s="290">
        <f ca="1">IF(ISERROR(VLOOKUP("Náklady celkem",INDIRECT("HI!$A:$G"),5,0)),0,VLOOKUP("Náklady celkem",INDIRECT("HI!$A:$G"),5,0))</f>
        <v>19223.925810000022</v>
      </c>
      <c r="E4" s="291">
        <f ca="1">IF(C4=0,0,D4/C4)</f>
        <v>0.87719066452712047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1271</v>
      </c>
      <c r="D7" s="298">
        <f>IF(ISERROR(HI!E5),"",HI!E5)</f>
        <v>1002.4221500000019</v>
      </c>
      <c r="E7" s="295">
        <f t="shared" ref="E7:E14" si="0">IF(C7=0,0,D7/C7)</f>
        <v>0.78868776553894726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0.99752650181567259</v>
      </c>
      <c r="E8" s="295">
        <f t="shared" si="0"/>
        <v>1.1083627797951918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0.82071154733111373</v>
      </c>
      <c r="E10" s="295">
        <f t="shared" si="0"/>
        <v>1.3678525788851896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0.91633373274237584</v>
      </c>
      <c r="E11" s="295">
        <f t="shared" si="0"/>
        <v>1.1454171659279697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4394</v>
      </c>
      <c r="D14" s="298">
        <f>IF(ISERROR(HI!E6),"",HI!E6)</f>
        <v>2992.991570000001</v>
      </c>
      <c r="E14" s="295">
        <f t="shared" si="0"/>
        <v>0.68115420345926292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13113.333333333334</v>
      </c>
      <c r="D15" s="294">
        <f ca="1">IF(ISERROR(VLOOKUP("Osobní náklady (Kč) *",INDIRECT("HI!$A:$G"),5,0)),0,VLOOKUP("Osobní náklady (Kč) *",INDIRECT("HI!$A:$G"),5,0))</f>
        <v>12291.728540000016</v>
      </c>
      <c r="E15" s="295">
        <f ca="1">IF(C15=0,0,D15/C15)</f>
        <v>0.93734584697509016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24607.105999999996</v>
      </c>
      <c r="D17" s="314">
        <f ca="1">IF(ISERROR(VLOOKUP("Výnosy celkem",INDIRECT("HI!$A:$G"),5,0)),0,VLOOKUP("Výnosy celkem",INDIRECT("HI!$A:$G"),5,0))</f>
        <v>19894.085999999999</v>
      </c>
      <c r="E17" s="315">
        <f t="shared" ref="E17:E27" ca="1" si="1">IF(C17=0,0,D17/C17)</f>
        <v>0.80846914708296058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3607.0160000000001</v>
      </c>
      <c r="D18" s="294">
        <f ca="1">IF(ISERROR(VLOOKUP("Ambulance *",INDIRECT("HI!$A:$G"),5,0)),0,VLOOKUP("Ambulance *",INDIRECT("HI!$A:$G"),5,0))</f>
        <v>3391.2959999999998</v>
      </c>
      <c r="E18" s="295">
        <f t="shared" ca="1" si="1"/>
        <v>0.94019433237889705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0.94019433237889716</v>
      </c>
      <c r="E19" s="295">
        <f t="shared" si="1"/>
        <v>0.94019433237889716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0.98640282904252941</v>
      </c>
      <c r="E20" s="295">
        <f t="shared" si="1"/>
        <v>1.1604739165206228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21000.089999999997</v>
      </c>
      <c r="D21" s="294">
        <f ca="1">IF(ISERROR(VLOOKUP("Hospitalizace *",INDIRECT("HI!$A:$G"),5,0)),0,VLOOKUP("Hospitalizace *",INDIRECT("HI!$A:$G"),5,0))</f>
        <v>16502.79</v>
      </c>
      <c r="E21" s="295">
        <f ca="1">IF(C21=0,0,D21/C21)</f>
        <v>0.78584377495525037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0.78584377495525037</v>
      </c>
      <c r="E22" s="295">
        <f t="shared" si="1"/>
        <v>0.78584377495525037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0.78584377495525037</v>
      </c>
      <c r="E23" s="295">
        <f t="shared" si="1"/>
        <v>0.78584377495525037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0.89151873767258383</v>
      </c>
      <c r="E25" s="295">
        <f t="shared" si="1"/>
        <v>0.93844077649745672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0.94277535167660331</v>
      </c>
      <c r="E26" s="295">
        <f t="shared" si="1"/>
        <v>0.94277535167660331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0.5216875499105007</v>
      </c>
      <c r="D27" s="300">
        <f>IF(ISERROR(VLOOKUP("Celkem:",'ZV Vyžád.'!$A:$M,7,0)),"",VLOOKUP("Celkem:",'ZV Vyžád.'!$A:$M,7,0))</f>
        <v>1.0530506643436912</v>
      </c>
      <c r="E27" s="295">
        <f t="shared" si="1"/>
        <v>2.0185466655747288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827.17147999999997</v>
      </c>
      <c r="C5" s="33">
        <v>748.62038999999891</v>
      </c>
      <c r="D5" s="12"/>
      <c r="E5" s="233">
        <v>1002.4221500000019</v>
      </c>
      <c r="F5" s="32">
        <v>1271</v>
      </c>
      <c r="G5" s="232">
        <f>E5-F5</f>
        <v>-268.57784999999808</v>
      </c>
      <c r="H5" s="238">
        <f>IF(F5&lt;0.00000001,"",E5/F5)</f>
        <v>0.78868776553894726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5310.6751299999996</v>
      </c>
      <c r="C6" s="35">
        <v>4587.2590999999984</v>
      </c>
      <c r="D6" s="12"/>
      <c r="E6" s="234">
        <v>2992.991570000001</v>
      </c>
      <c r="F6" s="34">
        <v>4394</v>
      </c>
      <c r="G6" s="235">
        <f>E6-F6</f>
        <v>-1401.008429999999</v>
      </c>
      <c r="H6" s="239">
        <f>IF(F6&lt;0.00000001,"",E6/F6)</f>
        <v>0.68115420345926292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12685.711599999999</v>
      </c>
      <c r="C7" s="35">
        <v>11876.385499999999</v>
      </c>
      <c r="D7" s="12"/>
      <c r="E7" s="234">
        <v>12291.728540000016</v>
      </c>
      <c r="F7" s="34">
        <v>13113.333333333334</v>
      </c>
      <c r="G7" s="235">
        <f>E7-F7</f>
        <v>-821.6047933333175</v>
      </c>
      <c r="H7" s="239">
        <f>IF(F7&lt;0.00000001,"",E7/F7)</f>
        <v>0.93734584697509016</v>
      </c>
    </row>
    <row r="8" spans="1:8" ht="14.4" customHeight="1" thickBot="1" x14ac:dyDescent="0.35">
      <c r="A8" s="1" t="s">
        <v>97</v>
      </c>
      <c r="B8" s="15">
        <v>3822.331350000004</v>
      </c>
      <c r="C8" s="37">
        <v>3117.4070500000016</v>
      </c>
      <c r="D8" s="12"/>
      <c r="E8" s="236">
        <v>2936.7835500000028</v>
      </c>
      <c r="F8" s="36">
        <v>3136.9999999999982</v>
      </c>
      <c r="G8" s="237">
        <f>E8-F8</f>
        <v>-200.21644999999535</v>
      </c>
      <c r="H8" s="240">
        <f>IF(F8&lt;0.00000001,"",E8/F8)</f>
        <v>0.93617582084794537</v>
      </c>
    </row>
    <row r="9" spans="1:8" ht="14.4" customHeight="1" thickBot="1" x14ac:dyDescent="0.35">
      <c r="A9" s="2" t="s">
        <v>98</v>
      </c>
      <c r="B9" s="3">
        <v>22645.889560000003</v>
      </c>
      <c r="C9" s="39">
        <v>20329.672039999998</v>
      </c>
      <c r="D9" s="12"/>
      <c r="E9" s="3">
        <v>19223.925810000022</v>
      </c>
      <c r="F9" s="38">
        <v>21915.333333333336</v>
      </c>
      <c r="G9" s="38">
        <f>E9-F9</f>
        <v>-2691.4075233333133</v>
      </c>
      <c r="H9" s="241">
        <f>IF(F9&lt;0.00000001,"",E9/F9)</f>
        <v>0.87719066452712047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3607.0160000000001</v>
      </c>
      <c r="C11" s="33">
        <f>IF(ISERROR(VLOOKUP("Celkem:",'ZV Vykáz.-A'!A:F,4,0)),0,VLOOKUP("Celkem:",'ZV Vykáz.-A'!A:F,4,0)/1000)</f>
        <v>3261.7750000000001</v>
      </c>
      <c r="D11" s="12"/>
      <c r="E11" s="233">
        <f>IF(ISERROR(VLOOKUP("Celkem:",'ZV Vykáz.-A'!A:F,6,0)),0,VLOOKUP("Celkem:",'ZV Vykáz.-A'!A:F,6,0)/1000)</f>
        <v>3391.2959999999998</v>
      </c>
      <c r="F11" s="32">
        <f>B11</f>
        <v>3607.0160000000001</v>
      </c>
      <c r="G11" s="232">
        <f>E11-F11</f>
        <v>-215.72000000000025</v>
      </c>
      <c r="H11" s="238">
        <f>IF(F11&lt;0.00000001,"",E11/F11)</f>
        <v>0.94019433237889705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21000.089999999997</v>
      </c>
      <c r="C12" s="37">
        <f>IF(ISERROR(VLOOKUP("Celkem",CaseMix!A:D,3,0)),0,VLOOKUP("Celkem",CaseMix!A:D,3,0)*30)</f>
        <v>18713.429999999997</v>
      </c>
      <c r="D12" s="12"/>
      <c r="E12" s="236">
        <f>IF(ISERROR(VLOOKUP("Celkem",CaseMix!A:D,4,0)),0,VLOOKUP("Celkem",CaseMix!A:D,4,0)*30)</f>
        <v>16502.79</v>
      </c>
      <c r="F12" s="36">
        <f>B12</f>
        <v>21000.089999999997</v>
      </c>
      <c r="G12" s="237">
        <f>E12-F12</f>
        <v>-4497.2999999999956</v>
      </c>
      <c r="H12" s="240">
        <f>IF(F12&lt;0.00000001,"",E12/F12)</f>
        <v>0.78584377495525037</v>
      </c>
    </row>
    <row r="13" spans="1:8" ht="14.4" customHeight="1" thickBot="1" x14ac:dyDescent="0.35">
      <c r="A13" s="4" t="s">
        <v>101</v>
      </c>
      <c r="B13" s="9">
        <f>SUM(B11:B12)</f>
        <v>24607.105999999996</v>
      </c>
      <c r="C13" s="41">
        <f>SUM(C11:C12)</f>
        <v>21975.204999999998</v>
      </c>
      <c r="D13" s="12"/>
      <c r="E13" s="9">
        <f>SUM(E11:E12)</f>
        <v>19894.085999999999</v>
      </c>
      <c r="F13" s="40">
        <f>SUM(F11:F12)</f>
        <v>24607.105999999996</v>
      </c>
      <c r="G13" s="40">
        <f>E13-F13</f>
        <v>-4713.0199999999968</v>
      </c>
      <c r="H13" s="242">
        <f>IF(F13&lt;0.00000001,"",E13/F13)</f>
        <v>0.80846914708296058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1.0866036388106448</v>
      </c>
      <c r="C15" s="43">
        <f>IF(C9=0,"",C13/C9)</f>
        <v>1.080942425276822</v>
      </c>
      <c r="D15" s="12"/>
      <c r="E15" s="10">
        <f>IF(E9=0,"",E13/E9)</f>
        <v>1.0348607353473747</v>
      </c>
      <c r="F15" s="42">
        <f>IF(F9=0,"",F13/F9)</f>
        <v>1.1228259970188297</v>
      </c>
      <c r="G15" s="42">
        <f>IF(ISERROR(F15-E15),"",E15-F15)</f>
        <v>-8.796526167145502E-2</v>
      </c>
      <c r="H15" s="243">
        <f>IF(ISERROR(F15-E15),"",IF(F15&lt;0.00000001,"",E15/F15))</f>
        <v>0.92165726309774798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1.0611442487180613</v>
      </c>
      <c r="C4" s="334">
        <f t="shared" ref="C4:M4" si="0">(C10+C8)/C6</f>
        <v>0.96284959353164734</v>
      </c>
      <c r="D4" s="334">
        <f t="shared" si="0"/>
        <v>0.93590666181497406</v>
      </c>
      <c r="E4" s="334">
        <f t="shared" si="0"/>
        <v>1.0348607353473747</v>
      </c>
      <c r="F4" s="334">
        <f t="shared" si="0"/>
        <v>0.17641016894873235</v>
      </c>
      <c r="G4" s="334">
        <f t="shared" si="0"/>
        <v>0.17641016894873235</v>
      </c>
      <c r="H4" s="334">
        <f t="shared" si="0"/>
        <v>0.17641016894873235</v>
      </c>
      <c r="I4" s="334">
        <f t="shared" si="0"/>
        <v>0.17641016894873235</v>
      </c>
      <c r="J4" s="334">
        <f t="shared" si="0"/>
        <v>0.17641016894873235</v>
      </c>
      <c r="K4" s="334">
        <f t="shared" si="0"/>
        <v>0.17641016894873235</v>
      </c>
      <c r="L4" s="334">
        <f t="shared" si="0"/>
        <v>0.17641016894873235</v>
      </c>
      <c r="M4" s="334">
        <f t="shared" si="0"/>
        <v>0.17641016894873235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4285.6058500000199</v>
      </c>
      <c r="C5" s="334">
        <f>IF(ISERROR(VLOOKUP($A5,'Man Tab'!$A:$Q,COLUMN()+2,0)),0,VLOOKUP($A5,'Man Tab'!$A:$Q,COLUMN()+2,0))</f>
        <v>5591.8101699999997</v>
      </c>
      <c r="D5" s="334">
        <f>IF(ISERROR(VLOOKUP($A5,'Man Tab'!$A:$Q,COLUMN()+2,0)),0,VLOOKUP($A5,'Man Tab'!$A:$Q,COLUMN()+2,0))</f>
        <v>5339.95723</v>
      </c>
      <c r="E5" s="334">
        <f>IF(ISERROR(VLOOKUP($A5,'Man Tab'!$A:$Q,COLUMN()+2,0)),0,VLOOKUP($A5,'Man Tab'!$A:$Q,COLUMN()+2,0))</f>
        <v>4006.5525600000001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4285.6058500000199</v>
      </c>
      <c r="C6" s="336">
        <f t="shared" ref="C6:M6" si="1">C5+B6</f>
        <v>9877.4160200000188</v>
      </c>
      <c r="D6" s="336">
        <f t="shared" si="1"/>
        <v>15217.373250000019</v>
      </c>
      <c r="E6" s="336">
        <f t="shared" si="1"/>
        <v>19223.925810000019</v>
      </c>
      <c r="F6" s="336">
        <f t="shared" si="1"/>
        <v>19223.925810000019</v>
      </c>
      <c r="G6" s="336">
        <f t="shared" si="1"/>
        <v>19223.925810000019</v>
      </c>
      <c r="H6" s="336">
        <f t="shared" si="1"/>
        <v>19223.925810000019</v>
      </c>
      <c r="I6" s="336">
        <f t="shared" si="1"/>
        <v>19223.925810000019</v>
      </c>
      <c r="J6" s="336">
        <f t="shared" si="1"/>
        <v>19223.925810000019</v>
      </c>
      <c r="K6" s="336">
        <f t="shared" si="1"/>
        <v>19223.925810000019</v>
      </c>
      <c r="L6" s="336">
        <f t="shared" si="1"/>
        <v>19223.925810000019</v>
      </c>
      <c r="M6" s="336">
        <f t="shared" si="1"/>
        <v>19223.925810000019</v>
      </c>
    </row>
    <row r="7" spans="1:13" ht="14.4" customHeight="1" x14ac:dyDescent="0.3">
      <c r="A7" s="335" t="s">
        <v>127</v>
      </c>
      <c r="B7" s="335">
        <v>121.596</v>
      </c>
      <c r="C7" s="335">
        <v>260.77199999999999</v>
      </c>
      <c r="D7" s="335">
        <v>391.54</v>
      </c>
      <c r="E7" s="335">
        <v>550.09299999999996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3647.88</v>
      </c>
      <c r="C8" s="336">
        <f t="shared" ref="C8:M8" si="2">C7*30</f>
        <v>7823.16</v>
      </c>
      <c r="D8" s="336">
        <f t="shared" si="2"/>
        <v>11746.2</v>
      </c>
      <c r="E8" s="336">
        <f t="shared" si="2"/>
        <v>16502.789999999997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899766</v>
      </c>
      <c r="C9" s="335">
        <v>787540</v>
      </c>
      <c r="D9" s="335">
        <v>808535</v>
      </c>
      <c r="E9" s="335">
        <v>895455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899.76599999999996</v>
      </c>
      <c r="C10" s="336">
        <f t="shared" ref="C10:M10" si="3">C9/1000+B10</f>
        <v>1687.306</v>
      </c>
      <c r="D10" s="336">
        <f t="shared" si="3"/>
        <v>2495.8409999999999</v>
      </c>
      <c r="E10" s="336">
        <f t="shared" si="3"/>
        <v>3391.2959999999998</v>
      </c>
      <c r="F10" s="336">
        <f t="shared" si="3"/>
        <v>3391.2959999999998</v>
      </c>
      <c r="G10" s="336">
        <f t="shared" si="3"/>
        <v>3391.2959999999998</v>
      </c>
      <c r="H10" s="336">
        <f t="shared" si="3"/>
        <v>3391.2959999999998</v>
      </c>
      <c r="I10" s="336">
        <f t="shared" si="3"/>
        <v>3391.2959999999998</v>
      </c>
      <c r="J10" s="336">
        <f t="shared" si="3"/>
        <v>3391.2959999999998</v>
      </c>
      <c r="K10" s="336">
        <f t="shared" si="3"/>
        <v>3391.2959999999998</v>
      </c>
      <c r="L10" s="336">
        <f t="shared" si="3"/>
        <v>3391.2959999999998</v>
      </c>
      <c r="M10" s="336">
        <f t="shared" si="3"/>
        <v>3391.2959999999998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1.1228259970188297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1.1228259970188297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3814.7378473169401</v>
      </c>
      <c r="C7" s="56">
        <v>317.89482060974501</v>
      </c>
      <c r="D7" s="56">
        <v>255.24104000000099</v>
      </c>
      <c r="E7" s="56">
        <v>211.20491000000001</v>
      </c>
      <c r="F7" s="56">
        <v>240.11198999999999</v>
      </c>
      <c r="G7" s="56">
        <v>295.86421000000001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1002.42215</v>
      </c>
      <c r="Q7" s="189">
        <v>0.78832846983500005</v>
      </c>
    </row>
    <row r="8" spans="1:17" ht="14.4" customHeight="1" x14ac:dyDescent="0.3">
      <c r="A8" s="19" t="s">
        <v>36</v>
      </c>
      <c r="B8" s="55">
        <v>624.99629680485805</v>
      </c>
      <c r="C8" s="56">
        <v>52.083024733738</v>
      </c>
      <c r="D8" s="56">
        <v>28.149000000000001</v>
      </c>
      <c r="E8" s="56">
        <v>59.902999999999999</v>
      </c>
      <c r="F8" s="56">
        <v>23.888000000000002</v>
      </c>
      <c r="G8" s="56">
        <v>73.134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185.07400000000001</v>
      </c>
      <c r="Q8" s="189">
        <v>0.88836046363499999</v>
      </c>
    </row>
    <row r="9" spans="1:17" ht="14.4" customHeight="1" x14ac:dyDescent="0.3">
      <c r="A9" s="19" t="s">
        <v>37</v>
      </c>
      <c r="B9" s="55">
        <v>13181.913011758799</v>
      </c>
      <c r="C9" s="56">
        <v>1098.4927509798999</v>
      </c>
      <c r="D9" s="56">
        <v>251.489000000001</v>
      </c>
      <c r="E9" s="56">
        <v>1682.2394099999999</v>
      </c>
      <c r="F9" s="56">
        <v>1111.2079100000001</v>
      </c>
      <c r="G9" s="56">
        <v>-51.944749999999999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2992.9915700000001</v>
      </c>
      <c r="Q9" s="189">
        <v>0.68115869843700005</v>
      </c>
    </row>
    <row r="10" spans="1:17" ht="14.4" customHeight="1" x14ac:dyDescent="0.3">
      <c r="A10" s="19" t="s">
        <v>38</v>
      </c>
      <c r="B10" s="55">
        <v>570.49798796558002</v>
      </c>
      <c r="C10" s="56">
        <v>47.541498997131001</v>
      </c>
      <c r="D10" s="56">
        <v>51.201819999999998</v>
      </c>
      <c r="E10" s="56">
        <v>50.831110000000002</v>
      </c>
      <c r="F10" s="56">
        <v>45.05162</v>
      </c>
      <c r="G10" s="56">
        <v>49.547600000000003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196.63215</v>
      </c>
      <c r="Q10" s="189">
        <v>1.0340026826449999</v>
      </c>
    </row>
    <row r="11" spans="1:17" ht="14.4" customHeight="1" x14ac:dyDescent="0.3">
      <c r="A11" s="19" t="s">
        <v>39</v>
      </c>
      <c r="B11" s="55">
        <v>390.10851059851899</v>
      </c>
      <c r="C11" s="56">
        <v>32.509042549876</v>
      </c>
      <c r="D11" s="56">
        <v>36.814579999999999</v>
      </c>
      <c r="E11" s="56">
        <v>22.801410000000001</v>
      </c>
      <c r="F11" s="56">
        <v>28.583819999999999</v>
      </c>
      <c r="G11" s="56">
        <v>35.921700000000001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124.12151</v>
      </c>
      <c r="Q11" s="189">
        <v>0.95451526917100005</v>
      </c>
    </row>
    <row r="12" spans="1:17" ht="14.4" customHeight="1" x14ac:dyDescent="0.3">
      <c r="A12" s="19" t="s">
        <v>40</v>
      </c>
      <c r="B12" s="55">
        <v>17.395481635753999</v>
      </c>
      <c r="C12" s="56">
        <v>1.449623469646</v>
      </c>
      <c r="D12" s="56">
        <v>26.4665</v>
      </c>
      <c r="E12" s="56">
        <v>0.17849999999999999</v>
      </c>
      <c r="F12" s="56">
        <v>29.857320000000001</v>
      </c>
      <c r="G12" s="56">
        <v>5.9499999999999997E-2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56.561819999999997</v>
      </c>
      <c r="Q12" s="189">
        <v>9.7545709600370003</v>
      </c>
    </row>
    <row r="13" spans="1:17" ht="14.4" customHeight="1" x14ac:dyDescent="0.3">
      <c r="A13" s="19" t="s">
        <v>41</v>
      </c>
      <c r="B13" s="55">
        <v>301.11442349896498</v>
      </c>
      <c r="C13" s="56">
        <v>25.092868624912999</v>
      </c>
      <c r="D13" s="56">
        <v>14.52861</v>
      </c>
      <c r="E13" s="56">
        <v>21.050419999999999</v>
      </c>
      <c r="F13" s="56">
        <v>27.354150000000001</v>
      </c>
      <c r="G13" s="56">
        <v>24.402519999999999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87.335700000000003</v>
      </c>
      <c r="Q13" s="189">
        <v>0.87012470859199997</v>
      </c>
    </row>
    <row r="14" spans="1:17" ht="14.4" customHeight="1" x14ac:dyDescent="0.3">
      <c r="A14" s="19" t="s">
        <v>42</v>
      </c>
      <c r="B14" s="55">
        <v>1385.9206434088501</v>
      </c>
      <c r="C14" s="56">
        <v>115.493386950738</v>
      </c>
      <c r="D14" s="56">
        <v>130.64700000000099</v>
      </c>
      <c r="E14" s="56">
        <v>111.126</v>
      </c>
      <c r="F14" s="56">
        <v>105.67</v>
      </c>
      <c r="G14" s="56">
        <v>97.614000000000004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445.05700000000098</v>
      </c>
      <c r="Q14" s="189">
        <v>0.96338199906999999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778.05068539853801</v>
      </c>
      <c r="C17" s="56">
        <v>64.837557116544005</v>
      </c>
      <c r="D17" s="56">
        <v>16.460999999999999</v>
      </c>
      <c r="E17" s="56">
        <v>53.210880000000003</v>
      </c>
      <c r="F17" s="56">
        <v>124.79554</v>
      </c>
      <c r="G17" s="56">
        <v>21.43516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215.90258</v>
      </c>
      <c r="Q17" s="189">
        <v>0.83247499443799999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2.6059999999999999</v>
      </c>
      <c r="E18" s="56">
        <v>4.9406564584124654E-324</v>
      </c>
      <c r="F18" s="56">
        <v>17.419</v>
      </c>
      <c r="G18" s="56">
        <v>2.8170000000000002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22.841999999999999</v>
      </c>
      <c r="Q18" s="189" t="s">
        <v>322</v>
      </c>
    </row>
    <row r="19" spans="1:17" ht="14.4" customHeight="1" x14ac:dyDescent="0.3">
      <c r="A19" s="19" t="s">
        <v>47</v>
      </c>
      <c r="B19" s="55">
        <v>1726.2513373055101</v>
      </c>
      <c r="C19" s="56">
        <v>143.85427810879301</v>
      </c>
      <c r="D19" s="56">
        <v>147.73302000000101</v>
      </c>
      <c r="E19" s="56">
        <v>20.020620000000001</v>
      </c>
      <c r="F19" s="56">
        <v>114.97342</v>
      </c>
      <c r="G19" s="56">
        <v>92.6143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375.34136000000098</v>
      </c>
      <c r="Q19" s="189">
        <v>0.65229439981600001</v>
      </c>
    </row>
    <row r="20" spans="1:17" ht="14.4" customHeight="1" x14ac:dyDescent="0.3">
      <c r="A20" s="19" t="s">
        <v>48</v>
      </c>
      <c r="B20" s="55">
        <v>39339.5</v>
      </c>
      <c r="C20" s="56">
        <v>3278.2916666666702</v>
      </c>
      <c r="D20" s="56">
        <v>3032.8997800000202</v>
      </c>
      <c r="E20" s="56">
        <v>3055.63292</v>
      </c>
      <c r="F20" s="56">
        <v>3159.7413000000001</v>
      </c>
      <c r="G20" s="56">
        <v>3043.4545400000002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12291.72854</v>
      </c>
      <c r="Q20" s="189">
        <v>0.93735776051999997</v>
      </c>
    </row>
    <row r="21" spans="1:17" ht="14.4" customHeight="1" x14ac:dyDescent="0.3">
      <c r="A21" s="20" t="s">
        <v>49</v>
      </c>
      <c r="B21" s="55">
        <v>3615.9063741443802</v>
      </c>
      <c r="C21" s="56">
        <v>301.32553117869799</v>
      </c>
      <c r="D21" s="56">
        <v>288.10300000000097</v>
      </c>
      <c r="E21" s="56">
        <v>303.61099999999999</v>
      </c>
      <c r="F21" s="56">
        <v>303.61099999999999</v>
      </c>
      <c r="G21" s="56">
        <v>310.83300000000003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1206.1579999999999</v>
      </c>
      <c r="Q21" s="189">
        <v>1.000710091907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3.9929999999999999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3.9929999999999999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9.0949470177292804E-13</v>
      </c>
      <c r="D24" s="56">
        <v>3.2654999999980001</v>
      </c>
      <c r="E24" s="56">
        <v>-9.9999997473787499E-6</v>
      </c>
      <c r="F24" s="56">
        <v>3.6991599999989999</v>
      </c>
      <c r="G24" s="56">
        <v>10.799779999998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17.764429999996999</v>
      </c>
      <c r="Q24" s="189"/>
    </row>
    <row r="25" spans="1:17" ht="14.4" customHeight="1" x14ac:dyDescent="0.3">
      <c r="A25" s="21" t="s">
        <v>53</v>
      </c>
      <c r="B25" s="58">
        <v>65746.392599836705</v>
      </c>
      <c r="C25" s="59">
        <v>5478.86604998639</v>
      </c>
      <c r="D25" s="59">
        <v>4285.6058500000199</v>
      </c>
      <c r="E25" s="59">
        <v>5591.8101699999997</v>
      </c>
      <c r="F25" s="59">
        <v>5339.95723</v>
      </c>
      <c r="G25" s="59">
        <v>4006.5525600000001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19223.925810000001</v>
      </c>
      <c r="Q25" s="190">
        <v>0.87718542644599995</v>
      </c>
    </row>
    <row r="26" spans="1:17" ht="14.4" customHeight="1" x14ac:dyDescent="0.3">
      <c r="A26" s="19" t="s">
        <v>54</v>
      </c>
      <c r="B26" s="55">
        <v>7317.00907286646</v>
      </c>
      <c r="C26" s="56">
        <v>609.75075607220504</v>
      </c>
      <c r="D26" s="56">
        <v>583.07388000000003</v>
      </c>
      <c r="E26" s="56">
        <v>567.50936999999999</v>
      </c>
      <c r="F26" s="56">
        <v>595.59412999999995</v>
      </c>
      <c r="G26" s="56">
        <v>576.59780999999998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2322.7751899999998</v>
      </c>
      <c r="Q26" s="189">
        <v>0.95234617049199999</v>
      </c>
    </row>
    <row r="27" spans="1:17" ht="14.4" customHeight="1" x14ac:dyDescent="0.3">
      <c r="A27" s="22" t="s">
        <v>55</v>
      </c>
      <c r="B27" s="58">
        <v>73063.401672703199</v>
      </c>
      <c r="C27" s="59">
        <v>6088.6168060585996</v>
      </c>
      <c r="D27" s="59">
        <v>4868.6797300000198</v>
      </c>
      <c r="E27" s="59">
        <v>6159.3195400000004</v>
      </c>
      <c r="F27" s="59">
        <v>5935.5513600000004</v>
      </c>
      <c r="G27" s="59">
        <v>4583.1503700000003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21546.701000000001</v>
      </c>
      <c r="Q27" s="190">
        <v>0.88471247601500003</v>
      </c>
    </row>
    <row r="28" spans="1:17" ht="14.4" customHeight="1" x14ac:dyDescent="0.3">
      <c r="A28" s="20" t="s">
        <v>56</v>
      </c>
      <c r="B28" s="55">
        <v>489.630807162422</v>
      </c>
      <c r="C28" s="56">
        <v>40.802567263535003</v>
      </c>
      <c r="D28" s="56">
        <v>13.31269</v>
      </c>
      <c r="E28" s="56">
        <v>50.693159999999999</v>
      </c>
      <c r="F28" s="56">
        <v>14.60868</v>
      </c>
      <c r="G28" s="56">
        <v>60.475470000000001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139.09</v>
      </c>
      <c r="Q28" s="189">
        <v>0.85221353292299995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58842.167887365998</v>
      </c>
      <c r="C6" s="585">
        <v>61989.707990000003</v>
      </c>
      <c r="D6" s="586">
        <v>3147.54010263398</v>
      </c>
      <c r="E6" s="587">
        <v>1.053491232829</v>
      </c>
      <c r="F6" s="585">
        <v>65746.392599836705</v>
      </c>
      <c r="G6" s="586">
        <v>21915.4641999456</v>
      </c>
      <c r="H6" s="588">
        <v>4006.5525600000001</v>
      </c>
      <c r="I6" s="585">
        <v>19223.925810000001</v>
      </c>
      <c r="J6" s="586">
        <v>-2691.5383899455501</v>
      </c>
      <c r="K6" s="589">
        <v>0.292395142148</v>
      </c>
    </row>
    <row r="7" spans="1:11" ht="14.4" customHeight="1" thickBot="1" x14ac:dyDescent="0.35">
      <c r="A7" s="604" t="s">
        <v>325</v>
      </c>
      <c r="B7" s="585">
        <v>18344.336521193702</v>
      </c>
      <c r="C7" s="585">
        <v>16950.781070000001</v>
      </c>
      <c r="D7" s="586">
        <v>-1393.5554511937401</v>
      </c>
      <c r="E7" s="587">
        <v>0.92403347760300003</v>
      </c>
      <c r="F7" s="585">
        <v>20286.684202988301</v>
      </c>
      <c r="G7" s="586">
        <v>6762.2280676627597</v>
      </c>
      <c r="H7" s="588">
        <v>524.59856000000002</v>
      </c>
      <c r="I7" s="585">
        <v>5090.1953299999996</v>
      </c>
      <c r="J7" s="586">
        <v>-1672.0327376627499</v>
      </c>
      <c r="K7" s="589">
        <v>0.250913125036</v>
      </c>
    </row>
    <row r="8" spans="1:11" ht="14.4" customHeight="1" thickBot="1" x14ac:dyDescent="0.35">
      <c r="A8" s="605" t="s">
        <v>326</v>
      </c>
      <c r="B8" s="585">
        <v>16947.4439977933</v>
      </c>
      <c r="C8" s="585">
        <v>15567.690070000001</v>
      </c>
      <c r="D8" s="586">
        <v>-1379.7539277933199</v>
      </c>
      <c r="E8" s="587">
        <v>0.91858631142400005</v>
      </c>
      <c r="F8" s="585">
        <v>18900.763559579402</v>
      </c>
      <c r="G8" s="586">
        <v>6300.25451985981</v>
      </c>
      <c r="H8" s="588">
        <v>426.98455999999999</v>
      </c>
      <c r="I8" s="585">
        <v>4645.1383299999998</v>
      </c>
      <c r="J8" s="586">
        <v>-1655.1161898598</v>
      </c>
      <c r="K8" s="589">
        <v>0.24576458593100001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8.4999999999999995E-4</v>
      </c>
      <c r="D9" s="591">
        <v>8.4999999999999995E-4</v>
      </c>
      <c r="E9" s="592" t="s">
        <v>328</v>
      </c>
      <c r="F9" s="590">
        <v>0</v>
      </c>
      <c r="G9" s="591">
        <v>0</v>
      </c>
      <c r="H9" s="593">
        <v>-2.2000000000000001E-4</v>
      </c>
      <c r="I9" s="590">
        <v>-5.6999999899999998E-4</v>
      </c>
      <c r="J9" s="591">
        <v>-5.6999999899999998E-4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8.4999999999999995E-4</v>
      </c>
      <c r="D10" s="586">
        <v>8.4999999999999995E-4</v>
      </c>
      <c r="E10" s="595" t="s">
        <v>328</v>
      </c>
      <c r="F10" s="585">
        <v>0</v>
      </c>
      <c r="G10" s="586">
        <v>0</v>
      </c>
      <c r="H10" s="588">
        <v>-2.2000000000000001E-4</v>
      </c>
      <c r="I10" s="585">
        <v>-5.6999999899999998E-4</v>
      </c>
      <c r="J10" s="586">
        <v>-5.6999999899999998E-4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2897.7147471225298</v>
      </c>
      <c r="C11" s="590">
        <v>2675.30863</v>
      </c>
      <c r="D11" s="591">
        <v>-222.40611712252601</v>
      </c>
      <c r="E11" s="597">
        <v>0.92324775330499997</v>
      </c>
      <c r="F11" s="590">
        <v>3814.7378473169401</v>
      </c>
      <c r="G11" s="591">
        <v>1271.57928243898</v>
      </c>
      <c r="H11" s="593">
        <v>295.86421000000001</v>
      </c>
      <c r="I11" s="590">
        <v>1002.42215</v>
      </c>
      <c r="J11" s="591">
        <v>-269.15713243897801</v>
      </c>
      <c r="K11" s="598">
        <v>0.26277615661100001</v>
      </c>
    </row>
    <row r="12" spans="1:11" ht="14.4" customHeight="1" thickBot="1" x14ac:dyDescent="0.35">
      <c r="A12" s="607" t="s">
        <v>331</v>
      </c>
      <c r="B12" s="585">
        <v>2110.19909573205</v>
      </c>
      <c r="C12" s="585">
        <v>2021.6928</v>
      </c>
      <c r="D12" s="586">
        <v>-88.506295732048997</v>
      </c>
      <c r="E12" s="587">
        <v>0.95805784586300002</v>
      </c>
      <c r="F12" s="585">
        <v>3262.7568757424001</v>
      </c>
      <c r="G12" s="586">
        <v>1087.58562524747</v>
      </c>
      <c r="H12" s="588">
        <v>237.81672</v>
      </c>
      <c r="I12" s="585">
        <v>795.40816000000098</v>
      </c>
      <c r="J12" s="586">
        <v>-292.17746524746599</v>
      </c>
      <c r="K12" s="589">
        <v>0.243784072884</v>
      </c>
    </row>
    <row r="13" spans="1:11" ht="14.4" customHeight="1" thickBot="1" x14ac:dyDescent="0.35">
      <c r="A13" s="607" t="s">
        <v>332</v>
      </c>
      <c r="B13" s="585">
        <v>60.584367186462998</v>
      </c>
      <c r="C13" s="585">
        <v>85.636039999999994</v>
      </c>
      <c r="D13" s="586">
        <v>25.051672813536001</v>
      </c>
      <c r="E13" s="587">
        <v>1.4135006104200001</v>
      </c>
      <c r="F13" s="585">
        <v>85.508098483168993</v>
      </c>
      <c r="G13" s="586">
        <v>28.502699494388999</v>
      </c>
      <c r="H13" s="588">
        <v>9.7587700000000002</v>
      </c>
      <c r="I13" s="585">
        <v>36.923090000000002</v>
      </c>
      <c r="J13" s="586">
        <v>8.4203905056099995</v>
      </c>
      <c r="K13" s="589">
        <v>0.43180810537199998</v>
      </c>
    </row>
    <row r="14" spans="1:11" ht="14.4" customHeight="1" thickBot="1" x14ac:dyDescent="0.35">
      <c r="A14" s="607" t="s">
        <v>333</v>
      </c>
      <c r="B14" s="585">
        <v>4.9406564584124654E-324</v>
      </c>
      <c r="C14" s="585">
        <v>20.910119999999999</v>
      </c>
      <c r="D14" s="586">
        <v>20.910119999999999</v>
      </c>
      <c r="E14" s="595" t="s">
        <v>328</v>
      </c>
      <c r="F14" s="585">
        <v>20.000175613368</v>
      </c>
      <c r="G14" s="586">
        <v>6.6667252044550001</v>
      </c>
      <c r="H14" s="588">
        <v>7.0377000000000001</v>
      </c>
      <c r="I14" s="585">
        <v>34.3065</v>
      </c>
      <c r="J14" s="586">
        <v>27.639774795544</v>
      </c>
      <c r="K14" s="589">
        <v>1.7153099384320001</v>
      </c>
    </row>
    <row r="15" spans="1:11" ht="14.4" customHeight="1" thickBot="1" x14ac:dyDescent="0.35">
      <c r="A15" s="607" t="s">
        <v>334</v>
      </c>
      <c r="B15" s="585">
        <v>258.57150583100901</v>
      </c>
      <c r="C15" s="585">
        <v>147.15293</v>
      </c>
      <c r="D15" s="586">
        <v>-111.41857583100899</v>
      </c>
      <c r="E15" s="587">
        <v>0.56909955923800004</v>
      </c>
      <c r="F15" s="585">
        <v>137.81724906349299</v>
      </c>
      <c r="G15" s="586">
        <v>45.939083021164002</v>
      </c>
      <c r="H15" s="588">
        <v>10.9216</v>
      </c>
      <c r="I15" s="585">
        <v>43.686399999999999</v>
      </c>
      <c r="J15" s="586">
        <v>-2.2526830211640001</v>
      </c>
      <c r="K15" s="589">
        <v>0.31698789735499999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4.9406564584124654E-324</v>
      </c>
      <c r="D16" s="586">
        <v>0</v>
      </c>
      <c r="E16" s="587">
        <v>1</v>
      </c>
      <c r="F16" s="585">
        <v>4.9406564584124654E-324</v>
      </c>
      <c r="G16" s="586">
        <v>0</v>
      </c>
      <c r="H16" s="588">
        <v>4.9406564584124654E-324</v>
      </c>
      <c r="I16" s="585">
        <v>4.4459900000000001</v>
      </c>
      <c r="J16" s="586">
        <v>4.4459900000000001</v>
      </c>
      <c r="K16" s="596" t="s">
        <v>328</v>
      </c>
    </row>
    <row r="17" spans="1:11" ht="14.4" customHeight="1" thickBot="1" x14ac:dyDescent="0.35">
      <c r="A17" s="607" t="s">
        <v>336</v>
      </c>
      <c r="B17" s="585">
        <v>358.00566099986702</v>
      </c>
      <c r="C17" s="585">
        <v>289.98198000000002</v>
      </c>
      <c r="D17" s="586">
        <v>-68.023680999866002</v>
      </c>
      <c r="E17" s="587">
        <v>0.80999272243300002</v>
      </c>
      <c r="F17" s="585">
        <v>205.804967255685</v>
      </c>
      <c r="G17" s="586">
        <v>68.601655751894995</v>
      </c>
      <c r="H17" s="588">
        <v>16.980920000000001</v>
      </c>
      <c r="I17" s="585">
        <v>53.975340000000003</v>
      </c>
      <c r="J17" s="586">
        <v>-14.626315751895</v>
      </c>
      <c r="K17" s="589">
        <v>0.26226451537899997</v>
      </c>
    </row>
    <row r="18" spans="1:11" ht="14.4" customHeight="1" thickBot="1" x14ac:dyDescent="0.35">
      <c r="A18" s="607" t="s">
        <v>337</v>
      </c>
      <c r="B18" s="585">
        <v>7.9983700391500001</v>
      </c>
      <c r="C18" s="585">
        <v>7.6582100000000004</v>
      </c>
      <c r="D18" s="586">
        <v>-0.34016003914999998</v>
      </c>
      <c r="E18" s="587">
        <v>0.95747133009700003</v>
      </c>
      <c r="F18" s="585">
        <v>5.0003390153970004</v>
      </c>
      <c r="G18" s="586">
        <v>1.666779671799</v>
      </c>
      <c r="H18" s="588">
        <v>0.45778000000000002</v>
      </c>
      <c r="I18" s="585">
        <v>0.45778000000000002</v>
      </c>
      <c r="J18" s="586">
        <v>-1.2089996717989999</v>
      </c>
      <c r="K18" s="589">
        <v>9.1549792642E-2</v>
      </c>
    </row>
    <row r="19" spans="1:11" ht="14.4" customHeight="1" thickBot="1" x14ac:dyDescent="0.35">
      <c r="A19" s="607" t="s">
        <v>338</v>
      </c>
      <c r="B19" s="585">
        <v>102.355747333986</v>
      </c>
      <c r="C19" s="585">
        <v>102.27655</v>
      </c>
      <c r="D19" s="586">
        <v>-7.9197333985000007E-2</v>
      </c>
      <c r="E19" s="587">
        <v>0.99922625415699995</v>
      </c>
      <c r="F19" s="585">
        <v>97.850142143423994</v>
      </c>
      <c r="G19" s="586">
        <v>32.616714047808003</v>
      </c>
      <c r="H19" s="588">
        <v>12.89072</v>
      </c>
      <c r="I19" s="585">
        <v>33.218890000000002</v>
      </c>
      <c r="J19" s="586">
        <v>0.60217595219099995</v>
      </c>
      <c r="K19" s="589">
        <v>0.339487396464</v>
      </c>
    </row>
    <row r="20" spans="1:11" ht="14.4" customHeight="1" thickBot="1" x14ac:dyDescent="0.35">
      <c r="A20" s="606" t="s">
        <v>339</v>
      </c>
      <c r="B20" s="590">
        <v>746.01339967309502</v>
      </c>
      <c r="C20" s="590">
        <v>625.28899999999999</v>
      </c>
      <c r="D20" s="591">
        <v>-120.724399673094</v>
      </c>
      <c r="E20" s="597">
        <v>0.83817395273799999</v>
      </c>
      <c r="F20" s="590">
        <v>624.99629680485805</v>
      </c>
      <c r="G20" s="591">
        <v>208.332098934953</v>
      </c>
      <c r="H20" s="593">
        <v>73.134</v>
      </c>
      <c r="I20" s="590">
        <v>185.07400000000001</v>
      </c>
      <c r="J20" s="591">
        <v>-23.258098934951999</v>
      </c>
      <c r="K20" s="598">
        <v>0.29612015454500001</v>
      </c>
    </row>
    <row r="21" spans="1:11" ht="14.4" customHeight="1" thickBot="1" x14ac:dyDescent="0.35">
      <c r="A21" s="607" t="s">
        <v>340</v>
      </c>
      <c r="B21" s="585">
        <v>640.44546575709103</v>
      </c>
      <c r="C21" s="585">
        <v>543.49199999999996</v>
      </c>
      <c r="D21" s="586">
        <v>-96.953465757090001</v>
      </c>
      <c r="E21" s="587">
        <v>0.84861557940300003</v>
      </c>
      <c r="F21" s="585">
        <v>542.99678266405999</v>
      </c>
      <c r="G21" s="586">
        <v>180.99892755468699</v>
      </c>
      <c r="H21" s="588">
        <v>64.89</v>
      </c>
      <c r="I21" s="585">
        <v>164.62200000000001</v>
      </c>
      <c r="J21" s="586">
        <v>-16.376927554685999</v>
      </c>
      <c r="K21" s="589">
        <v>0.30317306705199998</v>
      </c>
    </row>
    <row r="22" spans="1:11" ht="14.4" customHeight="1" thickBot="1" x14ac:dyDescent="0.35">
      <c r="A22" s="607" t="s">
        <v>341</v>
      </c>
      <c r="B22" s="585">
        <v>105.56793391600399</v>
      </c>
      <c r="C22" s="585">
        <v>81.796999999999997</v>
      </c>
      <c r="D22" s="586">
        <v>-23.770933916004001</v>
      </c>
      <c r="E22" s="587">
        <v>0.77482808430299999</v>
      </c>
      <c r="F22" s="585">
        <v>81.999514140797004</v>
      </c>
      <c r="G22" s="586">
        <v>27.333171380265</v>
      </c>
      <c r="H22" s="588">
        <v>8.2439999999999998</v>
      </c>
      <c r="I22" s="585">
        <v>20.452000000000002</v>
      </c>
      <c r="J22" s="586">
        <v>-6.8811713802650001</v>
      </c>
      <c r="K22" s="589">
        <v>0.24941611196399999</v>
      </c>
    </row>
    <row r="23" spans="1:11" ht="14.4" customHeight="1" thickBot="1" x14ac:dyDescent="0.35">
      <c r="A23" s="606" t="s">
        <v>342</v>
      </c>
      <c r="B23" s="590">
        <v>12093.6189688836</v>
      </c>
      <c r="C23" s="590">
        <v>11060.983679999999</v>
      </c>
      <c r="D23" s="591">
        <v>-1032.6352888835499</v>
      </c>
      <c r="E23" s="597">
        <v>0.91461321118600003</v>
      </c>
      <c r="F23" s="590">
        <v>13181.913011758799</v>
      </c>
      <c r="G23" s="591">
        <v>4393.9710039195998</v>
      </c>
      <c r="H23" s="593">
        <v>-51.944749999999999</v>
      </c>
      <c r="I23" s="590">
        <v>2992.9915700000001</v>
      </c>
      <c r="J23" s="591">
        <v>-1400.9794339196001</v>
      </c>
      <c r="K23" s="598">
        <v>0.22705289947900001</v>
      </c>
    </row>
    <row r="24" spans="1:11" ht="14.4" customHeight="1" thickBot="1" x14ac:dyDescent="0.35">
      <c r="A24" s="607" t="s">
        <v>343</v>
      </c>
      <c r="B24" s="585">
        <v>44.262919441161998</v>
      </c>
      <c r="C24" s="585">
        <v>157.89699999999999</v>
      </c>
      <c r="D24" s="586">
        <v>113.63408055883799</v>
      </c>
      <c r="E24" s="587">
        <v>3.5672522733140002</v>
      </c>
      <c r="F24" s="585">
        <v>0</v>
      </c>
      <c r="G24" s="586">
        <v>0</v>
      </c>
      <c r="H24" s="588">
        <v>4.9406564584124654E-324</v>
      </c>
      <c r="I24" s="585">
        <v>1.9762625833649862E-323</v>
      </c>
      <c r="J24" s="586">
        <v>1.9762625833649862E-323</v>
      </c>
      <c r="K24" s="596" t="s">
        <v>322</v>
      </c>
    </row>
    <row r="25" spans="1:11" ht="14.4" customHeight="1" thickBot="1" x14ac:dyDescent="0.35">
      <c r="A25" s="607" t="s">
        <v>344</v>
      </c>
      <c r="B25" s="585">
        <v>4.9406564584124654E-324</v>
      </c>
      <c r="C25" s="585">
        <v>4.9406564584124654E-324</v>
      </c>
      <c r="D25" s="586">
        <v>0</v>
      </c>
      <c r="E25" s="587">
        <v>1</v>
      </c>
      <c r="F25" s="585">
        <v>624.49966374442795</v>
      </c>
      <c r="G25" s="586">
        <v>208.16655458147599</v>
      </c>
      <c r="H25" s="588">
        <v>6.0000099999999996</v>
      </c>
      <c r="I25" s="585">
        <v>114.52301</v>
      </c>
      <c r="J25" s="586">
        <v>-93.643544581475993</v>
      </c>
      <c r="K25" s="589">
        <v>0.18338362155900001</v>
      </c>
    </row>
    <row r="26" spans="1:11" ht="14.4" customHeight="1" thickBot="1" x14ac:dyDescent="0.35">
      <c r="A26" s="607" t="s">
        <v>345</v>
      </c>
      <c r="B26" s="585">
        <v>10.324066985250999</v>
      </c>
      <c r="C26" s="585">
        <v>4.8883999999999999</v>
      </c>
      <c r="D26" s="586">
        <v>-5.4356669852510002</v>
      </c>
      <c r="E26" s="587">
        <v>0.473495571753</v>
      </c>
      <c r="F26" s="585">
        <v>4.8883948224419997</v>
      </c>
      <c r="G26" s="586">
        <v>1.6294649408140001</v>
      </c>
      <c r="H26" s="588">
        <v>0.98909999999999998</v>
      </c>
      <c r="I26" s="585">
        <v>1.82572</v>
      </c>
      <c r="J26" s="586">
        <v>0.196255059185</v>
      </c>
      <c r="K26" s="589">
        <v>0.37348047085199998</v>
      </c>
    </row>
    <row r="27" spans="1:11" ht="14.4" customHeight="1" thickBot="1" x14ac:dyDescent="0.35">
      <c r="A27" s="607" t="s">
        <v>346</v>
      </c>
      <c r="B27" s="585">
        <v>0.94990943338099998</v>
      </c>
      <c r="C27" s="585">
        <v>1.1637500000000001</v>
      </c>
      <c r="D27" s="586">
        <v>0.21384056661799999</v>
      </c>
      <c r="E27" s="587">
        <v>1.2251167944050001</v>
      </c>
      <c r="F27" s="585">
        <v>1.163823570206</v>
      </c>
      <c r="G27" s="586">
        <v>0.38794119006799999</v>
      </c>
      <c r="H27" s="588">
        <v>0.23624999999999999</v>
      </c>
      <c r="I27" s="585">
        <v>0.23624999999999999</v>
      </c>
      <c r="J27" s="586">
        <v>-0.151691190068</v>
      </c>
      <c r="K27" s="589">
        <v>0.20299468583300001</v>
      </c>
    </row>
    <row r="28" spans="1:11" ht="14.4" customHeight="1" thickBot="1" x14ac:dyDescent="0.35">
      <c r="A28" s="607" t="s">
        <v>347</v>
      </c>
      <c r="B28" s="585">
        <v>126.968429421016</v>
      </c>
      <c r="C28" s="585">
        <v>128.9237</v>
      </c>
      <c r="D28" s="586">
        <v>1.9552705789839999</v>
      </c>
      <c r="E28" s="587">
        <v>1.015399659489</v>
      </c>
      <c r="F28" s="585">
        <v>129.216879128648</v>
      </c>
      <c r="G28" s="586">
        <v>43.072293042882002</v>
      </c>
      <c r="H28" s="588">
        <v>8.5735299999999999</v>
      </c>
      <c r="I28" s="585">
        <v>35.040349999999997</v>
      </c>
      <c r="J28" s="586">
        <v>-8.0319430428820002</v>
      </c>
      <c r="K28" s="589">
        <v>0.27117471212900002</v>
      </c>
    </row>
    <row r="29" spans="1:11" ht="14.4" customHeight="1" thickBot="1" x14ac:dyDescent="0.35">
      <c r="A29" s="607" t="s">
        <v>348</v>
      </c>
      <c r="B29" s="585">
        <v>1088.0918894791801</v>
      </c>
      <c r="C29" s="585">
        <v>1030.01802</v>
      </c>
      <c r="D29" s="586">
        <v>-58.073869479178001</v>
      </c>
      <c r="E29" s="587">
        <v>0.94662778939799996</v>
      </c>
      <c r="F29" s="585">
        <v>1030.0102605238401</v>
      </c>
      <c r="G29" s="586">
        <v>343.336753507948</v>
      </c>
      <c r="H29" s="588">
        <v>114.1571</v>
      </c>
      <c r="I29" s="585">
        <v>335.74252999999999</v>
      </c>
      <c r="J29" s="586">
        <v>-7.5942235079470004</v>
      </c>
      <c r="K29" s="589">
        <v>0.32596037424800001</v>
      </c>
    </row>
    <row r="30" spans="1:11" ht="14.4" customHeight="1" thickBot="1" x14ac:dyDescent="0.35">
      <c r="A30" s="607" t="s">
        <v>349</v>
      </c>
      <c r="B30" s="585">
        <v>7812.0015939998102</v>
      </c>
      <c r="C30" s="585">
        <v>7014.7442700000001</v>
      </c>
      <c r="D30" s="586">
        <v>-797.25732399980905</v>
      </c>
      <c r="E30" s="587">
        <v>0.89794455180099997</v>
      </c>
      <c r="F30" s="585">
        <v>8700.39574148053</v>
      </c>
      <c r="G30" s="586">
        <v>2900.13191382684</v>
      </c>
      <c r="H30" s="588">
        <v>-347.14139</v>
      </c>
      <c r="I30" s="585">
        <v>2056.2653799999998</v>
      </c>
      <c r="J30" s="586">
        <v>-843.86653382684403</v>
      </c>
      <c r="K30" s="589">
        <v>0.23634159193400001</v>
      </c>
    </row>
    <row r="31" spans="1:11" ht="14.4" customHeight="1" thickBot="1" x14ac:dyDescent="0.35">
      <c r="A31" s="607" t="s">
        <v>350</v>
      </c>
      <c r="B31" s="585">
        <v>27.914365422027</v>
      </c>
      <c r="C31" s="585">
        <v>25.262699999999999</v>
      </c>
      <c r="D31" s="586">
        <v>-2.6516654220259999</v>
      </c>
      <c r="E31" s="587">
        <v>0.90500713944400002</v>
      </c>
      <c r="F31" s="585">
        <v>24.747956667867001</v>
      </c>
      <c r="G31" s="586">
        <v>8.2493188892890004</v>
      </c>
      <c r="H31" s="588">
        <v>2.9182000000000001</v>
      </c>
      <c r="I31" s="585">
        <v>7.4447999999999999</v>
      </c>
      <c r="J31" s="586">
        <v>-0.80451888928899995</v>
      </c>
      <c r="K31" s="589">
        <v>0.30082483575899999</v>
      </c>
    </row>
    <row r="32" spans="1:11" ht="14.4" customHeight="1" thickBot="1" x14ac:dyDescent="0.35">
      <c r="A32" s="607" t="s">
        <v>351</v>
      </c>
      <c r="B32" s="585">
        <v>41.846484435009998</v>
      </c>
      <c r="C32" s="585">
        <v>4.7714400000000001</v>
      </c>
      <c r="D32" s="586">
        <v>-37.07504443501</v>
      </c>
      <c r="E32" s="587">
        <v>0.114022481563</v>
      </c>
      <c r="F32" s="585">
        <v>4.6780141318139998</v>
      </c>
      <c r="G32" s="586">
        <v>1.559338043938</v>
      </c>
      <c r="H32" s="588">
        <v>1.19286</v>
      </c>
      <c r="I32" s="585">
        <v>2.3857200000000001</v>
      </c>
      <c r="J32" s="586">
        <v>0.82638195606099996</v>
      </c>
      <c r="K32" s="589">
        <v>0.50998563338500003</v>
      </c>
    </row>
    <row r="33" spans="1:11" ht="14.4" customHeight="1" thickBot="1" x14ac:dyDescent="0.35">
      <c r="A33" s="607" t="s">
        <v>352</v>
      </c>
      <c r="B33" s="585">
        <v>142.698710711036</v>
      </c>
      <c r="C33" s="585">
        <v>144.22290000000001</v>
      </c>
      <c r="D33" s="586">
        <v>1.5241892889640001</v>
      </c>
      <c r="E33" s="587">
        <v>1.0106811707079999</v>
      </c>
      <c r="F33" s="585">
        <v>147.94612455089899</v>
      </c>
      <c r="G33" s="586">
        <v>49.315374850299001</v>
      </c>
      <c r="H33" s="588">
        <v>8.4055400000000002</v>
      </c>
      <c r="I33" s="585">
        <v>16.549340000000001</v>
      </c>
      <c r="J33" s="586">
        <v>-32.766034850299</v>
      </c>
      <c r="K33" s="589">
        <v>0.111860584724</v>
      </c>
    </row>
    <row r="34" spans="1:11" ht="14.4" customHeight="1" thickBot="1" x14ac:dyDescent="0.35">
      <c r="A34" s="607" t="s">
        <v>353</v>
      </c>
      <c r="B34" s="585">
        <v>90.255915105373006</v>
      </c>
      <c r="C34" s="585">
        <v>45.4572</v>
      </c>
      <c r="D34" s="586">
        <v>-44.798715105372999</v>
      </c>
      <c r="E34" s="587">
        <v>0.50364787667199995</v>
      </c>
      <c r="F34" s="585">
        <v>51.635995551302997</v>
      </c>
      <c r="G34" s="586">
        <v>17.211998517101001</v>
      </c>
      <c r="H34" s="588">
        <v>7.5762</v>
      </c>
      <c r="I34" s="585">
        <v>15.1524</v>
      </c>
      <c r="J34" s="586">
        <v>-2.0595985171010001</v>
      </c>
      <c r="K34" s="589">
        <v>0.29344645800300001</v>
      </c>
    </row>
    <row r="35" spans="1:11" ht="14.4" customHeight="1" thickBot="1" x14ac:dyDescent="0.35">
      <c r="A35" s="607" t="s">
        <v>354</v>
      </c>
      <c r="B35" s="585">
        <v>85.252079890225005</v>
      </c>
      <c r="C35" s="585">
        <v>85.315100000000001</v>
      </c>
      <c r="D35" s="586">
        <v>6.3020109773999994E-2</v>
      </c>
      <c r="E35" s="587">
        <v>1.000739220789</v>
      </c>
      <c r="F35" s="585">
        <v>86.522349734843004</v>
      </c>
      <c r="G35" s="586">
        <v>28.840783244947001</v>
      </c>
      <c r="H35" s="588">
        <v>7.9589999999999996</v>
      </c>
      <c r="I35" s="585">
        <v>28.246200000000002</v>
      </c>
      <c r="J35" s="586">
        <v>-0.59458324494699999</v>
      </c>
      <c r="K35" s="589">
        <v>0.32646131417500002</v>
      </c>
    </row>
    <row r="36" spans="1:11" ht="14.4" customHeight="1" thickBot="1" x14ac:dyDescent="0.35">
      <c r="A36" s="607" t="s">
        <v>355</v>
      </c>
      <c r="B36" s="585">
        <v>659.49827051874297</v>
      </c>
      <c r="C36" s="585">
        <v>645.04827999999998</v>
      </c>
      <c r="D36" s="586">
        <v>-14.449990518742</v>
      </c>
      <c r="E36" s="587">
        <v>0.97808941863099996</v>
      </c>
      <c r="F36" s="585">
        <v>645.04524895995905</v>
      </c>
      <c r="G36" s="586">
        <v>215.015082986653</v>
      </c>
      <c r="H36" s="588">
        <v>63.345849999999999</v>
      </c>
      <c r="I36" s="585">
        <v>207.50592</v>
      </c>
      <c r="J36" s="586">
        <v>-7.509162986652</v>
      </c>
      <c r="K36" s="589">
        <v>0.32169203685199999</v>
      </c>
    </row>
    <row r="37" spans="1:11" ht="14.4" customHeight="1" thickBot="1" x14ac:dyDescent="0.35">
      <c r="A37" s="607" t="s">
        <v>356</v>
      </c>
      <c r="B37" s="585">
        <v>1963.5543340413401</v>
      </c>
      <c r="C37" s="585">
        <v>1773.10842</v>
      </c>
      <c r="D37" s="586">
        <v>-190.44591404133601</v>
      </c>
      <c r="E37" s="587">
        <v>0.90300960317699996</v>
      </c>
      <c r="F37" s="585">
        <v>1730.9966266711499</v>
      </c>
      <c r="G37" s="586">
        <v>576.99887555705197</v>
      </c>
      <c r="H37" s="588">
        <v>73.843000000000004</v>
      </c>
      <c r="I37" s="585">
        <v>172.07395</v>
      </c>
      <c r="J37" s="586">
        <v>-404.92492555705201</v>
      </c>
      <c r="K37" s="589">
        <v>9.9407443866999998E-2</v>
      </c>
    </row>
    <row r="38" spans="1:11" ht="14.4" customHeight="1" thickBot="1" x14ac:dyDescent="0.35">
      <c r="A38" s="607" t="s">
        <v>357</v>
      </c>
      <c r="B38" s="585">
        <v>4.9406564584124654E-324</v>
      </c>
      <c r="C38" s="585">
        <v>0.16250000000000001</v>
      </c>
      <c r="D38" s="586">
        <v>0.16250000000000001</v>
      </c>
      <c r="E38" s="595" t="s">
        <v>328</v>
      </c>
      <c r="F38" s="585">
        <v>0.16593222086000001</v>
      </c>
      <c r="G38" s="586">
        <v>5.5310740285999999E-2</v>
      </c>
      <c r="H38" s="588">
        <v>4.9406564584124654E-324</v>
      </c>
      <c r="I38" s="585">
        <v>1.9762625833649862E-323</v>
      </c>
      <c r="J38" s="586">
        <v>-5.5310740285999999E-2</v>
      </c>
      <c r="K38" s="589">
        <v>1.1857575500189917E-322</v>
      </c>
    </row>
    <row r="39" spans="1:11" ht="14.4" customHeight="1" thickBot="1" x14ac:dyDescent="0.35">
      <c r="A39" s="606" t="s">
        <v>358</v>
      </c>
      <c r="B39" s="590">
        <v>633.034471721724</v>
      </c>
      <c r="C39" s="590">
        <v>627.40510000000097</v>
      </c>
      <c r="D39" s="591">
        <v>-5.6293717217220003</v>
      </c>
      <c r="E39" s="597">
        <v>0.99110732199700002</v>
      </c>
      <c r="F39" s="590">
        <v>570.49798796558002</v>
      </c>
      <c r="G39" s="591">
        <v>190.16599598852699</v>
      </c>
      <c r="H39" s="593">
        <v>49.547600000000003</v>
      </c>
      <c r="I39" s="590">
        <v>196.63215</v>
      </c>
      <c r="J39" s="591">
        <v>6.4661540114729998</v>
      </c>
      <c r="K39" s="598">
        <v>0.34466756088099998</v>
      </c>
    </row>
    <row r="40" spans="1:11" ht="14.4" customHeight="1" thickBot="1" x14ac:dyDescent="0.35">
      <c r="A40" s="607" t="s">
        <v>359</v>
      </c>
      <c r="B40" s="585">
        <v>552.03727434717302</v>
      </c>
      <c r="C40" s="585">
        <v>555.97723000000099</v>
      </c>
      <c r="D40" s="586">
        <v>3.9399556528269999</v>
      </c>
      <c r="E40" s="587">
        <v>1.0071371188789999</v>
      </c>
      <c r="F40" s="585">
        <v>490.49827010888202</v>
      </c>
      <c r="G40" s="586">
        <v>163.49942336962701</v>
      </c>
      <c r="H40" s="588">
        <v>43.296480000000003</v>
      </c>
      <c r="I40" s="585">
        <v>173.03013000000001</v>
      </c>
      <c r="J40" s="586">
        <v>9.5307066303720003</v>
      </c>
      <c r="K40" s="589">
        <v>0.35276399641799999</v>
      </c>
    </row>
    <row r="41" spans="1:11" ht="14.4" customHeight="1" thickBot="1" x14ac:dyDescent="0.35">
      <c r="A41" s="607" t="s">
        <v>360</v>
      </c>
      <c r="B41" s="585">
        <v>80.997197374549998</v>
      </c>
      <c r="C41" s="585">
        <v>64.514529999999993</v>
      </c>
      <c r="D41" s="586">
        <v>-16.482667374550001</v>
      </c>
      <c r="E41" s="587">
        <v>0.79650323827400005</v>
      </c>
      <c r="F41" s="585">
        <v>79.999717856697998</v>
      </c>
      <c r="G41" s="586">
        <v>26.666572618899</v>
      </c>
      <c r="H41" s="588">
        <v>6.2511200000000002</v>
      </c>
      <c r="I41" s="585">
        <v>23.60202</v>
      </c>
      <c r="J41" s="586">
        <v>-3.064552618899</v>
      </c>
      <c r="K41" s="589">
        <v>0.29502629049599999</v>
      </c>
    </row>
    <row r="42" spans="1:11" ht="14.4" customHeight="1" thickBot="1" x14ac:dyDescent="0.35">
      <c r="A42" s="607" t="s">
        <v>361</v>
      </c>
      <c r="B42" s="585">
        <v>0</v>
      </c>
      <c r="C42" s="585">
        <v>6.9133399999999998</v>
      </c>
      <c r="D42" s="586">
        <v>6.9133399999999998</v>
      </c>
      <c r="E42" s="595" t="s">
        <v>322</v>
      </c>
      <c r="F42" s="585">
        <v>0</v>
      </c>
      <c r="G42" s="586">
        <v>0</v>
      </c>
      <c r="H42" s="588">
        <v>4.9406564584124654E-324</v>
      </c>
      <c r="I42" s="585">
        <v>1.9762625833649862E-323</v>
      </c>
      <c r="J42" s="586">
        <v>1.9762625833649862E-323</v>
      </c>
      <c r="K42" s="596" t="s">
        <v>322</v>
      </c>
    </row>
    <row r="43" spans="1:11" ht="14.4" customHeight="1" thickBot="1" x14ac:dyDescent="0.35">
      <c r="A43" s="606" t="s">
        <v>362</v>
      </c>
      <c r="B43" s="590">
        <v>363.300615913765</v>
      </c>
      <c r="C43" s="590">
        <v>397.78210000000001</v>
      </c>
      <c r="D43" s="591">
        <v>34.481484086235</v>
      </c>
      <c r="E43" s="597">
        <v>1.0949117138140001</v>
      </c>
      <c r="F43" s="590">
        <v>390.10851059851899</v>
      </c>
      <c r="G43" s="591">
        <v>130.03617019950599</v>
      </c>
      <c r="H43" s="593">
        <v>35.921700000000001</v>
      </c>
      <c r="I43" s="590">
        <v>124.12151</v>
      </c>
      <c r="J43" s="591">
        <v>-5.9146601995059997</v>
      </c>
      <c r="K43" s="598">
        <v>0.31817175639</v>
      </c>
    </row>
    <row r="44" spans="1:11" ht="14.4" customHeight="1" thickBot="1" x14ac:dyDescent="0.35">
      <c r="A44" s="607" t="s">
        <v>363</v>
      </c>
      <c r="B44" s="585">
        <v>70.576746845638993</v>
      </c>
      <c r="C44" s="585">
        <v>2.9999999999989999</v>
      </c>
      <c r="D44" s="586">
        <v>-67.576746845638993</v>
      </c>
      <c r="E44" s="587">
        <v>4.2506918129000003E-2</v>
      </c>
      <c r="F44" s="585">
        <v>3.4623155546120001</v>
      </c>
      <c r="G44" s="586">
        <v>1.1541051848699999</v>
      </c>
      <c r="H44" s="588">
        <v>4.9406564584124654E-324</v>
      </c>
      <c r="I44" s="585">
        <v>0.124</v>
      </c>
      <c r="J44" s="586">
        <v>-1.03010518487</v>
      </c>
      <c r="K44" s="589">
        <v>3.5814182169000001E-2</v>
      </c>
    </row>
    <row r="45" spans="1:11" ht="14.4" customHeight="1" thickBot="1" x14ac:dyDescent="0.35">
      <c r="A45" s="607" t="s">
        <v>364</v>
      </c>
      <c r="B45" s="585">
        <v>10.675380730464999</v>
      </c>
      <c r="C45" s="585">
        <v>12.869300000000001</v>
      </c>
      <c r="D45" s="586">
        <v>2.1939192695340002</v>
      </c>
      <c r="E45" s="587">
        <v>1.2055120397970001</v>
      </c>
      <c r="F45" s="585">
        <v>11.235748707476001</v>
      </c>
      <c r="G45" s="586">
        <v>3.7452495691580001</v>
      </c>
      <c r="H45" s="588">
        <v>1.01508</v>
      </c>
      <c r="I45" s="585">
        <v>3.58534</v>
      </c>
      <c r="J45" s="586">
        <v>-0.159909569158</v>
      </c>
      <c r="K45" s="589">
        <v>0.31910112030299997</v>
      </c>
    </row>
    <row r="46" spans="1:11" ht="14.4" customHeight="1" thickBot="1" x14ac:dyDescent="0.35">
      <c r="A46" s="607" t="s">
        <v>365</v>
      </c>
      <c r="B46" s="585">
        <v>159.821129563093</v>
      </c>
      <c r="C46" s="585">
        <v>202.72709</v>
      </c>
      <c r="D46" s="586">
        <v>42.905960436907002</v>
      </c>
      <c r="E46" s="587">
        <v>1.268462377623</v>
      </c>
      <c r="F46" s="585">
        <v>208.534846240815</v>
      </c>
      <c r="G46" s="586">
        <v>69.511615413605</v>
      </c>
      <c r="H46" s="588">
        <v>20.517440000000001</v>
      </c>
      <c r="I46" s="585">
        <v>66.625579999999999</v>
      </c>
      <c r="J46" s="586">
        <v>-2.8860354136050002</v>
      </c>
      <c r="K46" s="589">
        <v>0.31949374985000001</v>
      </c>
    </row>
    <row r="47" spans="1:11" ht="14.4" customHeight="1" thickBot="1" x14ac:dyDescent="0.35">
      <c r="A47" s="607" t="s">
        <v>366</v>
      </c>
      <c r="B47" s="585">
        <v>68.739567534131993</v>
      </c>
      <c r="C47" s="585">
        <v>58.508310000000002</v>
      </c>
      <c r="D47" s="586">
        <v>-10.231257534132</v>
      </c>
      <c r="E47" s="587">
        <v>0.85115912274100003</v>
      </c>
      <c r="F47" s="585">
        <v>64.212284498906001</v>
      </c>
      <c r="G47" s="586">
        <v>21.404094832967999</v>
      </c>
      <c r="H47" s="588">
        <v>4.5756100000000002</v>
      </c>
      <c r="I47" s="585">
        <v>16.469249999999999</v>
      </c>
      <c r="J47" s="586">
        <v>-4.9348448329680004</v>
      </c>
      <c r="K47" s="589">
        <v>0.256481296819</v>
      </c>
    </row>
    <row r="48" spans="1:11" ht="14.4" customHeight="1" thickBot="1" x14ac:dyDescent="0.35">
      <c r="A48" s="607" t="s">
        <v>367</v>
      </c>
      <c r="B48" s="585">
        <v>3.7586889056609998</v>
      </c>
      <c r="C48" s="585">
        <v>7.5749199999999997</v>
      </c>
      <c r="D48" s="586">
        <v>3.8162310943379998</v>
      </c>
      <c r="E48" s="587">
        <v>2.0153091117990001</v>
      </c>
      <c r="F48" s="585">
        <v>12.073469819210001</v>
      </c>
      <c r="G48" s="586">
        <v>4.0244899397360001</v>
      </c>
      <c r="H48" s="588">
        <v>4.9406564584124654E-324</v>
      </c>
      <c r="I48" s="585">
        <v>2.4498000000000002</v>
      </c>
      <c r="J48" s="586">
        <v>-1.5746899397359999</v>
      </c>
      <c r="K48" s="589">
        <v>0.20290770065899999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0.04</v>
      </c>
      <c r="D49" s="586">
        <v>0.04</v>
      </c>
      <c r="E49" s="595" t="s">
        <v>328</v>
      </c>
      <c r="F49" s="585">
        <v>6.9461476977000003E-2</v>
      </c>
      <c r="G49" s="586">
        <v>2.3153825659E-2</v>
      </c>
      <c r="H49" s="588">
        <v>4.9406564584124654E-324</v>
      </c>
      <c r="I49" s="585">
        <v>1.9762625833649862E-323</v>
      </c>
      <c r="J49" s="586">
        <v>-2.3153825659E-2</v>
      </c>
      <c r="K49" s="589">
        <v>2.86558074587923E-322</v>
      </c>
    </row>
    <row r="50" spans="1:11" ht="14.4" customHeight="1" thickBot="1" x14ac:dyDescent="0.35">
      <c r="A50" s="607" t="s">
        <v>369</v>
      </c>
      <c r="B50" s="585">
        <v>0.72859780771899996</v>
      </c>
      <c r="C50" s="585">
        <v>1.3526100000000001</v>
      </c>
      <c r="D50" s="586">
        <v>0.62401219228000004</v>
      </c>
      <c r="E50" s="587">
        <v>1.8564563133030001</v>
      </c>
      <c r="F50" s="585">
        <v>0.75505506634399999</v>
      </c>
      <c r="G50" s="586">
        <v>0.25168502211400001</v>
      </c>
      <c r="H50" s="588">
        <v>0.26723999999999998</v>
      </c>
      <c r="I50" s="585">
        <v>0.26723999999999998</v>
      </c>
      <c r="J50" s="586">
        <v>1.5554977885E-2</v>
      </c>
      <c r="K50" s="589">
        <v>0.35393445049400002</v>
      </c>
    </row>
    <row r="51" spans="1:11" ht="14.4" customHeight="1" thickBot="1" x14ac:dyDescent="0.35">
      <c r="A51" s="607" t="s">
        <v>370</v>
      </c>
      <c r="B51" s="585">
        <v>49.000504527053998</v>
      </c>
      <c r="C51" s="585">
        <v>36.206090000000003</v>
      </c>
      <c r="D51" s="586">
        <v>-12.794414527054</v>
      </c>
      <c r="E51" s="587">
        <v>0.73889218793599998</v>
      </c>
      <c r="F51" s="585">
        <v>40.481698591122999</v>
      </c>
      <c r="G51" s="586">
        <v>13.493899530374</v>
      </c>
      <c r="H51" s="588">
        <v>6.3311700000000002</v>
      </c>
      <c r="I51" s="585">
        <v>19.121169999999999</v>
      </c>
      <c r="J51" s="586">
        <v>5.6272704696250004</v>
      </c>
      <c r="K51" s="589">
        <v>0.47234109895199999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10.866</v>
      </c>
      <c r="D52" s="586">
        <v>10.866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1.9762625833649862E-323</v>
      </c>
      <c r="J52" s="586">
        <v>1.9762625833649862E-323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0.39</v>
      </c>
      <c r="D53" s="586">
        <v>0.39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1.9762625833649862E-323</v>
      </c>
      <c r="J53" s="586">
        <v>1.9762625833649862E-323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0.28300999999999998</v>
      </c>
      <c r="D54" s="586">
        <v>0.28300999999999998</v>
      </c>
      <c r="E54" s="595" t="s">
        <v>328</v>
      </c>
      <c r="F54" s="585">
        <v>0.28779051007000001</v>
      </c>
      <c r="G54" s="586">
        <v>9.5930170023E-2</v>
      </c>
      <c r="H54" s="588">
        <v>4.9406564584124654E-324</v>
      </c>
      <c r="I54" s="585">
        <v>1.9762625833649862E-323</v>
      </c>
      <c r="J54" s="586">
        <v>-9.5930170023E-2</v>
      </c>
      <c r="K54" s="589">
        <v>6.9169190417774516E-323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3.9438</v>
      </c>
      <c r="D55" s="586">
        <v>3.9438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1.9762625833649862E-323</v>
      </c>
      <c r="J55" s="586">
        <v>1.9762625833649862E-323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60.020969999999998</v>
      </c>
      <c r="D56" s="586">
        <v>60.020969999999998</v>
      </c>
      <c r="E56" s="595" t="s">
        <v>328</v>
      </c>
      <c r="F56" s="585">
        <v>48.995840132982003</v>
      </c>
      <c r="G56" s="586">
        <v>16.331946710994</v>
      </c>
      <c r="H56" s="588">
        <v>3.21516</v>
      </c>
      <c r="I56" s="585">
        <v>15.47913</v>
      </c>
      <c r="J56" s="586">
        <v>-0.85281671099400003</v>
      </c>
      <c r="K56" s="589">
        <v>0.31592743298100001</v>
      </c>
    </row>
    <row r="57" spans="1:11" ht="14.4" customHeight="1" thickBot="1" x14ac:dyDescent="0.35">
      <c r="A57" s="606" t="s">
        <v>376</v>
      </c>
      <c r="B57" s="590">
        <v>44.514367451428001</v>
      </c>
      <c r="C57" s="590">
        <v>23.568930000000002</v>
      </c>
      <c r="D57" s="591">
        <v>-20.945437451427999</v>
      </c>
      <c r="E57" s="597">
        <v>0.52946793022899996</v>
      </c>
      <c r="F57" s="590">
        <v>17.395481635753999</v>
      </c>
      <c r="G57" s="591">
        <v>5.7984938785839999</v>
      </c>
      <c r="H57" s="593">
        <v>5.9499999999999997E-2</v>
      </c>
      <c r="I57" s="590">
        <v>56.561819999999997</v>
      </c>
      <c r="J57" s="591">
        <v>50.763326121414998</v>
      </c>
      <c r="K57" s="598">
        <v>3.251523653345</v>
      </c>
    </row>
    <row r="58" spans="1:11" ht="14.4" customHeight="1" thickBot="1" x14ac:dyDescent="0.35">
      <c r="A58" s="607" t="s">
        <v>377</v>
      </c>
      <c r="B58" s="585">
        <v>21.229525068301001</v>
      </c>
      <c r="C58" s="585">
        <v>4.9406564584124654E-324</v>
      </c>
      <c r="D58" s="586">
        <v>-21.229525068301001</v>
      </c>
      <c r="E58" s="587">
        <v>0</v>
      </c>
      <c r="F58" s="585">
        <v>4.9406564584124654E-324</v>
      </c>
      <c r="G58" s="586">
        <v>0</v>
      </c>
      <c r="H58" s="588">
        <v>4.9406564584124654E-324</v>
      </c>
      <c r="I58" s="585">
        <v>24.39481</v>
      </c>
      <c r="J58" s="586">
        <v>24.39481</v>
      </c>
      <c r="K58" s="596" t="s">
        <v>328</v>
      </c>
    </row>
    <row r="59" spans="1:11" ht="14.4" customHeight="1" thickBot="1" x14ac:dyDescent="0.35">
      <c r="A59" s="607" t="s">
        <v>378</v>
      </c>
      <c r="B59" s="585">
        <v>10.305314128820999</v>
      </c>
      <c r="C59" s="585">
        <v>12.661</v>
      </c>
      <c r="D59" s="586">
        <v>2.3556858711780002</v>
      </c>
      <c r="E59" s="587">
        <v>1.228589428884</v>
      </c>
      <c r="F59" s="585">
        <v>10.256068372924</v>
      </c>
      <c r="G59" s="586">
        <v>3.4186894576409999</v>
      </c>
      <c r="H59" s="588">
        <v>4.9406564584124654E-324</v>
      </c>
      <c r="I59" s="585">
        <v>24.805</v>
      </c>
      <c r="J59" s="586">
        <v>21.386310542358</v>
      </c>
      <c r="K59" s="589">
        <v>2.418568119678</v>
      </c>
    </row>
    <row r="60" spans="1:11" ht="14.4" customHeight="1" thickBot="1" x14ac:dyDescent="0.35">
      <c r="A60" s="607" t="s">
        <v>379</v>
      </c>
      <c r="B60" s="585">
        <v>5.3460608519830002</v>
      </c>
      <c r="C60" s="585">
        <v>4.4455999999999998</v>
      </c>
      <c r="D60" s="586">
        <v>-0.90046085198299997</v>
      </c>
      <c r="E60" s="587">
        <v>0.83156554388000004</v>
      </c>
      <c r="F60" s="585">
        <v>2.9634016136739998</v>
      </c>
      <c r="G60" s="586">
        <v>0.98780053789099997</v>
      </c>
      <c r="H60" s="588">
        <v>4.9406564584124654E-324</v>
      </c>
      <c r="I60" s="585">
        <v>5.8959999999999999</v>
      </c>
      <c r="J60" s="586">
        <v>4.9081994621079996</v>
      </c>
      <c r="K60" s="589">
        <v>1.9896054496260001</v>
      </c>
    </row>
    <row r="61" spans="1:11" ht="14.4" customHeight="1" thickBot="1" x14ac:dyDescent="0.35">
      <c r="A61" s="607" t="s">
        <v>380</v>
      </c>
      <c r="B61" s="585">
        <v>0</v>
      </c>
      <c r="C61" s="585">
        <v>0.87060000000000004</v>
      </c>
      <c r="D61" s="586">
        <v>0.87060000000000004</v>
      </c>
      <c r="E61" s="595" t="s">
        <v>322</v>
      </c>
      <c r="F61" s="585">
        <v>0</v>
      </c>
      <c r="G61" s="586">
        <v>0</v>
      </c>
      <c r="H61" s="588">
        <v>4.9406564584124654E-324</v>
      </c>
      <c r="I61" s="585">
        <v>0.90749999999999997</v>
      </c>
      <c r="J61" s="586">
        <v>0.90749999999999997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7.6334674023220002</v>
      </c>
      <c r="C62" s="585">
        <v>5.5917300000000001</v>
      </c>
      <c r="D62" s="586">
        <v>-2.0417374023220001</v>
      </c>
      <c r="E62" s="587">
        <v>0.73252818218600002</v>
      </c>
      <c r="F62" s="585">
        <v>4.1760116491539998</v>
      </c>
      <c r="G62" s="586">
        <v>1.392003883051</v>
      </c>
      <c r="H62" s="588">
        <v>5.9499999999999997E-2</v>
      </c>
      <c r="I62" s="585">
        <v>0.55850999999999995</v>
      </c>
      <c r="J62" s="586">
        <v>-0.83349388305100003</v>
      </c>
      <c r="K62" s="589">
        <v>0.13374244300999999</v>
      </c>
    </row>
    <row r="63" spans="1:11" ht="14.4" customHeight="1" thickBot="1" x14ac:dyDescent="0.35">
      <c r="A63" s="606" t="s">
        <v>382</v>
      </c>
      <c r="B63" s="590">
        <v>169.24742702723299</v>
      </c>
      <c r="C63" s="590">
        <v>157.35177999999999</v>
      </c>
      <c r="D63" s="591">
        <v>-11.895647027233</v>
      </c>
      <c r="E63" s="597">
        <v>0.92971445867000002</v>
      </c>
      <c r="F63" s="590">
        <v>301.11442349896498</v>
      </c>
      <c r="G63" s="591">
        <v>100.37147449965499</v>
      </c>
      <c r="H63" s="593">
        <v>24.402519999999999</v>
      </c>
      <c r="I63" s="590">
        <v>87.335700000000003</v>
      </c>
      <c r="J63" s="591">
        <v>-13.035774499654</v>
      </c>
      <c r="K63" s="598">
        <v>0.29004156952999999</v>
      </c>
    </row>
    <row r="64" spans="1:11" ht="14.4" customHeight="1" thickBot="1" x14ac:dyDescent="0.35">
      <c r="A64" s="607" t="s">
        <v>383</v>
      </c>
      <c r="B64" s="585">
        <v>30.331881527381</v>
      </c>
      <c r="C64" s="585">
        <v>23.61834</v>
      </c>
      <c r="D64" s="586">
        <v>-6.7135415273810004</v>
      </c>
      <c r="E64" s="587">
        <v>0.77866386160900003</v>
      </c>
      <c r="F64" s="585">
        <v>21.127322983616001</v>
      </c>
      <c r="G64" s="586">
        <v>7.0424409945380004</v>
      </c>
      <c r="H64" s="588">
        <v>2.4180600000000001</v>
      </c>
      <c r="I64" s="585">
        <v>7.5129200000000003</v>
      </c>
      <c r="J64" s="586">
        <v>0.47047900546100002</v>
      </c>
      <c r="K64" s="589">
        <v>0.35560208010299998</v>
      </c>
    </row>
    <row r="65" spans="1:11" ht="14.4" customHeight="1" thickBot="1" x14ac:dyDescent="0.35">
      <c r="A65" s="607" t="s">
        <v>384</v>
      </c>
      <c r="B65" s="585">
        <v>3.2026469370689998</v>
      </c>
      <c r="C65" s="585">
        <v>1.1855500000000001</v>
      </c>
      <c r="D65" s="586">
        <v>-2.0170969370690002</v>
      </c>
      <c r="E65" s="587">
        <v>0.37017817551999999</v>
      </c>
      <c r="F65" s="585">
        <v>0</v>
      </c>
      <c r="G65" s="586">
        <v>0</v>
      </c>
      <c r="H65" s="588">
        <v>4.9406564584124654E-324</v>
      </c>
      <c r="I65" s="585">
        <v>1.9762625833649862E-323</v>
      </c>
      <c r="J65" s="586">
        <v>1.9762625833649862E-323</v>
      </c>
      <c r="K65" s="596" t="s">
        <v>322</v>
      </c>
    </row>
    <row r="66" spans="1:11" ht="14.4" customHeight="1" thickBot="1" x14ac:dyDescent="0.35">
      <c r="A66" s="607" t="s">
        <v>385</v>
      </c>
      <c r="B66" s="585">
        <v>135.71289856278199</v>
      </c>
      <c r="C66" s="585">
        <v>132.54789</v>
      </c>
      <c r="D66" s="586">
        <v>-3.1650085627819999</v>
      </c>
      <c r="E66" s="587">
        <v>0.97667864590300002</v>
      </c>
      <c r="F66" s="585">
        <v>0</v>
      </c>
      <c r="G66" s="586">
        <v>0</v>
      </c>
      <c r="H66" s="588">
        <v>4.9406564584124654E-324</v>
      </c>
      <c r="I66" s="585">
        <v>1.9762625833649862E-323</v>
      </c>
      <c r="J66" s="586">
        <v>1.9762625833649862E-323</v>
      </c>
      <c r="K66" s="596" t="s">
        <v>322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8.0007695524579994</v>
      </c>
      <c r="G67" s="586">
        <v>2.666923184152</v>
      </c>
      <c r="H67" s="588">
        <v>1.02454</v>
      </c>
      <c r="I67" s="585">
        <v>3.8365200000000002</v>
      </c>
      <c r="J67" s="586">
        <v>1.169596815847</v>
      </c>
      <c r="K67" s="589">
        <v>0.47951887313399999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199.99611650732999</v>
      </c>
      <c r="G68" s="586">
        <v>66.66537216911</v>
      </c>
      <c r="H68" s="588">
        <v>14.2902</v>
      </c>
      <c r="I68" s="585">
        <v>53.612650000000002</v>
      </c>
      <c r="J68" s="586">
        <v>-13.05272216911</v>
      </c>
      <c r="K68" s="589">
        <v>0.26806845520900002</v>
      </c>
    </row>
    <row r="69" spans="1:11" ht="14.4" customHeight="1" thickBot="1" x14ac:dyDescent="0.35">
      <c r="A69" s="607" t="s">
        <v>388</v>
      </c>
      <c r="B69" s="585">
        <v>4.9406564584124654E-324</v>
      </c>
      <c r="C69" s="585">
        <v>4.9406564584124654E-324</v>
      </c>
      <c r="D69" s="586">
        <v>0</v>
      </c>
      <c r="E69" s="587">
        <v>1</v>
      </c>
      <c r="F69" s="585">
        <v>71.990214455558998</v>
      </c>
      <c r="G69" s="586">
        <v>23.996738151852998</v>
      </c>
      <c r="H69" s="588">
        <v>6.6697199999999999</v>
      </c>
      <c r="I69" s="585">
        <v>22.373609999999999</v>
      </c>
      <c r="J69" s="586">
        <v>-1.6231281518530001</v>
      </c>
      <c r="K69" s="589">
        <v>0.310786822475</v>
      </c>
    </row>
    <row r="70" spans="1:11" ht="14.4" customHeight="1" thickBot="1" x14ac:dyDescent="0.35">
      <c r="A70" s="605" t="s">
        <v>42</v>
      </c>
      <c r="B70" s="585">
        <v>1396.89252340042</v>
      </c>
      <c r="C70" s="585">
        <v>1383.0909999999999</v>
      </c>
      <c r="D70" s="586">
        <v>-13.801523400422001</v>
      </c>
      <c r="E70" s="587">
        <v>0.99011983873499998</v>
      </c>
      <c r="F70" s="585">
        <v>1385.9206434088501</v>
      </c>
      <c r="G70" s="586">
        <v>461.97354780295001</v>
      </c>
      <c r="H70" s="588">
        <v>97.614000000000004</v>
      </c>
      <c r="I70" s="585">
        <v>445.05700000000098</v>
      </c>
      <c r="J70" s="586">
        <v>-16.916547802949001</v>
      </c>
      <c r="K70" s="589">
        <v>0.32112733302300001</v>
      </c>
    </row>
    <row r="71" spans="1:11" ht="14.4" customHeight="1" thickBot="1" x14ac:dyDescent="0.35">
      <c r="A71" s="606" t="s">
        <v>389</v>
      </c>
      <c r="B71" s="590">
        <v>1396.89252340042</v>
      </c>
      <c r="C71" s="590">
        <v>1383.0909999999999</v>
      </c>
      <c r="D71" s="591">
        <v>-13.801523400422001</v>
      </c>
      <c r="E71" s="597">
        <v>0.99011983873499998</v>
      </c>
      <c r="F71" s="590">
        <v>1385.9206434088501</v>
      </c>
      <c r="G71" s="591">
        <v>461.97354780295001</v>
      </c>
      <c r="H71" s="593">
        <v>97.614000000000004</v>
      </c>
      <c r="I71" s="590">
        <v>445.05700000000098</v>
      </c>
      <c r="J71" s="591">
        <v>-16.916547802949001</v>
      </c>
      <c r="K71" s="598">
        <v>0.32112733302300001</v>
      </c>
    </row>
    <row r="72" spans="1:11" ht="14.4" customHeight="1" thickBot="1" x14ac:dyDescent="0.35">
      <c r="A72" s="607" t="s">
        <v>390</v>
      </c>
      <c r="B72" s="585">
        <v>822.85474088244302</v>
      </c>
      <c r="C72" s="585">
        <v>831.96500000000003</v>
      </c>
      <c r="D72" s="586">
        <v>9.1102591175569998</v>
      </c>
      <c r="E72" s="587">
        <v>1.011071527773</v>
      </c>
      <c r="F72" s="585">
        <v>825.74706951672101</v>
      </c>
      <c r="G72" s="586">
        <v>275.24902317224002</v>
      </c>
      <c r="H72" s="588">
        <v>54.488</v>
      </c>
      <c r="I72" s="585">
        <v>224.67599999999999</v>
      </c>
      <c r="J72" s="586">
        <v>-50.573023172239999</v>
      </c>
      <c r="K72" s="589">
        <v>0.27208815906700001</v>
      </c>
    </row>
    <row r="73" spans="1:11" ht="14.4" customHeight="1" thickBot="1" x14ac:dyDescent="0.35">
      <c r="A73" s="607" t="s">
        <v>391</v>
      </c>
      <c r="B73" s="585">
        <v>183.007865329932</v>
      </c>
      <c r="C73" s="585">
        <v>179.172</v>
      </c>
      <c r="D73" s="586">
        <v>-3.835865329932</v>
      </c>
      <c r="E73" s="587">
        <v>0.97903988813200005</v>
      </c>
      <c r="F73" s="585">
        <v>183.019097478806</v>
      </c>
      <c r="G73" s="586">
        <v>61.006365826268002</v>
      </c>
      <c r="H73" s="588">
        <v>16.454000000000001</v>
      </c>
      <c r="I73" s="585">
        <v>59.917999999999999</v>
      </c>
      <c r="J73" s="586">
        <v>-1.088365826268</v>
      </c>
      <c r="K73" s="589">
        <v>0.32738659967900002</v>
      </c>
    </row>
    <row r="74" spans="1:11" ht="14.4" customHeight="1" thickBot="1" x14ac:dyDescent="0.35">
      <c r="A74" s="607" t="s">
        <v>392</v>
      </c>
      <c r="B74" s="585">
        <v>391.02991718804702</v>
      </c>
      <c r="C74" s="585">
        <v>371.95400000000001</v>
      </c>
      <c r="D74" s="586">
        <v>-19.075917188045999</v>
      </c>
      <c r="E74" s="587">
        <v>0.95121622067800005</v>
      </c>
      <c r="F74" s="585">
        <v>377.15447641332401</v>
      </c>
      <c r="G74" s="586">
        <v>125.718158804441</v>
      </c>
      <c r="H74" s="588">
        <v>26.672000000000001</v>
      </c>
      <c r="I74" s="585">
        <v>160.46299999999999</v>
      </c>
      <c r="J74" s="586">
        <v>34.744841195558003</v>
      </c>
      <c r="K74" s="589">
        <v>0.42545696799299998</v>
      </c>
    </row>
    <row r="75" spans="1:11" ht="14.4" customHeight="1" thickBot="1" x14ac:dyDescent="0.35">
      <c r="A75" s="608" t="s">
        <v>393</v>
      </c>
      <c r="B75" s="590">
        <v>2558.8406497167002</v>
      </c>
      <c r="C75" s="590">
        <v>2562.8058599999999</v>
      </c>
      <c r="D75" s="591">
        <v>3.9652102832999998</v>
      </c>
      <c r="E75" s="597">
        <v>1.0015496120409999</v>
      </c>
      <c r="F75" s="590">
        <v>2504.3020227040502</v>
      </c>
      <c r="G75" s="591">
        <v>834.76734090135005</v>
      </c>
      <c r="H75" s="593">
        <v>116.86646</v>
      </c>
      <c r="I75" s="590">
        <v>614.08594000000096</v>
      </c>
      <c r="J75" s="591">
        <v>-220.68140090134901</v>
      </c>
      <c r="K75" s="598">
        <v>0.24521241225400001</v>
      </c>
    </row>
    <row r="76" spans="1:11" ht="14.4" customHeight="1" thickBot="1" x14ac:dyDescent="0.35">
      <c r="A76" s="605" t="s">
        <v>45</v>
      </c>
      <c r="B76" s="585">
        <v>1008.8813297967901</v>
      </c>
      <c r="C76" s="585">
        <v>796.50561000000096</v>
      </c>
      <c r="D76" s="586">
        <v>-212.375719796791</v>
      </c>
      <c r="E76" s="587">
        <v>0.78949385470300004</v>
      </c>
      <c r="F76" s="585">
        <v>778.05068539853801</v>
      </c>
      <c r="G76" s="586">
        <v>259.35022846617898</v>
      </c>
      <c r="H76" s="588">
        <v>21.43516</v>
      </c>
      <c r="I76" s="585">
        <v>215.90258</v>
      </c>
      <c r="J76" s="586">
        <v>-43.447648466178997</v>
      </c>
      <c r="K76" s="589">
        <v>0.27749166481199999</v>
      </c>
    </row>
    <row r="77" spans="1:11" ht="14.4" customHeight="1" thickBot="1" x14ac:dyDescent="0.35">
      <c r="A77" s="609" t="s">
        <v>394</v>
      </c>
      <c r="B77" s="585">
        <v>1008.8813297967901</v>
      </c>
      <c r="C77" s="585">
        <v>796.50561000000096</v>
      </c>
      <c r="D77" s="586">
        <v>-212.375719796791</v>
      </c>
      <c r="E77" s="587">
        <v>0.78949385470300004</v>
      </c>
      <c r="F77" s="585">
        <v>778.05068539853801</v>
      </c>
      <c r="G77" s="586">
        <v>259.35022846617898</v>
      </c>
      <c r="H77" s="588">
        <v>21.43516</v>
      </c>
      <c r="I77" s="585">
        <v>215.90258</v>
      </c>
      <c r="J77" s="586">
        <v>-43.447648466178997</v>
      </c>
      <c r="K77" s="589">
        <v>0.27749166481199999</v>
      </c>
    </row>
    <row r="78" spans="1:11" ht="14.4" customHeight="1" thickBot="1" x14ac:dyDescent="0.35">
      <c r="A78" s="607" t="s">
        <v>395</v>
      </c>
      <c r="B78" s="585">
        <v>852.94746215271095</v>
      </c>
      <c r="C78" s="585">
        <v>644.97042999999996</v>
      </c>
      <c r="D78" s="586">
        <v>-207.97703215271099</v>
      </c>
      <c r="E78" s="587">
        <v>0.75616665576499997</v>
      </c>
      <c r="F78" s="585">
        <v>594.75294316158102</v>
      </c>
      <c r="G78" s="586">
        <v>198.25098105385999</v>
      </c>
      <c r="H78" s="588">
        <v>20.835000000000001</v>
      </c>
      <c r="I78" s="585">
        <v>180.04924</v>
      </c>
      <c r="J78" s="586">
        <v>-18.201741053860001</v>
      </c>
      <c r="K78" s="589">
        <v>0.30272946451100002</v>
      </c>
    </row>
    <row r="79" spans="1:11" ht="14.4" customHeight="1" thickBot="1" x14ac:dyDescent="0.35">
      <c r="A79" s="607" t="s">
        <v>396</v>
      </c>
      <c r="B79" s="585">
        <v>22.39651329854</v>
      </c>
      <c r="C79" s="585">
        <v>4.9830199999999998</v>
      </c>
      <c r="D79" s="586">
        <v>-17.413493298540001</v>
      </c>
      <c r="E79" s="587">
        <v>0.22249088211000001</v>
      </c>
      <c r="F79" s="585">
        <v>6.4793952919380002</v>
      </c>
      <c r="G79" s="586">
        <v>2.1597984306460001</v>
      </c>
      <c r="H79" s="588">
        <v>4.9406564584124654E-324</v>
      </c>
      <c r="I79" s="585">
        <v>11.2249</v>
      </c>
      <c r="J79" s="586">
        <v>9.0651015693530006</v>
      </c>
      <c r="K79" s="589">
        <v>1.732399320344</v>
      </c>
    </row>
    <row r="80" spans="1:11" ht="14.4" customHeight="1" thickBot="1" x14ac:dyDescent="0.35">
      <c r="A80" s="607" t="s">
        <v>397</v>
      </c>
      <c r="B80" s="585">
        <v>42.996532439962003</v>
      </c>
      <c r="C80" s="585">
        <v>94.063800000000001</v>
      </c>
      <c r="D80" s="586">
        <v>51.067267560037003</v>
      </c>
      <c r="E80" s="587">
        <v>2.187706651259</v>
      </c>
      <c r="F80" s="585">
        <v>127.999783897161</v>
      </c>
      <c r="G80" s="586">
        <v>42.666594632387003</v>
      </c>
      <c r="H80" s="588">
        <v>0.60016000000000003</v>
      </c>
      <c r="I80" s="585">
        <v>3.9552399999999999</v>
      </c>
      <c r="J80" s="586">
        <v>-38.711354632387</v>
      </c>
      <c r="K80" s="589">
        <v>3.0900364669000001E-2</v>
      </c>
    </row>
    <row r="81" spans="1:11" ht="14.4" customHeight="1" thickBot="1" x14ac:dyDescent="0.35">
      <c r="A81" s="607" t="s">
        <v>398</v>
      </c>
      <c r="B81" s="585">
        <v>87.993509156434996</v>
      </c>
      <c r="C81" s="585">
        <v>52.48836</v>
      </c>
      <c r="D81" s="586">
        <v>-35.505149156435003</v>
      </c>
      <c r="E81" s="587">
        <v>0.59650263415000004</v>
      </c>
      <c r="F81" s="585">
        <v>48.818563047856998</v>
      </c>
      <c r="G81" s="586">
        <v>16.272854349285002</v>
      </c>
      <c r="H81" s="588">
        <v>4.9406564584124654E-324</v>
      </c>
      <c r="I81" s="585">
        <v>20.673200000000001</v>
      </c>
      <c r="J81" s="586">
        <v>4.4003456507139997</v>
      </c>
      <c r="K81" s="589">
        <v>0.423470063625</v>
      </c>
    </row>
    <row r="82" spans="1:11" ht="14.4" customHeight="1" thickBot="1" x14ac:dyDescent="0.35">
      <c r="A82" s="610" t="s">
        <v>46</v>
      </c>
      <c r="B82" s="590">
        <v>0</v>
      </c>
      <c r="C82" s="590">
        <v>33.331000000000003</v>
      </c>
      <c r="D82" s="591">
        <v>33.331000000000003</v>
      </c>
      <c r="E82" s="592" t="s">
        <v>322</v>
      </c>
      <c r="F82" s="590">
        <v>0</v>
      </c>
      <c r="G82" s="591">
        <v>0</v>
      </c>
      <c r="H82" s="593">
        <v>2.8170000000000002</v>
      </c>
      <c r="I82" s="590">
        <v>22.841999999999999</v>
      </c>
      <c r="J82" s="591">
        <v>22.841999999999999</v>
      </c>
      <c r="K82" s="594" t="s">
        <v>322</v>
      </c>
    </row>
    <row r="83" spans="1:11" ht="14.4" customHeight="1" thickBot="1" x14ac:dyDescent="0.35">
      <c r="A83" s="606" t="s">
        <v>399</v>
      </c>
      <c r="B83" s="590">
        <v>0</v>
      </c>
      <c r="C83" s="590">
        <v>33.331000000000003</v>
      </c>
      <c r="D83" s="591">
        <v>33.331000000000003</v>
      </c>
      <c r="E83" s="592" t="s">
        <v>322</v>
      </c>
      <c r="F83" s="590">
        <v>0</v>
      </c>
      <c r="G83" s="591">
        <v>0</v>
      </c>
      <c r="H83" s="593">
        <v>2.8170000000000002</v>
      </c>
      <c r="I83" s="590">
        <v>22.841999999999999</v>
      </c>
      <c r="J83" s="591">
        <v>22.841999999999999</v>
      </c>
      <c r="K83" s="594" t="s">
        <v>322</v>
      </c>
    </row>
    <row r="84" spans="1:11" ht="14.4" customHeight="1" thickBot="1" x14ac:dyDescent="0.35">
      <c r="A84" s="607" t="s">
        <v>400</v>
      </c>
      <c r="B84" s="585">
        <v>0</v>
      </c>
      <c r="C84" s="585">
        <v>33.331000000000003</v>
      </c>
      <c r="D84" s="586">
        <v>33.331000000000003</v>
      </c>
      <c r="E84" s="595" t="s">
        <v>322</v>
      </c>
      <c r="F84" s="585">
        <v>0</v>
      </c>
      <c r="G84" s="586">
        <v>0</v>
      </c>
      <c r="H84" s="588">
        <v>2.8170000000000002</v>
      </c>
      <c r="I84" s="585">
        <v>22.841999999999999</v>
      </c>
      <c r="J84" s="586">
        <v>22.841999999999999</v>
      </c>
      <c r="K84" s="596" t="s">
        <v>322</v>
      </c>
    </row>
    <row r="85" spans="1:11" ht="14.4" customHeight="1" thickBot="1" x14ac:dyDescent="0.35">
      <c r="A85" s="605" t="s">
        <v>47</v>
      </c>
      <c r="B85" s="585">
        <v>1549.9593199199101</v>
      </c>
      <c r="C85" s="585">
        <v>1732.9692500000001</v>
      </c>
      <c r="D85" s="586">
        <v>183.00993008009101</v>
      </c>
      <c r="E85" s="587">
        <v>1.11807402151</v>
      </c>
      <c r="F85" s="585">
        <v>1726.2513373055101</v>
      </c>
      <c r="G85" s="586">
        <v>575.41711243517102</v>
      </c>
      <c r="H85" s="588">
        <v>92.6143</v>
      </c>
      <c r="I85" s="585">
        <v>375.34136000000098</v>
      </c>
      <c r="J85" s="586">
        <v>-200.07575243516999</v>
      </c>
      <c r="K85" s="589">
        <v>0.21743146660500001</v>
      </c>
    </row>
    <row r="86" spans="1:11" ht="14.4" customHeight="1" thickBot="1" x14ac:dyDescent="0.35">
      <c r="A86" s="606" t="s">
        <v>401</v>
      </c>
      <c r="B86" s="590">
        <v>3.4601233308169999</v>
      </c>
      <c r="C86" s="590">
        <v>1.135</v>
      </c>
      <c r="D86" s="591">
        <v>-2.3251233308170001</v>
      </c>
      <c r="E86" s="597">
        <v>0.328022989785</v>
      </c>
      <c r="F86" s="590">
        <v>0.453658121425</v>
      </c>
      <c r="G86" s="591">
        <v>0.15121937380799999</v>
      </c>
      <c r="H86" s="593">
        <v>0.10299999999999999</v>
      </c>
      <c r="I86" s="590">
        <v>0.41299999999999998</v>
      </c>
      <c r="J86" s="591">
        <v>0.26178062619100001</v>
      </c>
      <c r="K86" s="598">
        <v>0.91037717720699995</v>
      </c>
    </row>
    <row r="87" spans="1:11" ht="14.4" customHeight="1" thickBot="1" x14ac:dyDescent="0.35">
      <c r="A87" s="607" t="s">
        <v>402</v>
      </c>
      <c r="B87" s="585">
        <v>3.4601233308169999</v>
      </c>
      <c r="C87" s="585">
        <v>1.135</v>
      </c>
      <c r="D87" s="586">
        <v>-2.3251233308170001</v>
      </c>
      <c r="E87" s="587">
        <v>0.328022989785</v>
      </c>
      <c r="F87" s="585">
        <v>0.453658121425</v>
      </c>
      <c r="G87" s="586">
        <v>0.15121937380799999</v>
      </c>
      <c r="H87" s="588">
        <v>0.10299999999999999</v>
      </c>
      <c r="I87" s="585">
        <v>0.41299999999999998</v>
      </c>
      <c r="J87" s="586">
        <v>0.26178062619100001</v>
      </c>
      <c r="K87" s="589">
        <v>0.91037717720699995</v>
      </c>
    </row>
    <row r="88" spans="1:11" ht="14.4" customHeight="1" thickBot="1" x14ac:dyDescent="0.35">
      <c r="A88" s="606" t="s">
        <v>403</v>
      </c>
      <c r="B88" s="590">
        <v>50.510873211812999</v>
      </c>
      <c r="C88" s="590">
        <v>52.854590000000002</v>
      </c>
      <c r="D88" s="591">
        <v>2.3437167881860002</v>
      </c>
      <c r="E88" s="597">
        <v>1.0464002429399999</v>
      </c>
      <c r="F88" s="590">
        <v>50.418753878688001</v>
      </c>
      <c r="G88" s="591">
        <v>16.806251292896</v>
      </c>
      <c r="H88" s="593">
        <v>3.32674</v>
      </c>
      <c r="I88" s="590">
        <v>15.35398</v>
      </c>
      <c r="J88" s="591">
        <v>-1.4522712928949999</v>
      </c>
      <c r="K88" s="598">
        <v>0.30452914478799997</v>
      </c>
    </row>
    <row r="89" spans="1:11" ht="14.4" customHeight="1" thickBot="1" x14ac:dyDescent="0.35">
      <c r="A89" s="607" t="s">
        <v>404</v>
      </c>
      <c r="B89" s="585">
        <v>21.530191434902001</v>
      </c>
      <c r="C89" s="585">
        <v>20.494800000000001</v>
      </c>
      <c r="D89" s="586">
        <v>-1.0353914349019999</v>
      </c>
      <c r="E89" s="587">
        <v>0.95190978965299999</v>
      </c>
      <c r="F89" s="585">
        <v>20.965898140305999</v>
      </c>
      <c r="G89" s="586">
        <v>6.9886327134349999</v>
      </c>
      <c r="H89" s="588">
        <v>1.9551000000000001</v>
      </c>
      <c r="I89" s="585">
        <v>7.2218999999999998</v>
      </c>
      <c r="J89" s="586">
        <v>0.233267286564</v>
      </c>
      <c r="K89" s="589">
        <v>0.34445936690399998</v>
      </c>
    </row>
    <row r="90" spans="1:11" ht="14.4" customHeight="1" thickBot="1" x14ac:dyDescent="0.35">
      <c r="A90" s="607" t="s">
        <v>405</v>
      </c>
      <c r="B90" s="585">
        <v>4.9406564584124654E-324</v>
      </c>
      <c r="C90" s="585">
        <v>0.99999999999900002</v>
      </c>
      <c r="D90" s="586">
        <v>0.99999999999900002</v>
      </c>
      <c r="E90" s="595" t="s">
        <v>328</v>
      </c>
      <c r="F90" s="585">
        <v>0</v>
      </c>
      <c r="G90" s="586">
        <v>0</v>
      </c>
      <c r="H90" s="588">
        <v>4.9406564584124654E-324</v>
      </c>
      <c r="I90" s="585">
        <v>1.9762625833649862E-323</v>
      </c>
      <c r="J90" s="586">
        <v>1.9762625833649862E-323</v>
      </c>
      <c r="K90" s="596" t="s">
        <v>322</v>
      </c>
    </row>
    <row r="91" spans="1:11" ht="14.4" customHeight="1" thickBot="1" x14ac:dyDescent="0.35">
      <c r="A91" s="607" t="s">
        <v>406</v>
      </c>
      <c r="B91" s="585">
        <v>28.98068177691</v>
      </c>
      <c r="C91" s="585">
        <v>31.35979</v>
      </c>
      <c r="D91" s="586">
        <v>2.3791082230890002</v>
      </c>
      <c r="E91" s="587">
        <v>1.0820929004149999</v>
      </c>
      <c r="F91" s="585">
        <v>29.452855738381</v>
      </c>
      <c r="G91" s="586">
        <v>9.8176185794599995</v>
      </c>
      <c r="H91" s="588">
        <v>1.37164</v>
      </c>
      <c r="I91" s="585">
        <v>8.1320800000000002</v>
      </c>
      <c r="J91" s="586">
        <v>-1.68553857946</v>
      </c>
      <c r="K91" s="589">
        <v>0.27610497508999998</v>
      </c>
    </row>
    <row r="92" spans="1:11" ht="14.4" customHeight="1" thickBot="1" x14ac:dyDescent="0.35">
      <c r="A92" s="606" t="s">
        <v>407</v>
      </c>
      <c r="B92" s="590">
        <v>76.814297507597999</v>
      </c>
      <c r="C92" s="590">
        <v>80.781490000000005</v>
      </c>
      <c r="D92" s="591">
        <v>3.9671924924009998</v>
      </c>
      <c r="E92" s="597">
        <v>1.051646537443</v>
      </c>
      <c r="F92" s="590">
        <v>79.971002097904005</v>
      </c>
      <c r="G92" s="591">
        <v>26.657000699301001</v>
      </c>
      <c r="H92" s="593">
        <v>17.0916</v>
      </c>
      <c r="I92" s="590">
        <v>36.500399999999999</v>
      </c>
      <c r="J92" s="591">
        <v>9.8433993006979996</v>
      </c>
      <c r="K92" s="598">
        <v>0.45642044044000002</v>
      </c>
    </row>
    <row r="93" spans="1:11" ht="14.4" customHeight="1" thickBot="1" x14ac:dyDescent="0.35">
      <c r="A93" s="607" t="s">
        <v>408</v>
      </c>
      <c r="B93" s="585">
        <v>62.983648443051997</v>
      </c>
      <c r="C93" s="585">
        <v>62.64</v>
      </c>
      <c r="D93" s="586">
        <v>-0.34364844305199999</v>
      </c>
      <c r="E93" s="587">
        <v>0.99454384667200002</v>
      </c>
      <c r="F93" s="585">
        <v>63.364272337888998</v>
      </c>
      <c r="G93" s="586">
        <v>21.121424112629001</v>
      </c>
      <c r="H93" s="588">
        <v>15.93</v>
      </c>
      <c r="I93" s="585">
        <v>31.86</v>
      </c>
      <c r="J93" s="586">
        <v>10.738575887370001</v>
      </c>
      <c r="K93" s="589">
        <v>0.50280700502800002</v>
      </c>
    </row>
    <row r="94" spans="1:11" ht="14.4" customHeight="1" thickBot="1" x14ac:dyDescent="0.35">
      <c r="A94" s="607" t="s">
        <v>409</v>
      </c>
      <c r="B94" s="585">
        <v>13.830649064545</v>
      </c>
      <c r="C94" s="585">
        <v>18.141490000000001</v>
      </c>
      <c r="D94" s="586">
        <v>4.3108409354540003</v>
      </c>
      <c r="E94" s="587">
        <v>1.3116875365230001</v>
      </c>
      <c r="F94" s="585">
        <v>16.606729760014002</v>
      </c>
      <c r="G94" s="586">
        <v>5.5355765866709996</v>
      </c>
      <c r="H94" s="588">
        <v>1.1616</v>
      </c>
      <c r="I94" s="585">
        <v>4.6403999999999996</v>
      </c>
      <c r="J94" s="586">
        <v>-0.89517658667099997</v>
      </c>
      <c r="K94" s="589">
        <v>0.27942888618400002</v>
      </c>
    </row>
    <row r="95" spans="1:11" ht="14.4" customHeight="1" thickBot="1" x14ac:dyDescent="0.35">
      <c r="A95" s="606" t="s">
        <v>410</v>
      </c>
      <c r="B95" s="590">
        <v>1017.9246591201399</v>
      </c>
      <c r="C95" s="590">
        <v>999.03569000000005</v>
      </c>
      <c r="D95" s="591">
        <v>-18.888969120136</v>
      </c>
      <c r="E95" s="597">
        <v>0.98144364717800003</v>
      </c>
      <c r="F95" s="590">
        <v>1010.25812701399</v>
      </c>
      <c r="G95" s="591">
        <v>336.75270900466199</v>
      </c>
      <c r="H95" s="593">
        <v>11.51788</v>
      </c>
      <c r="I95" s="590">
        <v>201.65617</v>
      </c>
      <c r="J95" s="591">
        <v>-135.09653900466199</v>
      </c>
      <c r="K95" s="598">
        <v>0.19960856003800001</v>
      </c>
    </row>
    <row r="96" spans="1:11" ht="14.4" customHeight="1" thickBot="1" x14ac:dyDescent="0.35">
      <c r="A96" s="607" t="s">
        <v>411</v>
      </c>
      <c r="B96" s="585">
        <v>870.00088341522098</v>
      </c>
      <c r="C96" s="585">
        <v>851.33720000000005</v>
      </c>
      <c r="D96" s="586">
        <v>-18.66368341522</v>
      </c>
      <c r="E96" s="587">
        <v>0.97854751211000002</v>
      </c>
      <c r="F96" s="585">
        <v>861.93443309131703</v>
      </c>
      <c r="G96" s="586">
        <v>287.311477697106</v>
      </c>
      <c r="H96" s="588">
        <v>4.9406564584124654E-324</v>
      </c>
      <c r="I96" s="585">
        <v>152.66122999999999</v>
      </c>
      <c r="J96" s="586">
        <v>-134.65024769710499</v>
      </c>
      <c r="K96" s="589">
        <v>0.17711466689200001</v>
      </c>
    </row>
    <row r="97" spans="1:11" ht="14.4" customHeight="1" thickBot="1" x14ac:dyDescent="0.35">
      <c r="A97" s="607" t="s">
        <v>412</v>
      </c>
      <c r="B97" s="585">
        <v>147.92377570491499</v>
      </c>
      <c r="C97" s="585">
        <v>147.69848999999999</v>
      </c>
      <c r="D97" s="586">
        <v>-0.225285704915</v>
      </c>
      <c r="E97" s="587">
        <v>0.99847701490899998</v>
      </c>
      <c r="F97" s="585">
        <v>148.32369392267</v>
      </c>
      <c r="G97" s="586">
        <v>49.441231307556002</v>
      </c>
      <c r="H97" s="588">
        <v>11.51788</v>
      </c>
      <c r="I97" s="585">
        <v>48.99494</v>
      </c>
      <c r="J97" s="586">
        <v>-0.44629130755599999</v>
      </c>
      <c r="K97" s="589">
        <v>0.33032443235600001</v>
      </c>
    </row>
    <row r="98" spans="1:11" ht="14.4" customHeight="1" thickBot="1" x14ac:dyDescent="0.35">
      <c r="A98" s="606" t="s">
        <v>413</v>
      </c>
      <c r="B98" s="590">
        <v>401.24936674954398</v>
      </c>
      <c r="C98" s="590">
        <v>597.58848</v>
      </c>
      <c r="D98" s="591">
        <v>196.33911325045599</v>
      </c>
      <c r="E98" s="597">
        <v>1.489319434547</v>
      </c>
      <c r="F98" s="590">
        <v>585.149796193508</v>
      </c>
      <c r="G98" s="591">
        <v>195.049932064503</v>
      </c>
      <c r="H98" s="593">
        <v>60.57508</v>
      </c>
      <c r="I98" s="590">
        <v>120.41381</v>
      </c>
      <c r="J98" s="591">
        <v>-74.636122064502004</v>
      </c>
      <c r="K98" s="598">
        <v>0.20578287949999999</v>
      </c>
    </row>
    <row r="99" spans="1:11" ht="14.4" customHeight="1" thickBot="1" x14ac:dyDescent="0.35">
      <c r="A99" s="607" t="s">
        <v>414</v>
      </c>
      <c r="B99" s="585">
        <v>0</v>
      </c>
      <c r="C99" s="585">
        <v>36.777999999999999</v>
      </c>
      <c r="D99" s="586">
        <v>36.777999999999999</v>
      </c>
      <c r="E99" s="595" t="s">
        <v>322</v>
      </c>
      <c r="F99" s="585">
        <v>37.74586982452</v>
      </c>
      <c r="G99" s="586">
        <v>12.581956608173</v>
      </c>
      <c r="H99" s="588">
        <v>4.9406564584124654E-324</v>
      </c>
      <c r="I99" s="585">
        <v>1.9762625833649862E-323</v>
      </c>
      <c r="J99" s="586">
        <v>-12.581956608173</v>
      </c>
      <c r="K99" s="589">
        <v>0</v>
      </c>
    </row>
    <row r="100" spans="1:11" ht="14.4" customHeight="1" thickBot="1" x14ac:dyDescent="0.35">
      <c r="A100" s="607" t="s">
        <v>415</v>
      </c>
      <c r="B100" s="585">
        <v>375.59801862354601</v>
      </c>
      <c r="C100" s="585">
        <v>527.60963000000004</v>
      </c>
      <c r="D100" s="586">
        <v>152.011611376453</v>
      </c>
      <c r="E100" s="587">
        <v>1.4047188851879999</v>
      </c>
      <c r="F100" s="585">
        <v>521.62841297526904</v>
      </c>
      <c r="G100" s="586">
        <v>173.876137658423</v>
      </c>
      <c r="H100" s="588">
        <v>60.57508</v>
      </c>
      <c r="I100" s="585">
        <v>116.51881</v>
      </c>
      <c r="J100" s="586">
        <v>-57.357327658422001</v>
      </c>
      <c r="K100" s="589">
        <v>0.22337512125799999</v>
      </c>
    </row>
    <row r="101" spans="1:11" ht="14.4" customHeight="1" thickBot="1" x14ac:dyDescent="0.35">
      <c r="A101" s="607" t="s">
        <v>416</v>
      </c>
      <c r="B101" s="585">
        <v>11.993813483908999</v>
      </c>
      <c r="C101" s="585">
        <v>12.599</v>
      </c>
      <c r="D101" s="586">
        <v>0.60518651608999996</v>
      </c>
      <c r="E101" s="587">
        <v>1.050458223058</v>
      </c>
      <c r="F101" s="585">
        <v>4.0014576669619997</v>
      </c>
      <c r="G101" s="586">
        <v>1.3338192223200001</v>
      </c>
      <c r="H101" s="588">
        <v>4.9406564584124654E-324</v>
      </c>
      <c r="I101" s="585">
        <v>3.895</v>
      </c>
      <c r="J101" s="586">
        <v>2.5611807776790001</v>
      </c>
      <c r="K101" s="589">
        <v>0.97339527846499996</v>
      </c>
    </row>
    <row r="102" spans="1:11" ht="14.4" customHeight="1" thickBot="1" x14ac:dyDescent="0.35">
      <c r="A102" s="607" t="s">
        <v>417</v>
      </c>
      <c r="B102" s="585">
        <v>1.048310144247</v>
      </c>
      <c r="C102" s="585">
        <v>10.75971</v>
      </c>
      <c r="D102" s="586">
        <v>9.7113998557519992</v>
      </c>
      <c r="E102" s="587">
        <v>10.263861376371</v>
      </c>
      <c r="F102" s="585">
        <v>10.165459096617001</v>
      </c>
      <c r="G102" s="586">
        <v>3.3884863655389998</v>
      </c>
      <c r="H102" s="588">
        <v>4.9406564584124654E-324</v>
      </c>
      <c r="I102" s="585">
        <v>1.9762625833649862E-323</v>
      </c>
      <c r="J102" s="586">
        <v>-3.3884863655389998</v>
      </c>
      <c r="K102" s="589">
        <v>0</v>
      </c>
    </row>
    <row r="103" spans="1:11" ht="14.4" customHeight="1" thickBot="1" x14ac:dyDescent="0.35">
      <c r="A103" s="607" t="s">
        <v>418</v>
      </c>
      <c r="B103" s="585">
        <v>12.60922449784</v>
      </c>
      <c r="C103" s="585">
        <v>9.8421400000000006</v>
      </c>
      <c r="D103" s="586">
        <v>-2.76708449784</v>
      </c>
      <c r="E103" s="587">
        <v>0.78055077865199995</v>
      </c>
      <c r="F103" s="585">
        <v>11.608596630138001</v>
      </c>
      <c r="G103" s="586">
        <v>3.8695322100460001</v>
      </c>
      <c r="H103" s="588">
        <v>4.9406564584124654E-324</v>
      </c>
      <c r="I103" s="585">
        <v>1.9762625833649862E-323</v>
      </c>
      <c r="J103" s="586">
        <v>-3.8695322100460001</v>
      </c>
      <c r="K103" s="589">
        <v>0</v>
      </c>
    </row>
    <row r="104" spans="1:11" ht="14.4" customHeight="1" thickBot="1" x14ac:dyDescent="0.35">
      <c r="A104" s="606" t="s">
        <v>419</v>
      </c>
      <c r="B104" s="590">
        <v>0</v>
      </c>
      <c r="C104" s="590">
        <v>1.5740000000000001</v>
      </c>
      <c r="D104" s="591">
        <v>1.5740000000000001</v>
      </c>
      <c r="E104" s="592" t="s">
        <v>322</v>
      </c>
      <c r="F104" s="590">
        <v>0</v>
      </c>
      <c r="G104" s="591">
        <v>0</v>
      </c>
      <c r="H104" s="593">
        <v>4.9406564584124654E-324</v>
      </c>
      <c r="I104" s="590">
        <v>1.004</v>
      </c>
      <c r="J104" s="591">
        <v>1.004</v>
      </c>
      <c r="K104" s="594" t="s">
        <v>322</v>
      </c>
    </row>
    <row r="105" spans="1:11" ht="14.4" customHeight="1" thickBot="1" x14ac:dyDescent="0.35">
      <c r="A105" s="607" t="s">
        <v>420</v>
      </c>
      <c r="B105" s="585">
        <v>0</v>
      </c>
      <c r="C105" s="585">
        <v>1.5740000000000001</v>
      </c>
      <c r="D105" s="586">
        <v>1.5740000000000001</v>
      </c>
      <c r="E105" s="595" t="s">
        <v>322</v>
      </c>
      <c r="F105" s="585">
        <v>0</v>
      </c>
      <c r="G105" s="586">
        <v>0</v>
      </c>
      <c r="H105" s="588">
        <v>4.9406564584124654E-324</v>
      </c>
      <c r="I105" s="585">
        <v>1.004</v>
      </c>
      <c r="J105" s="586">
        <v>1.004</v>
      </c>
      <c r="K105" s="596" t="s">
        <v>322</v>
      </c>
    </row>
    <row r="106" spans="1:11" ht="14.4" customHeight="1" thickBot="1" x14ac:dyDescent="0.35">
      <c r="A106" s="604" t="s">
        <v>48</v>
      </c>
      <c r="B106" s="585">
        <v>34411.990716455701</v>
      </c>
      <c r="C106" s="585">
        <v>38966.411569999997</v>
      </c>
      <c r="D106" s="586">
        <v>4554.4208535442904</v>
      </c>
      <c r="E106" s="587">
        <v>1.132349822219</v>
      </c>
      <c r="F106" s="585">
        <v>39339.5</v>
      </c>
      <c r="G106" s="586">
        <v>13113.166666666701</v>
      </c>
      <c r="H106" s="588">
        <v>3043.4545400000002</v>
      </c>
      <c r="I106" s="585">
        <v>12291.72854</v>
      </c>
      <c r="J106" s="586">
        <v>-821.43812666664996</v>
      </c>
      <c r="K106" s="589">
        <v>0.31245258683999999</v>
      </c>
    </row>
    <row r="107" spans="1:11" ht="14.4" customHeight="1" thickBot="1" x14ac:dyDescent="0.35">
      <c r="A107" s="610" t="s">
        <v>421</v>
      </c>
      <c r="B107" s="590">
        <v>25507.999999998599</v>
      </c>
      <c r="C107" s="590">
        <v>29001.72</v>
      </c>
      <c r="D107" s="591">
        <v>3493.72000000143</v>
      </c>
      <c r="E107" s="597">
        <v>1.136965657832</v>
      </c>
      <c r="F107" s="590">
        <v>29191</v>
      </c>
      <c r="G107" s="591">
        <v>9730.3333333333303</v>
      </c>
      <c r="H107" s="593">
        <v>2254.7469999999998</v>
      </c>
      <c r="I107" s="590">
        <v>9109.3740000000107</v>
      </c>
      <c r="J107" s="591">
        <v>-620.95933333332096</v>
      </c>
      <c r="K107" s="598">
        <v>0.31206104621199998</v>
      </c>
    </row>
    <row r="108" spans="1:11" ht="14.4" customHeight="1" thickBot="1" x14ac:dyDescent="0.35">
      <c r="A108" s="606" t="s">
        <v>422</v>
      </c>
      <c r="B108" s="590">
        <v>25434.999999998599</v>
      </c>
      <c r="C108" s="590">
        <v>28858.572</v>
      </c>
      <c r="D108" s="591">
        <v>3423.5720000014298</v>
      </c>
      <c r="E108" s="597">
        <v>1.1346008256340001</v>
      </c>
      <c r="F108" s="590">
        <v>28999</v>
      </c>
      <c r="G108" s="591">
        <v>9666.3333333333303</v>
      </c>
      <c r="H108" s="593">
        <v>2247.2060000000001</v>
      </c>
      <c r="I108" s="590">
        <v>9040.4160000000102</v>
      </c>
      <c r="J108" s="591">
        <v>-625.91733333332002</v>
      </c>
      <c r="K108" s="598">
        <v>0.311749232732</v>
      </c>
    </row>
    <row r="109" spans="1:11" ht="14.4" customHeight="1" thickBot="1" x14ac:dyDescent="0.35">
      <c r="A109" s="607" t="s">
        <v>423</v>
      </c>
      <c r="B109" s="585">
        <v>25434.999999998599</v>
      </c>
      <c r="C109" s="585">
        <v>28858.572</v>
      </c>
      <c r="D109" s="586">
        <v>3423.5720000014298</v>
      </c>
      <c r="E109" s="587">
        <v>1.1346008256340001</v>
      </c>
      <c r="F109" s="585">
        <v>28999</v>
      </c>
      <c r="G109" s="586">
        <v>9666.3333333333303</v>
      </c>
      <c r="H109" s="588">
        <v>2247.2060000000001</v>
      </c>
      <c r="I109" s="585">
        <v>9040.4160000000102</v>
      </c>
      <c r="J109" s="586">
        <v>-625.91733333332002</v>
      </c>
      <c r="K109" s="589">
        <v>0.311749232732</v>
      </c>
    </row>
    <row r="110" spans="1:11" ht="14.4" customHeight="1" thickBot="1" x14ac:dyDescent="0.35">
      <c r="A110" s="606" t="s">
        <v>424</v>
      </c>
      <c r="B110" s="590">
        <v>0</v>
      </c>
      <c r="C110" s="590">
        <v>0.27800000000000002</v>
      </c>
      <c r="D110" s="591">
        <v>0.27800000000000002</v>
      </c>
      <c r="E110" s="592" t="s">
        <v>322</v>
      </c>
      <c r="F110" s="590">
        <v>0</v>
      </c>
      <c r="G110" s="591">
        <v>0</v>
      </c>
      <c r="H110" s="593">
        <v>4.9406564584124654E-324</v>
      </c>
      <c r="I110" s="590">
        <v>0.27900000000000003</v>
      </c>
      <c r="J110" s="591">
        <v>0.27900000000000003</v>
      </c>
      <c r="K110" s="594" t="s">
        <v>322</v>
      </c>
    </row>
    <row r="111" spans="1:11" ht="14.4" customHeight="1" thickBot="1" x14ac:dyDescent="0.35">
      <c r="A111" s="607" t="s">
        <v>425</v>
      </c>
      <c r="B111" s="585">
        <v>0</v>
      </c>
      <c r="C111" s="585">
        <v>0.27800000000000002</v>
      </c>
      <c r="D111" s="586">
        <v>0.27800000000000002</v>
      </c>
      <c r="E111" s="595" t="s">
        <v>322</v>
      </c>
      <c r="F111" s="585">
        <v>0</v>
      </c>
      <c r="G111" s="586">
        <v>0</v>
      </c>
      <c r="H111" s="588">
        <v>4.9406564584124654E-324</v>
      </c>
      <c r="I111" s="585">
        <v>0.27900000000000003</v>
      </c>
      <c r="J111" s="586">
        <v>0.27900000000000003</v>
      </c>
      <c r="K111" s="596" t="s">
        <v>322</v>
      </c>
    </row>
    <row r="112" spans="1:11" ht="14.4" customHeight="1" thickBot="1" x14ac:dyDescent="0.35">
      <c r="A112" s="606" t="s">
        <v>426</v>
      </c>
      <c r="B112" s="590">
        <v>72.999999999996007</v>
      </c>
      <c r="C112" s="590">
        <v>64.400000000000006</v>
      </c>
      <c r="D112" s="591">
        <v>-8.5999999999959993</v>
      </c>
      <c r="E112" s="597">
        <v>0.88219178082100003</v>
      </c>
      <c r="F112" s="590">
        <v>100</v>
      </c>
      <c r="G112" s="591">
        <v>33.333333333333002</v>
      </c>
      <c r="H112" s="593">
        <v>6.4</v>
      </c>
      <c r="I112" s="590">
        <v>52.8</v>
      </c>
      <c r="J112" s="591">
        <v>19.466666666666001</v>
      </c>
      <c r="K112" s="598">
        <v>0.52800000000000002</v>
      </c>
    </row>
    <row r="113" spans="1:11" ht="14.4" customHeight="1" thickBot="1" x14ac:dyDescent="0.35">
      <c r="A113" s="607" t="s">
        <v>427</v>
      </c>
      <c r="B113" s="585">
        <v>72.999999999996007</v>
      </c>
      <c r="C113" s="585">
        <v>64.400000000000006</v>
      </c>
      <c r="D113" s="586">
        <v>-8.5999999999959993</v>
      </c>
      <c r="E113" s="587">
        <v>0.88219178082100003</v>
      </c>
      <c r="F113" s="585">
        <v>100</v>
      </c>
      <c r="G113" s="586">
        <v>33.333333333333002</v>
      </c>
      <c r="H113" s="588">
        <v>6.4</v>
      </c>
      <c r="I113" s="585">
        <v>52.8</v>
      </c>
      <c r="J113" s="586">
        <v>19.466666666666001</v>
      </c>
      <c r="K113" s="589">
        <v>0.52800000000000002</v>
      </c>
    </row>
    <row r="114" spans="1:11" ht="14.4" customHeight="1" thickBot="1" x14ac:dyDescent="0.35">
      <c r="A114" s="606" t="s">
        <v>428</v>
      </c>
      <c r="B114" s="590">
        <v>0</v>
      </c>
      <c r="C114" s="590">
        <v>78.47</v>
      </c>
      <c r="D114" s="591">
        <v>78.47</v>
      </c>
      <c r="E114" s="592" t="s">
        <v>322</v>
      </c>
      <c r="F114" s="590">
        <v>91.999999999997996</v>
      </c>
      <c r="G114" s="591">
        <v>30.666666666666</v>
      </c>
      <c r="H114" s="593">
        <v>1.141</v>
      </c>
      <c r="I114" s="590">
        <v>15.879</v>
      </c>
      <c r="J114" s="591">
        <v>-14.787666666666</v>
      </c>
      <c r="K114" s="598">
        <v>0.17259782608599999</v>
      </c>
    </row>
    <row r="115" spans="1:11" ht="14.4" customHeight="1" thickBot="1" x14ac:dyDescent="0.35">
      <c r="A115" s="607" t="s">
        <v>429</v>
      </c>
      <c r="B115" s="585">
        <v>0</v>
      </c>
      <c r="C115" s="585">
        <v>78.47</v>
      </c>
      <c r="D115" s="586">
        <v>78.47</v>
      </c>
      <c r="E115" s="595" t="s">
        <v>322</v>
      </c>
      <c r="F115" s="585">
        <v>91.999999999997996</v>
      </c>
      <c r="G115" s="586">
        <v>30.666666666666</v>
      </c>
      <c r="H115" s="588">
        <v>1.141</v>
      </c>
      <c r="I115" s="585">
        <v>15.879</v>
      </c>
      <c r="J115" s="586">
        <v>-14.787666666666</v>
      </c>
      <c r="K115" s="589">
        <v>0.17259782608599999</v>
      </c>
    </row>
    <row r="116" spans="1:11" ht="14.4" customHeight="1" thickBot="1" x14ac:dyDescent="0.35">
      <c r="A116" s="605" t="s">
        <v>430</v>
      </c>
      <c r="B116" s="585">
        <v>8649.9907164571505</v>
      </c>
      <c r="C116" s="585">
        <v>9675.3214000000007</v>
      </c>
      <c r="D116" s="586">
        <v>1025.33068354286</v>
      </c>
      <c r="E116" s="587">
        <v>1.118535466355</v>
      </c>
      <c r="F116" s="585">
        <v>9858.5</v>
      </c>
      <c r="G116" s="586">
        <v>3286.1666666666702</v>
      </c>
      <c r="H116" s="588">
        <v>766.22479999999996</v>
      </c>
      <c r="I116" s="585">
        <v>3091.7926699999998</v>
      </c>
      <c r="J116" s="586">
        <v>-194.373996666663</v>
      </c>
      <c r="K116" s="589">
        <v>0.31361694679699997</v>
      </c>
    </row>
    <row r="117" spans="1:11" ht="14.4" customHeight="1" thickBot="1" x14ac:dyDescent="0.35">
      <c r="A117" s="606" t="s">
        <v>431</v>
      </c>
      <c r="B117" s="590">
        <v>2289.99998237406</v>
      </c>
      <c r="C117" s="590">
        <v>2603.0987100000002</v>
      </c>
      <c r="D117" s="591">
        <v>313.09872762594102</v>
      </c>
      <c r="E117" s="597">
        <v>1.1367243362599999</v>
      </c>
      <c r="F117" s="590">
        <v>2609</v>
      </c>
      <c r="G117" s="591">
        <v>869.66666666666697</v>
      </c>
      <c r="H117" s="593">
        <v>202.82329999999999</v>
      </c>
      <c r="I117" s="590">
        <v>818.41892000000098</v>
      </c>
      <c r="J117" s="591">
        <v>-51.247746666665002</v>
      </c>
      <c r="K117" s="598">
        <v>0.31369065542300001</v>
      </c>
    </row>
    <row r="118" spans="1:11" ht="14.4" customHeight="1" thickBot="1" x14ac:dyDescent="0.35">
      <c r="A118" s="607" t="s">
        <v>432</v>
      </c>
      <c r="B118" s="585">
        <v>2289.99998237406</v>
      </c>
      <c r="C118" s="585">
        <v>2603.0987100000002</v>
      </c>
      <c r="D118" s="586">
        <v>313.09872762594102</v>
      </c>
      <c r="E118" s="587">
        <v>1.1367243362599999</v>
      </c>
      <c r="F118" s="585">
        <v>2609</v>
      </c>
      <c r="G118" s="586">
        <v>869.66666666666697</v>
      </c>
      <c r="H118" s="588">
        <v>202.82329999999999</v>
      </c>
      <c r="I118" s="585">
        <v>818.41892000000098</v>
      </c>
      <c r="J118" s="586">
        <v>-51.247746666665002</v>
      </c>
      <c r="K118" s="589">
        <v>0.31369065542300001</v>
      </c>
    </row>
    <row r="119" spans="1:11" ht="14.4" customHeight="1" thickBot="1" x14ac:dyDescent="0.35">
      <c r="A119" s="606" t="s">
        <v>433</v>
      </c>
      <c r="B119" s="590">
        <v>6359.9907340830896</v>
      </c>
      <c r="C119" s="590">
        <v>7072.2226899999996</v>
      </c>
      <c r="D119" s="591">
        <v>712.23195591691501</v>
      </c>
      <c r="E119" s="597">
        <v>1.1119863197440001</v>
      </c>
      <c r="F119" s="590">
        <v>7249.5</v>
      </c>
      <c r="G119" s="591">
        <v>2416.5</v>
      </c>
      <c r="H119" s="593">
        <v>563.40150000000006</v>
      </c>
      <c r="I119" s="590">
        <v>2273.3737500000002</v>
      </c>
      <c r="J119" s="591">
        <v>-143.12624999999801</v>
      </c>
      <c r="K119" s="598">
        <v>0.31359042002800003</v>
      </c>
    </row>
    <row r="120" spans="1:11" ht="14.4" customHeight="1" thickBot="1" x14ac:dyDescent="0.35">
      <c r="A120" s="607" t="s">
        <v>434</v>
      </c>
      <c r="B120" s="585">
        <v>6359.9907340830896</v>
      </c>
      <c r="C120" s="585">
        <v>7072.2226899999996</v>
      </c>
      <c r="D120" s="586">
        <v>712.23195591691501</v>
      </c>
      <c r="E120" s="587">
        <v>1.1119863197440001</v>
      </c>
      <c r="F120" s="585">
        <v>7249.5</v>
      </c>
      <c r="G120" s="586">
        <v>2416.5</v>
      </c>
      <c r="H120" s="588">
        <v>563.40150000000006</v>
      </c>
      <c r="I120" s="585">
        <v>2273.3737500000002</v>
      </c>
      <c r="J120" s="586">
        <v>-143.12624999999801</v>
      </c>
      <c r="K120" s="589">
        <v>0.31359042002800003</v>
      </c>
    </row>
    <row r="121" spans="1:11" ht="14.4" customHeight="1" thickBot="1" x14ac:dyDescent="0.35">
      <c r="A121" s="605" t="s">
        <v>435</v>
      </c>
      <c r="B121" s="585">
        <v>253.99999999998599</v>
      </c>
      <c r="C121" s="585">
        <v>289.37016999999997</v>
      </c>
      <c r="D121" s="586">
        <v>35.370170000013999</v>
      </c>
      <c r="E121" s="587">
        <v>1.1392526377950001</v>
      </c>
      <c r="F121" s="585">
        <v>290</v>
      </c>
      <c r="G121" s="586">
        <v>96.666666666666003</v>
      </c>
      <c r="H121" s="588">
        <v>22.48274</v>
      </c>
      <c r="I121" s="585">
        <v>90.561869999999999</v>
      </c>
      <c r="J121" s="586">
        <v>-6.1047966666660001</v>
      </c>
      <c r="K121" s="589">
        <v>0.312282310344</v>
      </c>
    </row>
    <row r="122" spans="1:11" ht="14.4" customHeight="1" thickBot="1" x14ac:dyDescent="0.35">
      <c r="A122" s="606" t="s">
        <v>436</v>
      </c>
      <c r="B122" s="590">
        <v>253.99999999998599</v>
      </c>
      <c r="C122" s="590">
        <v>289.37016999999997</v>
      </c>
      <c r="D122" s="591">
        <v>35.370170000013999</v>
      </c>
      <c r="E122" s="597">
        <v>1.1392526377950001</v>
      </c>
      <c r="F122" s="590">
        <v>290</v>
      </c>
      <c r="G122" s="591">
        <v>96.666666666666003</v>
      </c>
      <c r="H122" s="593">
        <v>22.48274</v>
      </c>
      <c r="I122" s="590">
        <v>90.561869999999999</v>
      </c>
      <c r="J122" s="591">
        <v>-6.1047966666660001</v>
      </c>
      <c r="K122" s="598">
        <v>0.312282310344</v>
      </c>
    </row>
    <row r="123" spans="1:11" ht="14.4" customHeight="1" thickBot="1" x14ac:dyDescent="0.35">
      <c r="A123" s="607" t="s">
        <v>437</v>
      </c>
      <c r="B123" s="585">
        <v>253.99999999998599</v>
      </c>
      <c r="C123" s="585">
        <v>289.37016999999997</v>
      </c>
      <c r="D123" s="586">
        <v>35.370170000013999</v>
      </c>
      <c r="E123" s="587">
        <v>1.1392526377950001</v>
      </c>
      <c r="F123" s="585">
        <v>290</v>
      </c>
      <c r="G123" s="586">
        <v>96.666666666666003</v>
      </c>
      <c r="H123" s="588">
        <v>22.48274</v>
      </c>
      <c r="I123" s="585">
        <v>90.561869999999999</v>
      </c>
      <c r="J123" s="586">
        <v>-6.1047966666660001</v>
      </c>
      <c r="K123" s="589">
        <v>0.312282310344</v>
      </c>
    </row>
    <row r="124" spans="1:11" ht="14.4" customHeight="1" thickBot="1" x14ac:dyDescent="0.35">
      <c r="A124" s="604" t="s">
        <v>438</v>
      </c>
      <c r="B124" s="585">
        <v>0</v>
      </c>
      <c r="C124" s="585">
        <v>30.74765</v>
      </c>
      <c r="D124" s="586">
        <v>30.74765</v>
      </c>
      <c r="E124" s="595" t="s">
        <v>322</v>
      </c>
      <c r="F124" s="585">
        <v>0</v>
      </c>
      <c r="G124" s="586">
        <v>0</v>
      </c>
      <c r="H124" s="588">
        <v>10.8</v>
      </c>
      <c r="I124" s="585">
        <v>17.765000000000001</v>
      </c>
      <c r="J124" s="586">
        <v>17.765000000000001</v>
      </c>
      <c r="K124" s="596" t="s">
        <v>322</v>
      </c>
    </row>
    <row r="125" spans="1:11" ht="14.4" customHeight="1" thickBot="1" x14ac:dyDescent="0.35">
      <c r="A125" s="605" t="s">
        <v>439</v>
      </c>
      <c r="B125" s="585">
        <v>0</v>
      </c>
      <c r="C125" s="585">
        <v>30.74765</v>
      </c>
      <c r="D125" s="586">
        <v>30.74765</v>
      </c>
      <c r="E125" s="595" t="s">
        <v>322</v>
      </c>
      <c r="F125" s="585">
        <v>0</v>
      </c>
      <c r="G125" s="586">
        <v>0</v>
      </c>
      <c r="H125" s="588">
        <v>10.8</v>
      </c>
      <c r="I125" s="585">
        <v>17.765000000000001</v>
      </c>
      <c r="J125" s="586">
        <v>17.765000000000001</v>
      </c>
      <c r="K125" s="596" t="s">
        <v>322</v>
      </c>
    </row>
    <row r="126" spans="1:11" ht="14.4" customHeight="1" thickBot="1" x14ac:dyDescent="0.35">
      <c r="A126" s="606" t="s">
        <v>440</v>
      </c>
      <c r="B126" s="590">
        <v>0</v>
      </c>
      <c r="C126" s="590">
        <v>22.047650000000001</v>
      </c>
      <c r="D126" s="591">
        <v>22.047650000000001</v>
      </c>
      <c r="E126" s="592" t="s">
        <v>322</v>
      </c>
      <c r="F126" s="590">
        <v>0</v>
      </c>
      <c r="G126" s="591">
        <v>0</v>
      </c>
      <c r="H126" s="593">
        <v>9.6</v>
      </c>
      <c r="I126" s="590">
        <v>16.565000000000001</v>
      </c>
      <c r="J126" s="591">
        <v>16.565000000000001</v>
      </c>
      <c r="K126" s="594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0.29665000000000002</v>
      </c>
      <c r="D127" s="586">
        <v>0.29665000000000002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0.76500000000000001</v>
      </c>
      <c r="J127" s="586">
        <v>0.76500000000000001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0</v>
      </c>
      <c r="C128" s="585">
        <v>17.850999999999999</v>
      </c>
      <c r="D128" s="586">
        <v>17.850999999999999</v>
      </c>
      <c r="E128" s="595" t="s">
        <v>322</v>
      </c>
      <c r="F128" s="585">
        <v>0</v>
      </c>
      <c r="G128" s="586">
        <v>0</v>
      </c>
      <c r="H128" s="588">
        <v>9.6</v>
      </c>
      <c r="I128" s="585">
        <v>12.1</v>
      </c>
      <c r="J128" s="586">
        <v>12.1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3.4</v>
      </c>
      <c r="D129" s="586">
        <v>3.4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3.4</v>
      </c>
      <c r="J129" s="586">
        <v>3.4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0.49999999999900002</v>
      </c>
      <c r="D130" s="586">
        <v>0.49999999999900002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0.3</v>
      </c>
      <c r="J130" s="586">
        <v>0.3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0</v>
      </c>
      <c r="C131" s="585">
        <v>8.6999999999999993</v>
      </c>
      <c r="D131" s="586">
        <v>8.6999999999999993</v>
      </c>
      <c r="E131" s="595" t="s">
        <v>322</v>
      </c>
      <c r="F131" s="585">
        <v>0</v>
      </c>
      <c r="G131" s="586">
        <v>0</v>
      </c>
      <c r="H131" s="588">
        <v>1.2</v>
      </c>
      <c r="I131" s="585">
        <v>1.2</v>
      </c>
      <c r="J131" s="586">
        <v>1.2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8.6999999999999993</v>
      </c>
      <c r="D132" s="586">
        <v>8.6999999999999993</v>
      </c>
      <c r="E132" s="595" t="s">
        <v>322</v>
      </c>
      <c r="F132" s="585">
        <v>0</v>
      </c>
      <c r="G132" s="586">
        <v>0</v>
      </c>
      <c r="H132" s="588">
        <v>1.2</v>
      </c>
      <c r="I132" s="585">
        <v>1.2</v>
      </c>
      <c r="J132" s="586">
        <v>1.2</v>
      </c>
      <c r="K132" s="596" t="s">
        <v>322</v>
      </c>
    </row>
    <row r="133" spans="1:11" ht="14.4" customHeight="1" thickBot="1" x14ac:dyDescent="0.35">
      <c r="A133" s="604" t="s">
        <v>447</v>
      </c>
      <c r="B133" s="585">
        <v>3526.9999999998099</v>
      </c>
      <c r="C133" s="585">
        <v>3478.9618399999999</v>
      </c>
      <c r="D133" s="586">
        <v>-48.038159999805004</v>
      </c>
      <c r="E133" s="587">
        <v>0.986379880918</v>
      </c>
      <c r="F133" s="585">
        <v>3615.9063741443802</v>
      </c>
      <c r="G133" s="586">
        <v>1205.3021247147899</v>
      </c>
      <c r="H133" s="588">
        <v>310.83300000000003</v>
      </c>
      <c r="I133" s="585">
        <v>1210.1510000000001</v>
      </c>
      <c r="J133" s="586">
        <v>4.8488752852079999</v>
      </c>
      <c r="K133" s="589">
        <v>0.33467431807699999</v>
      </c>
    </row>
    <row r="134" spans="1:11" ht="14.4" customHeight="1" thickBot="1" x14ac:dyDescent="0.35">
      <c r="A134" s="605" t="s">
        <v>448</v>
      </c>
      <c r="B134" s="585">
        <v>3526.9999999998099</v>
      </c>
      <c r="C134" s="585">
        <v>3315.0569999999998</v>
      </c>
      <c r="D134" s="586">
        <v>-211.94299999980601</v>
      </c>
      <c r="E134" s="587">
        <v>0.93990842075400005</v>
      </c>
      <c r="F134" s="585">
        <v>3615.9063741443802</v>
      </c>
      <c r="G134" s="586">
        <v>1205.3021247147899</v>
      </c>
      <c r="H134" s="588">
        <v>310.83300000000003</v>
      </c>
      <c r="I134" s="585">
        <v>1206.1579999999999</v>
      </c>
      <c r="J134" s="586">
        <v>0.85587528520699996</v>
      </c>
      <c r="K134" s="589">
        <v>0.33357003063500001</v>
      </c>
    </row>
    <row r="135" spans="1:11" ht="14.4" customHeight="1" thickBot="1" x14ac:dyDescent="0.35">
      <c r="A135" s="606" t="s">
        <v>449</v>
      </c>
      <c r="B135" s="590">
        <v>3526.9999999998099</v>
      </c>
      <c r="C135" s="590">
        <v>3313.5529999999999</v>
      </c>
      <c r="D135" s="591">
        <v>-213.446999999806</v>
      </c>
      <c r="E135" s="597">
        <v>0.93948199603000004</v>
      </c>
      <c r="F135" s="590">
        <v>3615.9063741443802</v>
      </c>
      <c r="G135" s="591">
        <v>1205.3021247147899</v>
      </c>
      <c r="H135" s="593">
        <v>303.447</v>
      </c>
      <c r="I135" s="590">
        <v>1198.7719999999999</v>
      </c>
      <c r="J135" s="591">
        <v>-6.5301247147919996</v>
      </c>
      <c r="K135" s="598">
        <v>0.33152738925199998</v>
      </c>
    </row>
    <row r="136" spans="1:11" ht="14.4" customHeight="1" thickBot="1" x14ac:dyDescent="0.35">
      <c r="A136" s="607" t="s">
        <v>450</v>
      </c>
      <c r="B136" s="585">
        <v>117.999999999994</v>
      </c>
      <c r="C136" s="585">
        <v>196.76400000000001</v>
      </c>
      <c r="D136" s="586">
        <v>78.764000000006007</v>
      </c>
      <c r="E136" s="587">
        <v>1.6674915254230001</v>
      </c>
      <c r="F136" s="585">
        <v>213.991497827416</v>
      </c>
      <c r="G136" s="586">
        <v>71.330499275804996</v>
      </c>
      <c r="H136" s="588">
        <v>17.856000000000002</v>
      </c>
      <c r="I136" s="585">
        <v>71.424000000000007</v>
      </c>
      <c r="J136" s="586">
        <v>9.3500724194000004E-2</v>
      </c>
      <c r="K136" s="589">
        <v>0.333770269964</v>
      </c>
    </row>
    <row r="137" spans="1:11" ht="14.4" customHeight="1" thickBot="1" x14ac:dyDescent="0.35">
      <c r="A137" s="607" t="s">
        <v>451</v>
      </c>
      <c r="B137" s="585">
        <v>790.99999999995703</v>
      </c>
      <c r="C137" s="585">
        <v>342.60599999999999</v>
      </c>
      <c r="D137" s="586">
        <v>-448.39399999995697</v>
      </c>
      <c r="E137" s="587">
        <v>0.43313021491699999</v>
      </c>
      <c r="F137" s="585">
        <v>593.99999999998897</v>
      </c>
      <c r="G137" s="586">
        <v>197.99999999999599</v>
      </c>
      <c r="H137" s="588">
        <v>50.822000000000003</v>
      </c>
      <c r="I137" s="585">
        <v>187.78</v>
      </c>
      <c r="J137" s="586">
        <v>-10.219999999996</v>
      </c>
      <c r="K137" s="589">
        <v>0.31612794612700001</v>
      </c>
    </row>
    <row r="138" spans="1:11" ht="14.4" customHeight="1" thickBot="1" x14ac:dyDescent="0.35">
      <c r="A138" s="607" t="s">
        <v>452</v>
      </c>
      <c r="B138" s="585">
        <v>0.99999999999900002</v>
      </c>
      <c r="C138" s="585">
        <v>7.7249999999999996</v>
      </c>
      <c r="D138" s="586">
        <v>6.7249999999999996</v>
      </c>
      <c r="E138" s="587">
        <v>7.7249999999999996</v>
      </c>
      <c r="F138" s="585">
        <v>15.929325154959001</v>
      </c>
      <c r="G138" s="586">
        <v>5.3097750516530002</v>
      </c>
      <c r="H138" s="588">
        <v>1.3129999999999999</v>
      </c>
      <c r="I138" s="585">
        <v>5.2519999999999998</v>
      </c>
      <c r="J138" s="586">
        <v>-5.7775051653000002E-2</v>
      </c>
      <c r="K138" s="589">
        <v>0.32970637167</v>
      </c>
    </row>
    <row r="139" spans="1:11" ht="14.4" customHeight="1" thickBot="1" x14ac:dyDescent="0.35">
      <c r="A139" s="607" t="s">
        <v>453</v>
      </c>
      <c r="B139" s="585">
        <v>985.999999999946</v>
      </c>
      <c r="C139" s="585">
        <v>1135.2929999999999</v>
      </c>
      <c r="D139" s="586">
        <v>149.29300000005401</v>
      </c>
      <c r="E139" s="587">
        <v>1.1514127789040001</v>
      </c>
      <c r="F139" s="585">
        <v>1172.9855511620401</v>
      </c>
      <c r="G139" s="586">
        <v>390.99518372068098</v>
      </c>
      <c r="H139" s="588">
        <v>97.718000000000004</v>
      </c>
      <c r="I139" s="585">
        <v>390.87200000000098</v>
      </c>
      <c r="J139" s="586">
        <v>-0.12318372068</v>
      </c>
      <c r="K139" s="589">
        <v>0.33322831607999998</v>
      </c>
    </row>
    <row r="140" spans="1:11" ht="14.4" customHeight="1" thickBot="1" x14ac:dyDescent="0.35">
      <c r="A140" s="607" t="s">
        <v>454</v>
      </c>
      <c r="B140" s="585">
        <v>1570.99999999991</v>
      </c>
      <c r="C140" s="585">
        <v>1570.3019999999999</v>
      </c>
      <c r="D140" s="586">
        <v>-0.69799999991299999</v>
      </c>
      <c r="E140" s="587">
        <v>0.99955569700799995</v>
      </c>
      <c r="F140" s="585">
        <v>1554.99999999997</v>
      </c>
      <c r="G140" s="586">
        <v>518.33333333332405</v>
      </c>
      <c r="H140" s="588">
        <v>130.57599999999999</v>
      </c>
      <c r="I140" s="585">
        <v>522.30700000000104</v>
      </c>
      <c r="J140" s="586">
        <v>3.9736666666759999</v>
      </c>
      <c r="K140" s="589">
        <v>0.33588874598000001</v>
      </c>
    </row>
    <row r="141" spans="1:11" ht="14.4" customHeight="1" thickBot="1" x14ac:dyDescent="0.35">
      <c r="A141" s="607" t="s">
        <v>455</v>
      </c>
      <c r="B141" s="585">
        <v>59.999999999996</v>
      </c>
      <c r="C141" s="585">
        <v>60.863</v>
      </c>
      <c r="D141" s="586">
        <v>0.86300000000300003</v>
      </c>
      <c r="E141" s="587">
        <v>1.0143833333329999</v>
      </c>
      <c r="F141" s="585">
        <v>63.999999999998003</v>
      </c>
      <c r="G141" s="586">
        <v>21.333333333332</v>
      </c>
      <c r="H141" s="588">
        <v>5.1619999999999999</v>
      </c>
      <c r="I141" s="585">
        <v>21.137</v>
      </c>
      <c r="J141" s="586">
        <v>-0.19633333333200001</v>
      </c>
      <c r="K141" s="589">
        <v>0.33026562500000001</v>
      </c>
    </row>
    <row r="142" spans="1:11" ht="14.4" customHeight="1" thickBot="1" x14ac:dyDescent="0.35">
      <c r="A142" s="606" t="s">
        <v>456</v>
      </c>
      <c r="B142" s="590">
        <v>0</v>
      </c>
      <c r="C142" s="590">
        <v>1.504</v>
      </c>
      <c r="D142" s="591">
        <v>1.504</v>
      </c>
      <c r="E142" s="592" t="s">
        <v>322</v>
      </c>
      <c r="F142" s="590">
        <v>0</v>
      </c>
      <c r="G142" s="591">
        <v>0</v>
      </c>
      <c r="H142" s="593">
        <v>7.3860000000000001</v>
      </c>
      <c r="I142" s="590">
        <v>7.3860000000000001</v>
      </c>
      <c r="J142" s="591">
        <v>7.3860000000000001</v>
      </c>
      <c r="K142" s="594" t="s">
        <v>322</v>
      </c>
    </row>
    <row r="143" spans="1:11" ht="14.4" customHeight="1" thickBot="1" x14ac:dyDescent="0.35">
      <c r="A143" s="607" t="s">
        <v>457</v>
      </c>
      <c r="B143" s="585">
        <v>4.9406564584124654E-324</v>
      </c>
      <c r="C143" s="585">
        <v>1.504</v>
      </c>
      <c r="D143" s="586">
        <v>1.504</v>
      </c>
      <c r="E143" s="595" t="s">
        <v>328</v>
      </c>
      <c r="F143" s="585">
        <v>0</v>
      </c>
      <c r="G143" s="586">
        <v>0</v>
      </c>
      <c r="H143" s="588">
        <v>7.3860000000000001</v>
      </c>
      <c r="I143" s="585">
        <v>7.3860000000000001</v>
      </c>
      <c r="J143" s="586">
        <v>7.3860000000000001</v>
      </c>
      <c r="K143" s="596" t="s">
        <v>322</v>
      </c>
    </row>
    <row r="144" spans="1:11" ht="14.4" customHeight="1" thickBot="1" x14ac:dyDescent="0.35">
      <c r="A144" s="605" t="s">
        <v>458</v>
      </c>
      <c r="B144" s="585">
        <v>0</v>
      </c>
      <c r="C144" s="585">
        <v>163.90484000000001</v>
      </c>
      <c r="D144" s="586">
        <v>163.90484000000001</v>
      </c>
      <c r="E144" s="595" t="s">
        <v>322</v>
      </c>
      <c r="F144" s="585">
        <v>0</v>
      </c>
      <c r="G144" s="586">
        <v>0</v>
      </c>
      <c r="H144" s="588">
        <v>4.9406564584124654E-324</v>
      </c>
      <c r="I144" s="585">
        <v>3.9929999999999999</v>
      </c>
      <c r="J144" s="586">
        <v>3.9929999999999999</v>
      </c>
      <c r="K144" s="596" t="s">
        <v>322</v>
      </c>
    </row>
    <row r="145" spans="1:11" ht="14.4" customHeight="1" thickBot="1" x14ac:dyDescent="0.35">
      <c r="A145" s="606" t="s">
        <v>459</v>
      </c>
      <c r="B145" s="590">
        <v>0</v>
      </c>
      <c r="C145" s="590">
        <v>92.414069999999995</v>
      </c>
      <c r="D145" s="591">
        <v>92.414069999999995</v>
      </c>
      <c r="E145" s="592" t="s">
        <v>322</v>
      </c>
      <c r="F145" s="590">
        <v>0</v>
      </c>
      <c r="G145" s="591">
        <v>0</v>
      </c>
      <c r="H145" s="593">
        <v>4.9406564584124654E-324</v>
      </c>
      <c r="I145" s="590">
        <v>1.9762625833649862E-323</v>
      </c>
      <c r="J145" s="591">
        <v>1.9762625833649862E-323</v>
      </c>
      <c r="K145" s="594" t="s">
        <v>322</v>
      </c>
    </row>
    <row r="146" spans="1:11" ht="14.4" customHeight="1" thickBot="1" x14ac:dyDescent="0.35">
      <c r="A146" s="607" t="s">
        <v>460</v>
      </c>
      <c r="B146" s="585">
        <v>0</v>
      </c>
      <c r="C146" s="585">
        <v>30.25</v>
      </c>
      <c r="D146" s="586">
        <v>30.25</v>
      </c>
      <c r="E146" s="595" t="s">
        <v>322</v>
      </c>
      <c r="F146" s="585">
        <v>0</v>
      </c>
      <c r="G146" s="586">
        <v>0</v>
      </c>
      <c r="H146" s="588">
        <v>4.9406564584124654E-324</v>
      </c>
      <c r="I146" s="585">
        <v>1.9762625833649862E-323</v>
      </c>
      <c r="J146" s="586">
        <v>1.9762625833649862E-323</v>
      </c>
      <c r="K146" s="596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62.164070000000002</v>
      </c>
      <c r="D147" s="586">
        <v>62.164070000000002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1.9762625833649862E-323</v>
      </c>
      <c r="J147" s="586">
        <v>1.9762625833649862E-323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7.8045</v>
      </c>
      <c r="D148" s="591">
        <v>7.8045</v>
      </c>
      <c r="E148" s="592" t="s">
        <v>322</v>
      </c>
      <c r="F148" s="590">
        <v>0</v>
      </c>
      <c r="G148" s="591">
        <v>0</v>
      </c>
      <c r="H148" s="593">
        <v>4.9406564584124654E-324</v>
      </c>
      <c r="I148" s="590">
        <v>3.9929999999999999</v>
      </c>
      <c r="J148" s="591">
        <v>3.9929999999999999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0</v>
      </c>
      <c r="C149" s="585">
        <v>7.8045</v>
      </c>
      <c r="D149" s="586">
        <v>7.8045</v>
      </c>
      <c r="E149" s="595" t="s">
        <v>322</v>
      </c>
      <c r="F149" s="585">
        <v>0</v>
      </c>
      <c r="G149" s="586">
        <v>0</v>
      </c>
      <c r="H149" s="588">
        <v>4.9406564584124654E-324</v>
      </c>
      <c r="I149" s="585">
        <v>3.9929999999999999</v>
      </c>
      <c r="J149" s="586">
        <v>3.9929999999999999</v>
      </c>
      <c r="K149" s="596" t="s">
        <v>322</v>
      </c>
    </row>
    <row r="150" spans="1:11" ht="14.4" customHeight="1" thickBot="1" x14ac:dyDescent="0.35">
      <c r="A150" s="606" t="s">
        <v>464</v>
      </c>
      <c r="B150" s="590">
        <v>0</v>
      </c>
      <c r="C150" s="590">
        <v>49.777500000000003</v>
      </c>
      <c r="D150" s="591">
        <v>49.777500000000003</v>
      </c>
      <c r="E150" s="592" t="s">
        <v>322</v>
      </c>
      <c r="F150" s="590">
        <v>0</v>
      </c>
      <c r="G150" s="591">
        <v>0</v>
      </c>
      <c r="H150" s="593">
        <v>4.9406564584124654E-324</v>
      </c>
      <c r="I150" s="590">
        <v>1.9762625833649862E-323</v>
      </c>
      <c r="J150" s="591">
        <v>1.9762625833649862E-323</v>
      </c>
      <c r="K150" s="594" t="s">
        <v>322</v>
      </c>
    </row>
    <row r="151" spans="1:11" ht="14.4" customHeight="1" thickBot="1" x14ac:dyDescent="0.35">
      <c r="A151" s="607" t="s">
        <v>465</v>
      </c>
      <c r="B151" s="585">
        <v>0</v>
      </c>
      <c r="C151" s="585">
        <v>49.777500000000003</v>
      </c>
      <c r="D151" s="586">
        <v>49.777500000000003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1.9762625833649862E-323</v>
      </c>
      <c r="J151" s="586">
        <v>1.9762625833649862E-323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13.908770000000001</v>
      </c>
      <c r="D152" s="591">
        <v>13.908770000000001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1.9762625833649862E-323</v>
      </c>
      <c r="J152" s="591">
        <v>1.9762625833649862E-323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13.908770000000001</v>
      </c>
      <c r="D153" s="586">
        <v>13.908770000000001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1.9762625833649862E-323</v>
      </c>
      <c r="J153" s="586">
        <v>1.9762625833649862E-323</v>
      </c>
      <c r="K153" s="596" t="s">
        <v>322</v>
      </c>
    </row>
    <row r="154" spans="1:11" ht="14.4" customHeight="1" thickBot="1" x14ac:dyDescent="0.35">
      <c r="A154" s="603" t="s">
        <v>468</v>
      </c>
      <c r="B154" s="585">
        <v>57778.420485151502</v>
      </c>
      <c r="C154" s="585">
        <v>45591.392290000003</v>
      </c>
      <c r="D154" s="586">
        <v>-12187.028195151501</v>
      </c>
      <c r="E154" s="587">
        <v>0.78907301215799996</v>
      </c>
      <c r="F154" s="585">
        <v>52893.424860888503</v>
      </c>
      <c r="G154" s="586">
        <v>17631.141620296199</v>
      </c>
      <c r="H154" s="588">
        <v>3427.0388600000001</v>
      </c>
      <c r="I154" s="585">
        <v>13897.02025</v>
      </c>
      <c r="J154" s="586">
        <v>-3734.12137029618</v>
      </c>
      <c r="K154" s="589">
        <v>0.262736252881</v>
      </c>
    </row>
    <row r="155" spans="1:11" ht="14.4" customHeight="1" thickBot="1" x14ac:dyDescent="0.35">
      <c r="A155" s="604" t="s">
        <v>469</v>
      </c>
      <c r="B155" s="585">
        <v>56741.757819144397</v>
      </c>
      <c r="C155" s="585">
        <v>44893.988920000003</v>
      </c>
      <c r="D155" s="586">
        <v>-11847.768899144399</v>
      </c>
      <c r="E155" s="587">
        <v>0.791198416219</v>
      </c>
      <c r="F155" s="585">
        <v>52865.629658472302</v>
      </c>
      <c r="G155" s="586">
        <v>17621.876552824098</v>
      </c>
      <c r="H155" s="588">
        <v>3414.6403300000002</v>
      </c>
      <c r="I155" s="585">
        <v>13880.979020000001</v>
      </c>
      <c r="J155" s="586">
        <v>-3740.8975328241199</v>
      </c>
      <c r="K155" s="589">
        <v>0.26257095791099999</v>
      </c>
    </row>
    <row r="156" spans="1:11" ht="14.4" customHeight="1" thickBot="1" x14ac:dyDescent="0.35">
      <c r="A156" s="605" t="s">
        <v>470</v>
      </c>
      <c r="B156" s="585">
        <v>56741.757819144397</v>
      </c>
      <c r="C156" s="585">
        <v>44893.988920000003</v>
      </c>
      <c r="D156" s="586">
        <v>-11847.768899144399</v>
      </c>
      <c r="E156" s="587">
        <v>0.791198416219</v>
      </c>
      <c r="F156" s="585">
        <v>52865.629658472302</v>
      </c>
      <c r="G156" s="586">
        <v>17621.876552824098</v>
      </c>
      <c r="H156" s="588">
        <v>3414.6403300000002</v>
      </c>
      <c r="I156" s="585">
        <v>13880.979020000001</v>
      </c>
      <c r="J156" s="586">
        <v>-3740.8975328241199</v>
      </c>
      <c r="K156" s="589">
        <v>0.26257095791099999</v>
      </c>
    </row>
    <row r="157" spans="1:11" ht="14.4" customHeight="1" thickBot="1" x14ac:dyDescent="0.35">
      <c r="A157" s="606" t="s">
        <v>471</v>
      </c>
      <c r="B157" s="590">
        <v>347.75780482820198</v>
      </c>
      <c r="C157" s="590">
        <v>459.46314999999998</v>
      </c>
      <c r="D157" s="591">
        <v>111.705345171798</v>
      </c>
      <c r="E157" s="597">
        <v>1.3212159256260001</v>
      </c>
      <c r="F157" s="590">
        <v>489.630807162422</v>
      </c>
      <c r="G157" s="591">
        <v>163.21026905414101</v>
      </c>
      <c r="H157" s="593">
        <v>60.475470000000001</v>
      </c>
      <c r="I157" s="590">
        <v>139.09</v>
      </c>
      <c r="J157" s="591">
        <v>-24.12026905414</v>
      </c>
      <c r="K157" s="598">
        <v>0.28407117764099998</v>
      </c>
    </row>
    <row r="158" spans="1:11" ht="14.4" customHeight="1" thickBot="1" x14ac:dyDescent="0.35">
      <c r="A158" s="607" t="s">
        <v>472</v>
      </c>
      <c r="B158" s="585">
        <v>1.2233723177389999</v>
      </c>
      <c r="C158" s="585">
        <v>0.2</v>
      </c>
      <c r="D158" s="586">
        <v>-1.0233723177389999</v>
      </c>
      <c r="E158" s="587">
        <v>0.163482528662</v>
      </c>
      <c r="F158" s="585">
        <v>0.22993918733599999</v>
      </c>
      <c r="G158" s="586">
        <v>7.6646395778000004E-2</v>
      </c>
      <c r="H158" s="588">
        <v>4.9406564584124654E-324</v>
      </c>
      <c r="I158" s="585">
        <v>1.9762625833649862E-323</v>
      </c>
      <c r="J158" s="586">
        <v>-7.6646395778000004E-2</v>
      </c>
      <c r="K158" s="589">
        <v>8.3991159793011913E-323</v>
      </c>
    </row>
    <row r="159" spans="1:11" ht="14.4" customHeight="1" thickBot="1" x14ac:dyDescent="0.35">
      <c r="A159" s="607" t="s">
        <v>473</v>
      </c>
      <c r="B159" s="585">
        <v>0.18438355769699999</v>
      </c>
      <c r="C159" s="585">
        <v>4.9406564584124654E-324</v>
      </c>
      <c r="D159" s="586">
        <v>-0.18438355769699999</v>
      </c>
      <c r="E159" s="587">
        <v>2.4703282292062327E-323</v>
      </c>
      <c r="F159" s="585">
        <v>4.9406564584124654E-324</v>
      </c>
      <c r="G159" s="586">
        <v>0</v>
      </c>
      <c r="H159" s="588">
        <v>4.9406564584124654E-324</v>
      </c>
      <c r="I159" s="585">
        <v>0.46800000000000003</v>
      </c>
      <c r="J159" s="586">
        <v>0.46800000000000003</v>
      </c>
      <c r="K159" s="596" t="s">
        <v>328</v>
      </c>
    </row>
    <row r="160" spans="1:11" ht="14.4" customHeight="1" thickBot="1" x14ac:dyDescent="0.35">
      <c r="A160" s="607" t="s">
        <v>474</v>
      </c>
      <c r="B160" s="585">
        <v>191.117214479555</v>
      </c>
      <c r="C160" s="585">
        <v>176.8698</v>
      </c>
      <c r="D160" s="586">
        <v>-14.247414479553999</v>
      </c>
      <c r="E160" s="587">
        <v>0.92545195618099996</v>
      </c>
      <c r="F160" s="585">
        <v>172.23707268720599</v>
      </c>
      <c r="G160" s="586">
        <v>57.412357562402001</v>
      </c>
      <c r="H160" s="588">
        <v>11.8262</v>
      </c>
      <c r="I160" s="585">
        <v>62.609079999999999</v>
      </c>
      <c r="J160" s="586">
        <v>5.1967224375969998</v>
      </c>
      <c r="K160" s="589">
        <v>0.36350524903300002</v>
      </c>
    </row>
    <row r="161" spans="1:11" ht="14.4" customHeight="1" thickBot="1" x14ac:dyDescent="0.35">
      <c r="A161" s="607" t="s">
        <v>475</v>
      </c>
      <c r="B161" s="585">
        <v>22.120758353928998</v>
      </c>
      <c r="C161" s="585">
        <v>154.44146000000001</v>
      </c>
      <c r="D161" s="586">
        <v>132.320701646071</v>
      </c>
      <c r="E161" s="587">
        <v>6.9817434614560003</v>
      </c>
      <c r="F161" s="585">
        <v>179.56788577091899</v>
      </c>
      <c r="G161" s="586">
        <v>59.855961923639001</v>
      </c>
      <c r="H161" s="588">
        <v>47.461269999999999</v>
      </c>
      <c r="I161" s="585">
        <v>48.927419999999998</v>
      </c>
      <c r="J161" s="586">
        <v>-10.928541923638999</v>
      </c>
      <c r="K161" s="589">
        <v>0.27247310837299998</v>
      </c>
    </row>
    <row r="162" spans="1:11" ht="14.4" customHeight="1" thickBot="1" x14ac:dyDescent="0.35">
      <c r="A162" s="607" t="s">
        <v>476</v>
      </c>
      <c r="B162" s="585">
        <v>132.831281910336</v>
      </c>
      <c r="C162" s="585">
        <v>127.95189000000001</v>
      </c>
      <c r="D162" s="586">
        <v>-4.8793919103360004</v>
      </c>
      <c r="E162" s="587">
        <v>0.96326624391299998</v>
      </c>
      <c r="F162" s="585">
        <v>137.59590951696001</v>
      </c>
      <c r="G162" s="586">
        <v>45.865303172319997</v>
      </c>
      <c r="H162" s="588">
        <v>1.1879999999999999</v>
      </c>
      <c r="I162" s="585">
        <v>27.0855</v>
      </c>
      <c r="J162" s="586">
        <v>-18.779803172320001</v>
      </c>
      <c r="K162" s="589">
        <v>0.19684814828399999</v>
      </c>
    </row>
    <row r="163" spans="1:11" ht="14.4" customHeight="1" thickBot="1" x14ac:dyDescent="0.35">
      <c r="A163" s="606" t="s">
        <v>477</v>
      </c>
      <c r="B163" s="590">
        <v>7.0000833992200002</v>
      </c>
      <c r="C163" s="590">
        <v>55.93289</v>
      </c>
      <c r="D163" s="591">
        <v>48.932806600779998</v>
      </c>
      <c r="E163" s="597">
        <v>7.990317659105</v>
      </c>
      <c r="F163" s="590">
        <v>0</v>
      </c>
      <c r="G163" s="591">
        <v>0</v>
      </c>
      <c r="H163" s="593">
        <v>2.674E-2</v>
      </c>
      <c r="I163" s="590">
        <v>1.02504</v>
      </c>
      <c r="J163" s="591">
        <v>1.02504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6.0000836885210003</v>
      </c>
      <c r="C164" s="585">
        <v>55.93289</v>
      </c>
      <c r="D164" s="586">
        <v>49.932806311478998</v>
      </c>
      <c r="E164" s="587">
        <v>9.3220183090119999</v>
      </c>
      <c r="F164" s="585">
        <v>0</v>
      </c>
      <c r="G164" s="586">
        <v>0</v>
      </c>
      <c r="H164" s="588">
        <v>2.674E-2</v>
      </c>
      <c r="I164" s="585">
        <v>1.02504</v>
      </c>
      <c r="J164" s="586">
        <v>1.02504</v>
      </c>
      <c r="K164" s="596" t="s">
        <v>322</v>
      </c>
    </row>
    <row r="165" spans="1:11" ht="14.4" customHeight="1" thickBot="1" x14ac:dyDescent="0.35">
      <c r="A165" s="606" t="s">
        <v>479</v>
      </c>
      <c r="B165" s="590">
        <v>6251.0000941318604</v>
      </c>
      <c r="C165" s="590">
        <v>3856.8377</v>
      </c>
      <c r="D165" s="591">
        <v>-2394.1623941318599</v>
      </c>
      <c r="E165" s="597">
        <v>0.61699530345800002</v>
      </c>
      <c r="F165" s="590">
        <v>4094.9988513099001</v>
      </c>
      <c r="G165" s="591">
        <v>1364.9996171032999</v>
      </c>
      <c r="H165" s="593">
        <v>49</v>
      </c>
      <c r="I165" s="590">
        <v>25.616800000000001</v>
      </c>
      <c r="J165" s="591">
        <v>-1339.3828171033001</v>
      </c>
      <c r="K165" s="598">
        <v>6.2556305700000002E-3</v>
      </c>
    </row>
    <row r="166" spans="1:11" ht="14.4" customHeight="1" thickBot="1" x14ac:dyDescent="0.35">
      <c r="A166" s="607" t="s">
        <v>480</v>
      </c>
      <c r="B166" s="585">
        <v>6251.0000941318604</v>
      </c>
      <c r="C166" s="585">
        <v>3854.252</v>
      </c>
      <c r="D166" s="586">
        <v>-2396.7480941318599</v>
      </c>
      <c r="E166" s="587">
        <v>0.61658165764799999</v>
      </c>
      <c r="F166" s="585">
        <v>4094.9988513099001</v>
      </c>
      <c r="G166" s="586">
        <v>1364.9996171032999</v>
      </c>
      <c r="H166" s="588">
        <v>49</v>
      </c>
      <c r="I166" s="585">
        <v>25.524999999999999</v>
      </c>
      <c r="J166" s="586">
        <v>-1339.4746171033</v>
      </c>
      <c r="K166" s="589">
        <v>6.2332129810000001E-3</v>
      </c>
    </row>
    <row r="167" spans="1:11" ht="14.4" customHeight="1" thickBot="1" x14ac:dyDescent="0.35">
      <c r="A167" s="607" t="s">
        <v>481</v>
      </c>
      <c r="B167" s="585">
        <v>0</v>
      </c>
      <c r="C167" s="585">
        <v>2.5857000000000001</v>
      </c>
      <c r="D167" s="586">
        <v>2.5857000000000001</v>
      </c>
      <c r="E167" s="595" t="s">
        <v>322</v>
      </c>
      <c r="F167" s="585">
        <v>0</v>
      </c>
      <c r="G167" s="586">
        <v>0</v>
      </c>
      <c r="H167" s="588">
        <v>4.9406564584124654E-324</v>
      </c>
      <c r="I167" s="585">
        <v>9.1800000000000007E-2</v>
      </c>
      <c r="J167" s="586">
        <v>9.1800000000000007E-2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4.9406564584124654E-324</v>
      </c>
      <c r="C168" s="590">
        <v>-0.62021999999999999</v>
      </c>
      <c r="D168" s="591">
        <v>-0.62021999999999999</v>
      </c>
      <c r="E168" s="592" t="s">
        <v>328</v>
      </c>
      <c r="F168" s="590">
        <v>0</v>
      </c>
      <c r="G168" s="591">
        <v>0</v>
      </c>
      <c r="H168" s="593">
        <v>4.9406564584124654E-324</v>
      </c>
      <c r="I168" s="590">
        <v>1.9762625833649862E-323</v>
      </c>
      <c r="J168" s="591">
        <v>1.9762625833649862E-323</v>
      </c>
      <c r="K168" s="594" t="s">
        <v>322</v>
      </c>
    </row>
    <row r="169" spans="1:11" ht="14.4" customHeight="1" thickBot="1" x14ac:dyDescent="0.35">
      <c r="A169" s="607" t="s">
        <v>483</v>
      </c>
      <c r="B169" s="585">
        <v>4.9406564584124654E-324</v>
      </c>
      <c r="C169" s="585">
        <v>-0.62021999999999999</v>
      </c>
      <c r="D169" s="586">
        <v>-0.62021999999999999</v>
      </c>
      <c r="E169" s="595" t="s">
        <v>328</v>
      </c>
      <c r="F169" s="585">
        <v>0</v>
      </c>
      <c r="G169" s="586">
        <v>0</v>
      </c>
      <c r="H169" s="588">
        <v>4.9406564584124654E-324</v>
      </c>
      <c r="I169" s="585">
        <v>1.9762625833649862E-323</v>
      </c>
      <c r="J169" s="586">
        <v>1.9762625833649862E-323</v>
      </c>
      <c r="K169" s="596" t="s">
        <v>322</v>
      </c>
    </row>
    <row r="170" spans="1:11" ht="14.4" customHeight="1" thickBot="1" x14ac:dyDescent="0.35">
      <c r="A170" s="606" t="s">
        <v>484</v>
      </c>
      <c r="B170" s="590">
        <v>50135.9998367851</v>
      </c>
      <c r="C170" s="590">
        <v>39100.542329999997</v>
      </c>
      <c r="D170" s="591">
        <v>-11035.4575067851</v>
      </c>
      <c r="E170" s="597">
        <v>0.77988954957000001</v>
      </c>
      <c r="F170" s="590">
        <v>48281</v>
      </c>
      <c r="G170" s="591">
        <v>16093.666666666701</v>
      </c>
      <c r="H170" s="593">
        <v>3305.1381200000001</v>
      </c>
      <c r="I170" s="590">
        <v>13595.234710000001</v>
      </c>
      <c r="J170" s="591">
        <v>-2498.43195666667</v>
      </c>
      <c r="K170" s="598">
        <v>0.28158560738100002</v>
      </c>
    </row>
    <row r="171" spans="1:11" ht="14.4" customHeight="1" thickBot="1" x14ac:dyDescent="0.35">
      <c r="A171" s="607" t="s">
        <v>485</v>
      </c>
      <c r="B171" s="585">
        <v>30291.999908677099</v>
      </c>
      <c r="C171" s="585">
        <v>21177.677439999999</v>
      </c>
      <c r="D171" s="586">
        <v>-9114.32246867711</v>
      </c>
      <c r="E171" s="587">
        <v>0.69911783651899995</v>
      </c>
      <c r="F171" s="585">
        <v>26916</v>
      </c>
      <c r="G171" s="586">
        <v>8972.0000000000091</v>
      </c>
      <c r="H171" s="588">
        <v>1914.27243</v>
      </c>
      <c r="I171" s="585">
        <v>7347.0126600000003</v>
      </c>
      <c r="J171" s="586">
        <v>-1624.9873400000099</v>
      </c>
      <c r="K171" s="589">
        <v>0.27296079135000001</v>
      </c>
    </row>
    <row r="172" spans="1:11" ht="14.4" customHeight="1" thickBot="1" x14ac:dyDescent="0.35">
      <c r="A172" s="607" t="s">
        <v>486</v>
      </c>
      <c r="B172" s="585">
        <v>19843.999928108002</v>
      </c>
      <c r="C172" s="585">
        <v>17922.864890000001</v>
      </c>
      <c r="D172" s="586">
        <v>-1921.1350381079901</v>
      </c>
      <c r="E172" s="587">
        <v>0.90318811504300001</v>
      </c>
      <c r="F172" s="585">
        <v>21365</v>
      </c>
      <c r="G172" s="586">
        <v>7121.6666666666697</v>
      </c>
      <c r="H172" s="588">
        <v>1390.8656900000001</v>
      </c>
      <c r="I172" s="585">
        <v>6248.2220500000003</v>
      </c>
      <c r="J172" s="586">
        <v>-873.444616666667</v>
      </c>
      <c r="K172" s="589">
        <v>0.292451301193</v>
      </c>
    </row>
    <row r="173" spans="1:11" ht="14.4" customHeight="1" thickBot="1" x14ac:dyDescent="0.35">
      <c r="A173" s="606" t="s">
        <v>487</v>
      </c>
      <c r="B173" s="590">
        <v>0</v>
      </c>
      <c r="C173" s="590">
        <v>1421.8330699999999</v>
      </c>
      <c r="D173" s="591">
        <v>1421.8330699999999</v>
      </c>
      <c r="E173" s="592" t="s">
        <v>322</v>
      </c>
      <c r="F173" s="590">
        <v>0</v>
      </c>
      <c r="G173" s="591">
        <v>0</v>
      </c>
      <c r="H173" s="593">
        <v>4.9406564584124654E-324</v>
      </c>
      <c r="I173" s="590">
        <v>120.01246999999999</v>
      </c>
      <c r="J173" s="591">
        <v>120.01246999999999</v>
      </c>
      <c r="K173" s="594" t="s">
        <v>322</v>
      </c>
    </row>
    <row r="174" spans="1:11" ht="14.4" customHeight="1" thickBot="1" x14ac:dyDescent="0.35">
      <c r="A174" s="607" t="s">
        <v>488</v>
      </c>
      <c r="B174" s="585">
        <v>4.9406564584124654E-324</v>
      </c>
      <c r="C174" s="585">
        <v>877.04363000000001</v>
      </c>
      <c r="D174" s="586">
        <v>877.04363000000001</v>
      </c>
      <c r="E174" s="595" t="s">
        <v>328</v>
      </c>
      <c r="F174" s="585">
        <v>0</v>
      </c>
      <c r="G174" s="586">
        <v>0</v>
      </c>
      <c r="H174" s="588">
        <v>4.9406564584124654E-324</v>
      </c>
      <c r="I174" s="585">
        <v>66.53152</v>
      </c>
      <c r="J174" s="586">
        <v>66.53152</v>
      </c>
      <c r="K174" s="596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544.78944000000001</v>
      </c>
      <c r="D175" s="586">
        <v>544.78944000000001</v>
      </c>
      <c r="E175" s="595" t="s">
        <v>322</v>
      </c>
      <c r="F175" s="585">
        <v>0</v>
      </c>
      <c r="G175" s="586">
        <v>0</v>
      </c>
      <c r="H175" s="588">
        <v>4.9406564584124654E-324</v>
      </c>
      <c r="I175" s="585">
        <v>53.48095</v>
      </c>
      <c r="J175" s="586">
        <v>53.48095</v>
      </c>
      <c r="K175" s="596" t="s">
        <v>322</v>
      </c>
    </row>
    <row r="176" spans="1:11" ht="14.4" customHeight="1" thickBot="1" x14ac:dyDescent="0.35">
      <c r="A176" s="604" t="s">
        <v>490</v>
      </c>
      <c r="B176" s="585">
        <v>1036.6626660071499</v>
      </c>
      <c r="C176" s="585">
        <v>697.40337</v>
      </c>
      <c r="D176" s="586">
        <v>-339.259296007155</v>
      </c>
      <c r="E176" s="587">
        <v>0.67273896598000005</v>
      </c>
      <c r="F176" s="585">
        <v>27.795202416192001</v>
      </c>
      <c r="G176" s="586">
        <v>9.2650674720640005</v>
      </c>
      <c r="H176" s="588">
        <v>12.398529999999999</v>
      </c>
      <c r="I176" s="585">
        <v>16.041229999999999</v>
      </c>
      <c r="J176" s="586">
        <v>6.776162527935</v>
      </c>
      <c r="K176" s="589">
        <v>0.57712225871900003</v>
      </c>
    </row>
    <row r="177" spans="1:11" ht="14.4" customHeight="1" thickBot="1" x14ac:dyDescent="0.35">
      <c r="A177" s="605" t="s">
        <v>491</v>
      </c>
      <c r="B177" s="585">
        <v>1008.83930671855</v>
      </c>
      <c r="C177" s="585">
        <v>663.44804999999997</v>
      </c>
      <c r="D177" s="586">
        <v>-345.39125671855402</v>
      </c>
      <c r="E177" s="587">
        <v>0.65763501241599998</v>
      </c>
      <c r="F177" s="585">
        <v>0</v>
      </c>
      <c r="G177" s="586">
        <v>0</v>
      </c>
      <c r="H177" s="588">
        <v>4.9406564584124654E-324</v>
      </c>
      <c r="I177" s="585">
        <v>1.9762625833649862E-323</v>
      </c>
      <c r="J177" s="586">
        <v>1.9762625833649862E-323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1008.83930671855</v>
      </c>
      <c r="C178" s="590">
        <v>663.44804999999997</v>
      </c>
      <c r="D178" s="591">
        <v>-345.39125671855402</v>
      </c>
      <c r="E178" s="597">
        <v>0.65763501241599998</v>
      </c>
      <c r="F178" s="590">
        <v>0</v>
      </c>
      <c r="G178" s="591">
        <v>0</v>
      </c>
      <c r="H178" s="593">
        <v>4.9406564584124654E-324</v>
      </c>
      <c r="I178" s="590">
        <v>1.9762625833649862E-323</v>
      </c>
      <c r="J178" s="591">
        <v>1.9762625833649862E-323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0</v>
      </c>
      <c r="C179" s="585">
        <v>572.52993000000004</v>
      </c>
      <c r="D179" s="586">
        <v>572.52993000000004</v>
      </c>
      <c r="E179" s="595" t="s">
        <v>322</v>
      </c>
      <c r="F179" s="585">
        <v>0</v>
      </c>
      <c r="G179" s="586">
        <v>0</v>
      </c>
      <c r="H179" s="588">
        <v>4.9406564584124654E-324</v>
      </c>
      <c r="I179" s="585">
        <v>1.9762625833649862E-323</v>
      </c>
      <c r="J179" s="586">
        <v>1.9762625833649862E-323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4.2055999999999996</v>
      </c>
      <c r="D180" s="586">
        <v>4.2055999999999996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1.9762625833649862E-323</v>
      </c>
      <c r="J180" s="586">
        <v>1.9762625833649862E-323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0</v>
      </c>
      <c r="C181" s="585">
        <v>42.00996</v>
      </c>
      <c r="D181" s="586">
        <v>42.00996</v>
      </c>
      <c r="E181" s="595" t="s">
        <v>322</v>
      </c>
      <c r="F181" s="585">
        <v>0</v>
      </c>
      <c r="G181" s="586">
        <v>0</v>
      </c>
      <c r="H181" s="588">
        <v>4.9406564584124654E-324</v>
      </c>
      <c r="I181" s="585">
        <v>1.9762625833649862E-323</v>
      </c>
      <c r="J181" s="586">
        <v>1.9762625833649862E-323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44.702559999999998</v>
      </c>
      <c r="D182" s="586">
        <v>44.702559999999998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1.9762625833649862E-323</v>
      </c>
      <c r="J182" s="586">
        <v>1.9762625833649862E-323</v>
      </c>
      <c r="K182" s="596" t="s">
        <v>322</v>
      </c>
    </row>
    <row r="183" spans="1:11" ht="14.4" customHeight="1" thickBot="1" x14ac:dyDescent="0.35">
      <c r="A183" s="610" t="s">
        <v>497</v>
      </c>
      <c r="B183" s="590">
        <v>27.823359288599999</v>
      </c>
      <c r="C183" s="590">
        <v>33.95532</v>
      </c>
      <c r="D183" s="591">
        <v>6.1319607113989996</v>
      </c>
      <c r="E183" s="597">
        <v>1.2203889418160001</v>
      </c>
      <c r="F183" s="590">
        <v>27.795202416192001</v>
      </c>
      <c r="G183" s="591">
        <v>9.2650674720640005</v>
      </c>
      <c r="H183" s="593">
        <v>12.398529999999999</v>
      </c>
      <c r="I183" s="590">
        <v>16.041229999999999</v>
      </c>
      <c r="J183" s="591">
        <v>6.776162527935</v>
      </c>
      <c r="K183" s="598">
        <v>0.57712225871900003</v>
      </c>
    </row>
    <row r="184" spans="1:11" ht="14.4" customHeight="1" thickBot="1" x14ac:dyDescent="0.35">
      <c r="A184" s="606" t="s">
        <v>498</v>
      </c>
      <c r="B184" s="590">
        <v>0</v>
      </c>
      <c r="C184" s="590">
        <v>4.9406564584124654E-324</v>
      </c>
      <c r="D184" s="591">
        <v>4.9406564584124654E-324</v>
      </c>
      <c r="E184" s="592" t="s">
        <v>322</v>
      </c>
      <c r="F184" s="590">
        <v>4.9406564584124654E-324</v>
      </c>
      <c r="G184" s="591">
        <v>0</v>
      </c>
      <c r="H184" s="593">
        <v>4.9406564584124654E-324</v>
      </c>
      <c r="I184" s="590">
        <v>0.75</v>
      </c>
      <c r="J184" s="591">
        <v>0.75</v>
      </c>
      <c r="K184" s="594" t="s">
        <v>328</v>
      </c>
    </row>
    <row r="185" spans="1:11" ht="14.4" customHeight="1" thickBot="1" x14ac:dyDescent="0.35">
      <c r="A185" s="607" t="s">
        <v>499</v>
      </c>
      <c r="B185" s="585">
        <v>0</v>
      </c>
      <c r="C185" s="585">
        <v>4.9406564584124654E-324</v>
      </c>
      <c r="D185" s="586">
        <v>4.9406564584124654E-324</v>
      </c>
      <c r="E185" s="595" t="s">
        <v>322</v>
      </c>
      <c r="F185" s="585">
        <v>4.9406564584124654E-324</v>
      </c>
      <c r="G185" s="586">
        <v>0</v>
      </c>
      <c r="H185" s="588">
        <v>4.9406564584124654E-324</v>
      </c>
      <c r="I185" s="585">
        <v>0.75</v>
      </c>
      <c r="J185" s="586">
        <v>0.75</v>
      </c>
      <c r="K185" s="596" t="s">
        <v>328</v>
      </c>
    </row>
    <row r="186" spans="1:11" ht="14.4" customHeight="1" thickBot="1" x14ac:dyDescent="0.35">
      <c r="A186" s="606" t="s">
        <v>500</v>
      </c>
      <c r="B186" s="590">
        <v>0</v>
      </c>
      <c r="C186" s="590">
        <v>19.14733</v>
      </c>
      <c r="D186" s="591">
        <v>19.14733</v>
      </c>
      <c r="E186" s="592" t="s">
        <v>322</v>
      </c>
      <c r="F186" s="590">
        <v>0</v>
      </c>
      <c r="G186" s="591">
        <v>0</v>
      </c>
      <c r="H186" s="593">
        <v>1.8400000000000001E-3</v>
      </c>
      <c r="I186" s="590">
        <v>1.9400000000000001E-3</v>
      </c>
      <c r="J186" s="591">
        <v>1.9400000000000001E-3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3.3300000000000001E-3</v>
      </c>
      <c r="D187" s="586">
        <v>3.3300000000000001E-3</v>
      </c>
      <c r="E187" s="595" t="s">
        <v>322</v>
      </c>
      <c r="F187" s="585">
        <v>0</v>
      </c>
      <c r="G187" s="586">
        <v>0</v>
      </c>
      <c r="H187" s="588">
        <v>1.8400000000000001E-3</v>
      </c>
      <c r="I187" s="585">
        <v>1.9400000000000001E-3</v>
      </c>
      <c r="J187" s="586">
        <v>1.9400000000000001E-3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4.9406564584124654E-324</v>
      </c>
      <c r="C188" s="585">
        <v>19.143999999999998</v>
      </c>
      <c r="D188" s="586">
        <v>19.143999999999998</v>
      </c>
      <c r="E188" s="595" t="s">
        <v>328</v>
      </c>
      <c r="F188" s="585">
        <v>0</v>
      </c>
      <c r="G188" s="586">
        <v>0</v>
      </c>
      <c r="H188" s="588">
        <v>4.9406564584124654E-324</v>
      </c>
      <c r="I188" s="585">
        <v>1.9762625833649862E-323</v>
      </c>
      <c r="J188" s="586">
        <v>1.9762625833649862E-323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27.823359288599999</v>
      </c>
      <c r="C189" s="590">
        <v>14.80799</v>
      </c>
      <c r="D189" s="591">
        <v>-13.015369288600001</v>
      </c>
      <c r="E189" s="597">
        <v>0.53221431123399998</v>
      </c>
      <c r="F189" s="590">
        <v>27.795202416192001</v>
      </c>
      <c r="G189" s="591">
        <v>9.2650674720640005</v>
      </c>
      <c r="H189" s="593">
        <v>12.39669</v>
      </c>
      <c r="I189" s="590">
        <v>15.289289999999999</v>
      </c>
      <c r="J189" s="591">
        <v>6.0242225279349997</v>
      </c>
      <c r="K189" s="598">
        <v>0.55006938863199994</v>
      </c>
    </row>
    <row r="190" spans="1:11" ht="14.4" customHeight="1" thickBot="1" x14ac:dyDescent="0.35">
      <c r="A190" s="607" t="s">
        <v>504</v>
      </c>
      <c r="B190" s="585">
        <v>0</v>
      </c>
      <c r="C190" s="585">
        <v>0.96499999999999997</v>
      </c>
      <c r="D190" s="586">
        <v>0.96499999999999997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1.9762625833649862E-323</v>
      </c>
      <c r="J190" s="586">
        <v>1.9762625833649862E-323</v>
      </c>
      <c r="K190" s="596" t="s">
        <v>322</v>
      </c>
    </row>
    <row r="191" spans="1:11" ht="14.4" customHeight="1" thickBot="1" x14ac:dyDescent="0.35">
      <c r="A191" s="607" t="s">
        <v>505</v>
      </c>
      <c r="B191" s="585">
        <v>27.795202416192001</v>
      </c>
      <c r="C191" s="585">
        <v>13.84299</v>
      </c>
      <c r="D191" s="586">
        <v>-13.952212416191999</v>
      </c>
      <c r="E191" s="587">
        <v>0.49803522898300001</v>
      </c>
      <c r="F191" s="585">
        <v>27.795202416192001</v>
      </c>
      <c r="G191" s="586">
        <v>9.2650674720640005</v>
      </c>
      <c r="H191" s="588">
        <v>12.39669</v>
      </c>
      <c r="I191" s="585">
        <v>15.289289999999999</v>
      </c>
      <c r="J191" s="586">
        <v>6.0242225279349997</v>
      </c>
      <c r="K191" s="589">
        <v>0.55006938863199994</v>
      </c>
    </row>
    <row r="192" spans="1:11" ht="14.4" customHeight="1" thickBot="1" x14ac:dyDescent="0.35">
      <c r="A192" s="603" t="s">
        <v>506</v>
      </c>
      <c r="B192" s="585">
        <v>7125.66342932514</v>
      </c>
      <c r="C192" s="585">
        <v>6773.4563099999996</v>
      </c>
      <c r="D192" s="586">
        <v>-352.20711932514001</v>
      </c>
      <c r="E192" s="587">
        <v>0.95057202422999998</v>
      </c>
      <c r="F192" s="585">
        <v>7317.00907286646</v>
      </c>
      <c r="G192" s="586">
        <v>2439.0030242888201</v>
      </c>
      <c r="H192" s="588">
        <v>576.59780999999998</v>
      </c>
      <c r="I192" s="585">
        <v>2322.7751899999998</v>
      </c>
      <c r="J192" s="586">
        <v>-116.227834288819</v>
      </c>
      <c r="K192" s="589">
        <v>0.31744872349699998</v>
      </c>
    </row>
    <row r="193" spans="1:11" ht="14.4" customHeight="1" thickBot="1" x14ac:dyDescent="0.35">
      <c r="A193" s="608" t="s">
        <v>507</v>
      </c>
      <c r="B193" s="590">
        <v>7125.66342932514</v>
      </c>
      <c r="C193" s="590">
        <v>6773.4563099999996</v>
      </c>
      <c r="D193" s="591">
        <v>-352.20711932514001</v>
      </c>
      <c r="E193" s="597">
        <v>0.95057202422999998</v>
      </c>
      <c r="F193" s="590">
        <v>7317.00907286646</v>
      </c>
      <c r="G193" s="591">
        <v>2439.0030242888201</v>
      </c>
      <c r="H193" s="593">
        <v>576.59780999999998</v>
      </c>
      <c r="I193" s="590">
        <v>2322.7751899999998</v>
      </c>
      <c r="J193" s="591">
        <v>-116.227834288819</v>
      </c>
      <c r="K193" s="598">
        <v>0.31744872349699998</v>
      </c>
    </row>
    <row r="194" spans="1:11" ht="14.4" customHeight="1" thickBot="1" x14ac:dyDescent="0.35">
      <c r="A194" s="610" t="s">
        <v>54</v>
      </c>
      <c r="B194" s="590">
        <v>7125.66342932514</v>
      </c>
      <c r="C194" s="590">
        <v>6773.4563099999996</v>
      </c>
      <c r="D194" s="591">
        <v>-352.20711932514001</v>
      </c>
      <c r="E194" s="597">
        <v>0.95057202422999998</v>
      </c>
      <c r="F194" s="590">
        <v>7317.00907286646</v>
      </c>
      <c r="G194" s="591">
        <v>2439.0030242888201</v>
      </c>
      <c r="H194" s="593">
        <v>576.59780999999998</v>
      </c>
      <c r="I194" s="590">
        <v>2322.7751899999998</v>
      </c>
      <c r="J194" s="591">
        <v>-116.227834288819</v>
      </c>
      <c r="K194" s="598">
        <v>0.31744872349699998</v>
      </c>
    </row>
    <row r="195" spans="1:11" ht="14.4" customHeight="1" thickBot="1" x14ac:dyDescent="0.35">
      <c r="A195" s="606" t="s">
        <v>508</v>
      </c>
      <c r="B195" s="590">
        <v>17.999999999999002</v>
      </c>
      <c r="C195" s="590">
        <v>69.399000000000001</v>
      </c>
      <c r="D195" s="591">
        <v>51.399000000000001</v>
      </c>
      <c r="E195" s="597">
        <v>3.8555000000000001</v>
      </c>
      <c r="F195" s="590">
        <v>45</v>
      </c>
      <c r="G195" s="591">
        <v>15</v>
      </c>
      <c r="H195" s="593">
        <v>6.1132499999999999</v>
      </c>
      <c r="I195" s="590">
        <v>24.452999999999999</v>
      </c>
      <c r="J195" s="591">
        <v>9.4529999999999994</v>
      </c>
      <c r="K195" s="598">
        <v>0.54339999999999999</v>
      </c>
    </row>
    <row r="196" spans="1:11" ht="14.4" customHeight="1" thickBot="1" x14ac:dyDescent="0.35">
      <c r="A196" s="607" t="s">
        <v>509</v>
      </c>
      <c r="B196" s="585">
        <v>17.999999999999002</v>
      </c>
      <c r="C196" s="585">
        <v>69.399000000000001</v>
      </c>
      <c r="D196" s="586">
        <v>51.399000000000001</v>
      </c>
      <c r="E196" s="587">
        <v>3.8555000000000001</v>
      </c>
      <c r="F196" s="585">
        <v>45</v>
      </c>
      <c r="G196" s="586">
        <v>15</v>
      </c>
      <c r="H196" s="588">
        <v>6.1132499999999999</v>
      </c>
      <c r="I196" s="585">
        <v>24.452999999999999</v>
      </c>
      <c r="J196" s="586">
        <v>9.4529999999999994</v>
      </c>
      <c r="K196" s="589">
        <v>0.54339999999999999</v>
      </c>
    </row>
    <row r="197" spans="1:11" ht="14.4" customHeight="1" thickBot="1" x14ac:dyDescent="0.35">
      <c r="A197" s="606" t="s">
        <v>510</v>
      </c>
      <c r="B197" s="590">
        <v>91.285539019574998</v>
      </c>
      <c r="C197" s="590">
        <v>59.244999999999997</v>
      </c>
      <c r="D197" s="591">
        <v>-32.040539019575</v>
      </c>
      <c r="E197" s="597">
        <v>0.64900750585800004</v>
      </c>
      <c r="F197" s="590">
        <v>64.009072866457998</v>
      </c>
      <c r="G197" s="591">
        <v>21.336357622152001</v>
      </c>
      <c r="H197" s="593">
        <v>6.53</v>
      </c>
      <c r="I197" s="590">
        <v>15.778</v>
      </c>
      <c r="J197" s="591">
        <v>-5.5583576221520001</v>
      </c>
      <c r="K197" s="598">
        <v>0.24649630581099999</v>
      </c>
    </row>
    <row r="198" spans="1:11" ht="14.4" customHeight="1" thickBot="1" x14ac:dyDescent="0.35">
      <c r="A198" s="607" t="s">
        <v>511</v>
      </c>
      <c r="B198" s="585">
        <v>91.285539019574998</v>
      </c>
      <c r="C198" s="585">
        <v>59.244999999999997</v>
      </c>
      <c r="D198" s="586">
        <v>-32.040539019575</v>
      </c>
      <c r="E198" s="587">
        <v>0.64900750585800004</v>
      </c>
      <c r="F198" s="585">
        <v>64.009072866457998</v>
      </c>
      <c r="G198" s="586">
        <v>21.336357622152001</v>
      </c>
      <c r="H198" s="588">
        <v>6.53</v>
      </c>
      <c r="I198" s="585">
        <v>15.778</v>
      </c>
      <c r="J198" s="586">
        <v>-5.5583576221520001</v>
      </c>
      <c r="K198" s="589">
        <v>0.24649630581099999</v>
      </c>
    </row>
    <row r="199" spans="1:11" ht="14.4" customHeight="1" thickBot="1" x14ac:dyDescent="0.35">
      <c r="A199" s="606" t="s">
        <v>512</v>
      </c>
      <c r="B199" s="590">
        <v>1031.37789030564</v>
      </c>
      <c r="C199" s="590">
        <v>1025.6262999999999</v>
      </c>
      <c r="D199" s="591">
        <v>-5.7515903056409998</v>
      </c>
      <c r="E199" s="597">
        <v>0.99442339189100004</v>
      </c>
      <c r="F199" s="590">
        <v>1125</v>
      </c>
      <c r="G199" s="591">
        <v>375</v>
      </c>
      <c r="H199" s="593">
        <v>93.199600000000004</v>
      </c>
      <c r="I199" s="590">
        <v>352.05309999999997</v>
      </c>
      <c r="J199" s="591">
        <v>-22.946899999999999</v>
      </c>
      <c r="K199" s="598">
        <v>0.31293608888800001</v>
      </c>
    </row>
    <row r="200" spans="1:11" ht="14.4" customHeight="1" thickBot="1" x14ac:dyDescent="0.35">
      <c r="A200" s="607" t="s">
        <v>513</v>
      </c>
      <c r="B200" s="585">
        <v>1031.37789030564</v>
      </c>
      <c r="C200" s="585">
        <v>1025.6262999999999</v>
      </c>
      <c r="D200" s="586">
        <v>-5.7515903056409998</v>
      </c>
      <c r="E200" s="587">
        <v>0.99442339189100004</v>
      </c>
      <c r="F200" s="585">
        <v>1125</v>
      </c>
      <c r="G200" s="586">
        <v>375</v>
      </c>
      <c r="H200" s="588">
        <v>93.199600000000004</v>
      </c>
      <c r="I200" s="585">
        <v>352.05309999999997</v>
      </c>
      <c r="J200" s="586">
        <v>-22.946899999999999</v>
      </c>
      <c r="K200" s="589">
        <v>0.31293608888800001</v>
      </c>
    </row>
    <row r="201" spans="1:11" ht="14.4" customHeight="1" thickBot="1" x14ac:dyDescent="0.35">
      <c r="A201" s="606" t="s">
        <v>514</v>
      </c>
      <c r="B201" s="590">
        <v>0</v>
      </c>
      <c r="C201" s="590">
        <v>10.914</v>
      </c>
      <c r="D201" s="591">
        <v>10.914</v>
      </c>
      <c r="E201" s="592" t="s">
        <v>322</v>
      </c>
      <c r="F201" s="590">
        <v>4.9406564584124654E-324</v>
      </c>
      <c r="G201" s="591">
        <v>0</v>
      </c>
      <c r="H201" s="593">
        <v>0.40400000000000003</v>
      </c>
      <c r="I201" s="590">
        <v>2.4180000000000001</v>
      </c>
      <c r="J201" s="591">
        <v>2.4180000000000001</v>
      </c>
      <c r="K201" s="594" t="s">
        <v>328</v>
      </c>
    </row>
    <row r="202" spans="1:11" ht="14.4" customHeight="1" thickBot="1" x14ac:dyDescent="0.35">
      <c r="A202" s="607" t="s">
        <v>515</v>
      </c>
      <c r="B202" s="585">
        <v>0</v>
      </c>
      <c r="C202" s="585">
        <v>10.914</v>
      </c>
      <c r="D202" s="586">
        <v>10.914</v>
      </c>
      <c r="E202" s="595" t="s">
        <v>322</v>
      </c>
      <c r="F202" s="585">
        <v>4.9406564584124654E-324</v>
      </c>
      <c r="G202" s="586">
        <v>0</v>
      </c>
      <c r="H202" s="588">
        <v>0.40400000000000003</v>
      </c>
      <c r="I202" s="585">
        <v>2.4180000000000001</v>
      </c>
      <c r="J202" s="586">
        <v>2.4180000000000001</v>
      </c>
      <c r="K202" s="596" t="s">
        <v>328</v>
      </c>
    </row>
    <row r="203" spans="1:11" ht="14.4" customHeight="1" thickBot="1" x14ac:dyDescent="0.35">
      <c r="A203" s="606" t="s">
        <v>516</v>
      </c>
      <c r="B203" s="590">
        <v>1314.99999999998</v>
      </c>
      <c r="C203" s="590">
        <v>1167.89383</v>
      </c>
      <c r="D203" s="591">
        <v>-147.106169999983</v>
      </c>
      <c r="E203" s="597">
        <v>0.88813219011400002</v>
      </c>
      <c r="F203" s="590">
        <v>1645</v>
      </c>
      <c r="G203" s="591">
        <v>548.33333333333303</v>
      </c>
      <c r="H203" s="593">
        <v>117.07737</v>
      </c>
      <c r="I203" s="590">
        <v>379.65026999999998</v>
      </c>
      <c r="J203" s="591">
        <v>-168.683063333333</v>
      </c>
      <c r="K203" s="598">
        <v>0.23079043768900001</v>
      </c>
    </row>
    <row r="204" spans="1:11" ht="14.4" customHeight="1" thickBot="1" x14ac:dyDescent="0.35">
      <c r="A204" s="607" t="s">
        <v>517</v>
      </c>
      <c r="B204" s="585">
        <v>1314.99999999998</v>
      </c>
      <c r="C204" s="585">
        <v>1167.4677099999999</v>
      </c>
      <c r="D204" s="586">
        <v>-147.53228999998299</v>
      </c>
      <c r="E204" s="587">
        <v>0.88780814448599998</v>
      </c>
      <c r="F204" s="585">
        <v>1622</v>
      </c>
      <c r="G204" s="586">
        <v>540.66666666666697</v>
      </c>
      <c r="H204" s="588">
        <v>115.1335</v>
      </c>
      <c r="I204" s="585">
        <v>371.87466999999998</v>
      </c>
      <c r="J204" s="586">
        <v>-168.79199666666699</v>
      </c>
      <c r="K204" s="589">
        <v>0.229269217016</v>
      </c>
    </row>
    <row r="205" spans="1:11" ht="14.4" customHeight="1" thickBot="1" x14ac:dyDescent="0.35">
      <c r="A205" s="607" t="s">
        <v>518</v>
      </c>
      <c r="B205" s="585">
        <v>0</v>
      </c>
      <c r="C205" s="585">
        <v>0.42612</v>
      </c>
      <c r="D205" s="586">
        <v>0.42612</v>
      </c>
      <c r="E205" s="595" t="s">
        <v>322</v>
      </c>
      <c r="F205" s="585">
        <v>23</v>
      </c>
      <c r="G205" s="586">
        <v>7.6666666666659999</v>
      </c>
      <c r="H205" s="588">
        <v>1.94387</v>
      </c>
      <c r="I205" s="585">
        <v>7.7755999999999998</v>
      </c>
      <c r="J205" s="586">
        <v>0.108933333333</v>
      </c>
      <c r="K205" s="589">
        <v>0.33806956521699999</v>
      </c>
    </row>
    <row r="206" spans="1:11" ht="14.4" customHeight="1" thickBot="1" x14ac:dyDescent="0.35">
      <c r="A206" s="606" t="s">
        <v>519</v>
      </c>
      <c r="B206" s="590">
        <v>0</v>
      </c>
      <c r="C206" s="590">
        <v>356.98561999999998</v>
      </c>
      <c r="D206" s="591">
        <v>356.98561999999998</v>
      </c>
      <c r="E206" s="592" t="s">
        <v>322</v>
      </c>
      <c r="F206" s="590">
        <v>4.9406564584124654E-324</v>
      </c>
      <c r="G206" s="591">
        <v>0</v>
      </c>
      <c r="H206" s="593">
        <v>31.571899999999999</v>
      </c>
      <c r="I206" s="590">
        <v>124.90792999999999</v>
      </c>
      <c r="J206" s="591">
        <v>124.90792999999999</v>
      </c>
      <c r="K206" s="594" t="s">
        <v>328</v>
      </c>
    </row>
    <row r="207" spans="1:11" ht="14.4" customHeight="1" thickBot="1" x14ac:dyDescent="0.35">
      <c r="A207" s="607" t="s">
        <v>520</v>
      </c>
      <c r="B207" s="585">
        <v>0</v>
      </c>
      <c r="C207" s="585">
        <v>356.98561999999998</v>
      </c>
      <c r="D207" s="586">
        <v>356.98561999999998</v>
      </c>
      <c r="E207" s="595" t="s">
        <v>322</v>
      </c>
      <c r="F207" s="585">
        <v>4.9406564584124654E-324</v>
      </c>
      <c r="G207" s="586">
        <v>0</v>
      </c>
      <c r="H207" s="588">
        <v>31.571899999999999</v>
      </c>
      <c r="I207" s="585">
        <v>124.90792999999999</v>
      </c>
      <c r="J207" s="586">
        <v>124.90792999999999</v>
      </c>
      <c r="K207" s="596" t="s">
        <v>328</v>
      </c>
    </row>
    <row r="208" spans="1:11" ht="14.4" customHeight="1" thickBot="1" x14ac:dyDescent="0.35">
      <c r="A208" s="606" t="s">
        <v>521</v>
      </c>
      <c r="B208" s="590">
        <v>4669.99999999994</v>
      </c>
      <c r="C208" s="590">
        <v>4083.3925599999998</v>
      </c>
      <c r="D208" s="591">
        <v>-586.60743999993997</v>
      </c>
      <c r="E208" s="597">
        <v>0.87438812847900005</v>
      </c>
      <c r="F208" s="590">
        <v>4438</v>
      </c>
      <c r="G208" s="591">
        <v>1479.3333333333301</v>
      </c>
      <c r="H208" s="593">
        <v>321.70168999999999</v>
      </c>
      <c r="I208" s="590">
        <v>1423.5148899999999</v>
      </c>
      <c r="J208" s="591">
        <v>-55.818443333333001</v>
      </c>
      <c r="K208" s="598">
        <v>0.320755946372</v>
      </c>
    </row>
    <row r="209" spans="1:11" ht="14.4" customHeight="1" thickBot="1" x14ac:dyDescent="0.35">
      <c r="A209" s="607" t="s">
        <v>522</v>
      </c>
      <c r="B209" s="585">
        <v>4669.99999999994</v>
      </c>
      <c r="C209" s="585">
        <v>4083.3925599999998</v>
      </c>
      <c r="D209" s="586">
        <v>-586.60743999993997</v>
      </c>
      <c r="E209" s="587">
        <v>0.87438812847900005</v>
      </c>
      <c r="F209" s="585">
        <v>4438</v>
      </c>
      <c r="G209" s="586">
        <v>1479.3333333333301</v>
      </c>
      <c r="H209" s="588">
        <v>321.70168999999999</v>
      </c>
      <c r="I209" s="585">
        <v>1423.5148899999999</v>
      </c>
      <c r="J209" s="586">
        <v>-55.818443333333001</v>
      </c>
      <c r="K209" s="589">
        <v>0.320755946372</v>
      </c>
    </row>
    <row r="210" spans="1:11" ht="14.4" customHeight="1" thickBot="1" x14ac:dyDescent="0.35">
      <c r="A210" s="611" t="s">
        <v>523</v>
      </c>
      <c r="B210" s="590">
        <v>0</v>
      </c>
      <c r="C210" s="590">
        <v>149.58726999999999</v>
      </c>
      <c r="D210" s="591">
        <v>149.58726999999999</v>
      </c>
      <c r="E210" s="592" t="s">
        <v>322</v>
      </c>
      <c r="F210" s="590">
        <v>4.9406564584124654E-324</v>
      </c>
      <c r="G210" s="591">
        <v>0</v>
      </c>
      <c r="H210" s="593">
        <v>1.44198</v>
      </c>
      <c r="I210" s="590">
        <v>8.3380700000000001</v>
      </c>
      <c r="J210" s="591">
        <v>8.3380700000000001</v>
      </c>
      <c r="K210" s="594" t="s">
        <v>328</v>
      </c>
    </row>
    <row r="211" spans="1:11" ht="14.4" customHeight="1" thickBot="1" x14ac:dyDescent="0.35">
      <c r="A211" s="608" t="s">
        <v>524</v>
      </c>
      <c r="B211" s="590">
        <v>0</v>
      </c>
      <c r="C211" s="590">
        <v>149.58726999999999</v>
      </c>
      <c r="D211" s="591">
        <v>149.58726999999999</v>
      </c>
      <c r="E211" s="592" t="s">
        <v>322</v>
      </c>
      <c r="F211" s="590">
        <v>4.9406564584124654E-324</v>
      </c>
      <c r="G211" s="591">
        <v>0</v>
      </c>
      <c r="H211" s="593">
        <v>1.44198</v>
      </c>
      <c r="I211" s="590">
        <v>8.3380700000000001</v>
      </c>
      <c r="J211" s="591">
        <v>8.3380700000000001</v>
      </c>
      <c r="K211" s="594" t="s">
        <v>328</v>
      </c>
    </row>
    <row r="212" spans="1:11" ht="14.4" customHeight="1" thickBot="1" x14ac:dyDescent="0.35">
      <c r="A212" s="610" t="s">
        <v>525</v>
      </c>
      <c r="B212" s="590">
        <v>0</v>
      </c>
      <c r="C212" s="590">
        <v>149.58726999999999</v>
      </c>
      <c r="D212" s="591">
        <v>149.58726999999999</v>
      </c>
      <c r="E212" s="592" t="s">
        <v>322</v>
      </c>
      <c r="F212" s="590">
        <v>4.9406564584124654E-324</v>
      </c>
      <c r="G212" s="591">
        <v>0</v>
      </c>
      <c r="H212" s="593">
        <v>1.44198</v>
      </c>
      <c r="I212" s="590">
        <v>8.3380700000000001</v>
      </c>
      <c r="J212" s="591">
        <v>8.3380700000000001</v>
      </c>
      <c r="K212" s="594" t="s">
        <v>328</v>
      </c>
    </row>
    <row r="213" spans="1:11" ht="14.4" customHeight="1" thickBot="1" x14ac:dyDescent="0.35">
      <c r="A213" s="606" t="s">
        <v>526</v>
      </c>
      <c r="B213" s="590">
        <v>0</v>
      </c>
      <c r="C213" s="590">
        <v>149.58726999999999</v>
      </c>
      <c r="D213" s="591">
        <v>149.58726999999999</v>
      </c>
      <c r="E213" s="592" t="s">
        <v>322</v>
      </c>
      <c r="F213" s="590">
        <v>4.9406564584124654E-324</v>
      </c>
      <c r="G213" s="591">
        <v>0</v>
      </c>
      <c r="H213" s="593">
        <v>1.44198</v>
      </c>
      <c r="I213" s="590">
        <v>8.3380700000000001</v>
      </c>
      <c r="J213" s="591">
        <v>8.3380700000000001</v>
      </c>
      <c r="K213" s="594" t="s">
        <v>328</v>
      </c>
    </row>
    <row r="214" spans="1:11" ht="14.4" customHeight="1" thickBot="1" x14ac:dyDescent="0.35">
      <c r="A214" s="607" t="s">
        <v>527</v>
      </c>
      <c r="B214" s="585">
        <v>0</v>
      </c>
      <c r="C214" s="585">
        <v>12.96927</v>
      </c>
      <c r="D214" s="586">
        <v>12.96927</v>
      </c>
      <c r="E214" s="595" t="s">
        <v>322</v>
      </c>
      <c r="F214" s="585">
        <v>4.9406564584124654E-324</v>
      </c>
      <c r="G214" s="586">
        <v>0</v>
      </c>
      <c r="H214" s="588">
        <v>1.44198</v>
      </c>
      <c r="I214" s="585">
        <v>6.4880699999999996</v>
      </c>
      <c r="J214" s="586">
        <v>6.4880699999999996</v>
      </c>
      <c r="K214" s="596" t="s">
        <v>328</v>
      </c>
    </row>
    <row r="215" spans="1:11" ht="14.4" customHeight="1" thickBot="1" x14ac:dyDescent="0.35">
      <c r="A215" s="607" t="s">
        <v>528</v>
      </c>
      <c r="B215" s="585">
        <v>0</v>
      </c>
      <c r="C215" s="585">
        <v>136.61799999999999</v>
      </c>
      <c r="D215" s="586">
        <v>136.61799999999999</v>
      </c>
      <c r="E215" s="595" t="s">
        <v>322</v>
      </c>
      <c r="F215" s="585">
        <v>4.9406564584124654E-324</v>
      </c>
      <c r="G215" s="586">
        <v>0</v>
      </c>
      <c r="H215" s="588">
        <v>4.9406564584124654E-324</v>
      </c>
      <c r="I215" s="585">
        <v>1.85</v>
      </c>
      <c r="J215" s="586">
        <v>1.85</v>
      </c>
      <c r="K215" s="596" t="s">
        <v>328</v>
      </c>
    </row>
    <row r="216" spans="1:11" ht="14.4" customHeight="1" thickBot="1" x14ac:dyDescent="0.35">
      <c r="A216" s="612"/>
      <c r="B216" s="585">
        <v>-8189.4108315395697</v>
      </c>
      <c r="C216" s="585">
        <v>-23022.184740000001</v>
      </c>
      <c r="D216" s="586">
        <v>-14832.7739084604</v>
      </c>
      <c r="E216" s="587">
        <v>2.8112137995730002</v>
      </c>
      <c r="F216" s="585">
        <v>-20169.976811814598</v>
      </c>
      <c r="G216" s="586">
        <v>-6723.3256039382104</v>
      </c>
      <c r="H216" s="588">
        <v>-1154.6695299999999</v>
      </c>
      <c r="I216" s="585">
        <v>-7641.3426800000198</v>
      </c>
      <c r="J216" s="586">
        <v>-918.01707606180798</v>
      </c>
      <c r="K216" s="589">
        <v>0.37884737058899998</v>
      </c>
    </row>
    <row r="217" spans="1:11" ht="14.4" customHeight="1" thickBot="1" x14ac:dyDescent="0.35">
      <c r="A217" s="613" t="s">
        <v>66</v>
      </c>
      <c r="B217" s="599">
        <v>-8189.4108315396397</v>
      </c>
      <c r="C217" s="599">
        <v>-23022.184740000001</v>
      </c>
      <c r="D217" s="600">
        <v>-14832.7739084604</v>
      </c>
      <c r="E217" s="601" t="s">
        <v>322</v>
      </c>
      <c r="F217" s="599">
        <v>-20169.976811814598</v>
      </c>
      <c r="G217" s="600">
        <v>-6723.3256039382104</v>
      </c>
      <c r="H217" s="599">
        <v>-1154.6695299999999</v>
      </c>
      <c r="I217" s="599">
        <v>-7641.3426800000198</v>
      </c>
      <c r="J217" s="600">
        <v>-918.01707606181401</v>
      </c>
      <c r="K217" s="602">
        <v>0.37884737058899998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529</v>
      </c>
      <c r="B5" s="615" t="s">
        <v>530</v>
      </c>
      <c r="C5" s="616" t="s">
        <v>531</v>
      </c>
      <c r="D5" s="616" t="s">
        <v>531</v>
      </c>
      <c r="E5" s="616"/>
      <c r="F5" s="616" t="s">
        <v>531</v>
      </c>
      <c r="G5" s="616" t="s">
        <v>531</v>
      </c>
      <c r="H5" s="616" t="s">
        <v>531</v>
      </c>
      <c r="I5" s="617" t="s">
        <v>531</v>
      </c>
      <c r="J5" s="618" t="s">
        <v>74</v>
      </c>
    </row>
    <row r="6" spans="1:10" ht="14.4" customHeight="1" x14ac:dyDescent="0.3">
      <c r="A6" s="614" t="s">
        <v>529</v>
      </c>
      <c r="B6" s="615" t="s">
        <v>331</v>
      </c>
      <c r="C6" s="616">
        <v>489.35192999999992</v>
      </c>
      <c r="D6" s="616">
        <v>538.31868999999801</v>
      </c>
      <c r="E6" s="616"/>
      <c r="F6" s="616">
        <v>795.40816000000086</v>
      </c>
      <c r="G6" s="616">
        <v>1087.3333333333333</v>
      </c>
      <c r="H6" s="616">
        <v>-291.9251733333324</v>
      </c>
      <c r="I6" s="617">
        <v>0.73152191293684943</v>
      </c>
      <c r="J6" s="618" t="s">
        <v>1</v>
      </c>
    </row>
    <row r="7" spans="1:10" ht="14.4" customHeight="1" x14ac:dyDescent="0.3">
      <c r="A7" s="614" t="s">
        <v>529</v>
      </c>
      <c r="B7" s="615" t="s">
        <v>332</v>
      </c>
      <c r="C7" s="616">
        <v>9.4931999999999999</v>
      </c>
      <c r="D7" s="616">
        <v>10.566219999998999</v>
      </c>
      <c r="E7" s="616"/>
      <c r="F7" s="616">
        <v>36.923090000000002</v>
      </c>
      <c r="G7" s="616">
        <v>28.333333333333332</v>
      </c>
      <c r="H7" s="616">
        <v>8.5897566666666698</v>
      </c>
      <c r="I7" s="617">
        <v>1.3031678823529413</v>
      </c>
      <c r="J7" s="618" t="s">
        <v>1</v>
      </c>
    </row>
    <row r="8" spans="1:10" ht="14.4" customHeight="1" x14ac:dyDescent="0.3">
      <c r="A8" s="614" t="s">
        <v>529</v>
      </c>
      <c r="B8" s="615" t="s">
        <v>333</v>
      </c>
      <c r="C8" s="616" t="s">
        <v>531</v>
      </c>
      <c r="D8" s="616">
        <v>20.910119999999999</v>
      </c>
      <c r="E8" s="616"/>
      <c r="F8" s="616">
        <v>34.3065</v>
      </c>
      <c r="G8" s="616">
        <v>6.666666666666667</v>
      </c>
      <c r="H8" s="616">
        <v>27.639833333333332</v>
      </c>
      <c r="I8" s="617">
        <v>5.145975</v>
      </c>
      <c r="J8" s="618" t="s">
        <v>1</v>
      </c>
    </row>
    <row r="9" spans="1:10" ht="14.4" customHeight="1" x14ac:dyDescent="0.3">
      <c r="A9" s="614" t="s">
        <v>529</v>
      </c>
      <c r="B9" s="615" t="s">
        <v>334</v>
      </c>
      <c r="C9" s="616">
        <v>108.02415999999999</v>
      </c>
      <c r="D9" s="616">
        <v>65.240939999999</v>
      </c>
      <c r="E9" s="616"/>
      <c r="F9" s="616">
        <v>43.686399999999999</v>
      </c>
      <c r="G9" s="616">
        <v>46</v>
      </c>
      <c r="H9" s="616">
        <v>-2.313600000000001</v>
      </c>
      <c r="I9" s="617">
        <v>0.94970434782608693</v>
      </c>
      <c r="J9" s="618" t="s">
        <v>1</v>
      </c>
    </row>
    <row r="10" spans="1:10" ht="14.4" customHeight="1" x14ac:dyDescent="0.3">
      <c r="A10" s="614" t="s">
        <v>529</v>
      </c>
      <c r="B10" s="615" t="s">
        <v>335</v>
      </c>
      <c r="C10" s="616" t="s">
        <v>531</v>
      </c>
      <c r="D10" s="616" t="s">
        <v>531</v>
      </c>
      <c r="E10" s="616"/>
      <c r="F10" s="616">
        <v>4.4459900000000001</v>
      </c>
      <c r="G10" s="616">
        <v>0</v>
      </c>
      <c r="H10" s="616">
        <v>4.4459900000000001</v>
      </c>
      <c r="I10" s="617" t="s">
        <v>531</v>
      </c>
      <c r="J10" s="618" t="s">
        <v>1</v>
      </c>
    </row>
    <row r="11" spans="1:10" ht="14.4" customHeight="1" x14ac:dyDescent="0.3">
      <c r="A11" s="614" t="s">
        <v>529</v>
      </c>
      <c r="B11" s="615" t="s">
        <v>336</v>
      </c>
      <c r="C11" s="616">
        <v>187.13649000000001</v>
      </c>
      <c r="D11" s="616">
        <v>75.154120000000006</v>
      </c>
      <c r="E11" s="616"/>
      <c r="F11" s="616">
        <v>53.975339999999996</v>
      </c>
      <c r="G11" s="616">
        <v>68.666666666666671</v>
      </c>
      <c r="H11" s="616">
        <v>-14.691326666666676</v>
      </c>
      <c r="I11" s="617">
        <v>0.78604864077669889</v>
      </c>
      <c r="J11" s="618" t="s">
        <v>1</v>
      </c>
    </row>
    <row r="12" spans="1:10" ht="14.4" customHeight="1" x14ac:dyDescent="0.3">
      <c r="A12" s="614" t="s">
        <v>529</v>
      </c>
      <c r="B12" s="615" t="s">
        <v>337</v>
      </c>
      <c r="C12" s="616">
        <v>2.4759699999999998</v>
      </c>
      <c r="D12" s="616">
        <v>0.13893</v>
      </c>
      <c r="E12" s="616"/>
      <c r="F12" s="616">
        <v>0.45778000000000002</v>
      </c>
      <c r="G12" s="616">
        <v>1.6666666666666667</v>
      </c>
      <c r="H12" s="616">
        <v>-1.2088866666666667</v>
      </c>
      <c r="I12" s="617">
        <v>0.27466800000000002</v>
      </c>
      <c r="J12" s="618" t="s">
        <v>1</v>
      </c>
    </row>
    <row r="13" spans="1:10" ht="14.4" customHeight="1" x14ac:dyDescent="0.3">
      <c r="A13" s="614" t="s">
        <v>529</v>
      </c>
      <c r="B13" s="615" t="s">
        <v>338</v>
      </c>
      <c r="C13" s="616">
        <v>30.689730000000001</v>
      </c>
      <c r="D13" s="616">
        <v>38.291369999999006</v>
      </c>
      <c r="E13" s="616"/>
      <c r="F13" s="616">
        <v>33.218890000000002</v>
      </c>
      <c r="G13" s="616">
        <v>32.333333333333336</v>
      </c>
      <c r="H13" s="616">
        <v>0.8855566666666661</v>
      </c>
      <c r="I13" s="617">
        <v>1.027388350515464</v>
      </c>
      <c r="J13" s="618" t="s">
        <v>1</v>
      </c>
    </row>
    <row r="14" spans="1:10" ht="14.4" customHeight="1" x14ac:dyDescent="0.3">
      <c r="A14" s="614" t="s">
        <v>529</v>
      </c>
      <c r="B14" s="615" t="s">
        <v>532</v>
      </c>
      <c r="C14" s="616">
        <v>827.17147999999986</v>
      </c>
      <c r="D14" s="616">
        <v>748.62038999999504</v>
      </c>
      <c r="E14" s="616"/>
      <c r="F14" s="616">
        <v>1002.4221500000009</v>
      </c>
      <c r="G14" s="616">
        <v>1271</v>
      </c>
      <c r="H14" s="616">
        <v>-268.5778499999991</v>
      </c>
      <c r="I14" s="617">
        <v>0.78868776553894637</v>
      </c>
      <c r="J14" s="618" t="s">
        <v>533</v>
      </c>
    </row>
    <row r="16" spans="1:10" ht="14.4" customHeight="1" x14ac:dyDescent="0.3">
      <c r="A16" s="614" t="s">
        <v>529</v>
      </c>
      <c r="B16" s="615" t="s">
        <v>530</v>
      </c>
      <c r="C16" s="616" t="s">
        <v>531</v>
      </c>
      <c r="D16" s="616" t="s">
        <v>531</v>
      </c>
      <c r="E16" s="616"/>
      <c r="F16" s="616" t="s">
        <v>531</v>
      </c>
      <c r="G16" s="616" t="s">
        <v>531</v>
      </c>
      <c r="H16" s="616" t="s">
        <v>531</v>
      </c>
      <c r="I16" s="617" t="s">
        <v>531</v>
      </c>
      <c r="J16" s="618" t="s">
        <v>74</v>
      </c>
    </row>
    <row r="17" spans="1:10" ht="14.4" customHeight="1" x14ac:dyDescent="0.3">
      <c r="A17" s="614" t="s">
        <v>534</v>
      </c>
      <c r="B17" s="615" t="s">
        <v>535</v>
      </c>
      <c r="C17" s="616" t="s">
        <v>531</v>
      </c>
      <c r="D17" s="616" t="s">
        <v>531</v>
      </c>
      <c r="E17" s="616"/>
      <c r="F17" s="616" t="s">
        <v>531</v>
      </c>
      <c r="G17" s="616" t="s">
        <v>531</v>
      </c>
      <c r="H17" s="616" t="s">
        <v>531</v>
      </c>
      <c r="I17" s="617" t="s">
        <v>531</v>
      </c>
      <c r="J17" s="618" t="s">
        <v>0</v>
      </c>
    </row>
    <row r="18" spans="1:10" ht="14.4" customHeight="1" x14ac:dyDescent="0.3">
      <c r="A18" s="614" t="s">
        <v>534</v>
      </c>
      <c r="B18" s="615" t="s">
        <v>331</v>
      </c>
      <c r="C18" s="616">
        <v>273.92999999999995</v>
      </c>
      <c r="D18" s="616">
        <v>247.32710999999898</v>
      </c>
      <c r="E18" s="616"/>
      <c r="F18" s="616">
        <v>255.09305999999998</v>
      </c>
      <c r="G18" s="616">
        <v>252.33333333333334</v>
      </c>
      <c r="H18" s="616">
        <v>2.7597266666666371</v>
      </c>
      <c r="I18" s="617">
        <v>1.0109368295904886</v>
      </c>
      <c r="J18" s="618" t="s">
        <v>1</v>
      </c>
    </row>
    <row r="19" spans="1:10" ht="14.4" customHeight="1" x14ac:dyDescent="0.3">
      <c r="A19" s="614" t="s">
        <v>534</v>
      </c>
      <c r="B19" s="615" t="s">
        <v>332</v>
      </c>
      <c r="C19" s="616">
        <v>9.4931999999999999</v>
      </c>
      <c r="D19" s="616">
        <v>10.566219999998999</v>
      </c>
      <c r="E19" s="616"/>
      <c r="F19" s="616">
        <v>36.923090000000002</v>
      </c>
      <c r="G19" s="616">
        <v>28.333333333333332</v>
      </c>
      <c r="H19" s="616">
        <v>8.5897566666666698</v>
      </c>
      <c r="I19" s="617">
        <v>1.3031678823529413</v>
      </c>
      <c r="J19" s="618" t="s">
        <v>1</v>
      </c>
    </row>
    <row r="20" spans="1:10" ht="14.4" customHeight="1" x14ac:dyDescent="0.3">
      <c r="A20" s="614" t="s">
        <v>534</v>
      </c>
      <c r="B20" s="615" t="s">
        <v>333</v>
      </c>
      <c r="C20" s="616" t="s">
        <v>531</v>
      </c>
      <c r="D20" s="616">
        <v>20.910119999999999</v>
      </c>
      <c r="E20" s="616"/>
      <c r="F20" s="616">
        <v>34.3065</v>
      </c>
      <c r="G20" s="616">
        <v>6.666666666666667</v>
      </c>
      <c r="H20" s="616">
        <v>27.639833333333332</v>
      </c>
      <c r="I20" s="617">
        <v>5.145975</v>
      </c>
      <c r="J20" s="618" t="s">
        <v>1</v>
      </c>
    </row>
    <row r="21" spans="1:10" ht="14.4" customHeight="1" x14ac:dyDescent="0.3">
      <c r="A21" s="614" t="s">
        <v>534</v>
      </c>
      <c r="B21" s="615" t="s">
        <v>335</v>
      </c>
      <c r="C21" s="616" t="s">
        <v>531</v>
      </c>
      <c r="D21" s="616" t="s">
        <v>531</v>
      </c>
      <c r="E21" s="616"/>
      <c r="F21" s="616">
        <v>4.4459900000000001</v>
      </c>
      <c r="G21" s="616">
        <v>0</v>
      </c>
      <c r="H21" s="616">
        <v>4.4459900000000001</v>
      </c>
      <c r="I21" s="617" t="s">
        <v>531</v>
      </c>
      <c r="J21" s="618" t="s">
        <v>1</v>
      </c>
    </row>
    <row r="22" spans="1:10" ht="14.4" customHeight="1" x14ac:dyDescent="0.3">
      <c r="A22" s="614" t="s">
        <v>534</v>
      </c>
      <c r="B22" s="615" t="s">
        <v>336</v>
      </c>
      <c r="C22" s="616">
        <v>186.46352000000002</v>
      </c>
      <c r="D22" s="616">
        <v>74.959500000000006</v>
      </c>
      <c r="E22" s="616"/>
      <c r="F22" s="616">
        <v>53.410559999999997</v>
      </c>
      <c r="G22" s="616">
        <v>68</v>
      </c>
      <c r="H22" s="616">
        <v>-14.589440000000003</v>
      </c>
      <c r="I22" s="617">
        <v>0.78544941176470584</v>
      </c>
      <c r="J22" s="618" t="s">
        <v>1</v>
      </c>
    </row>
    <row r="23" spans="1:10" ht="14.4" customHeight="1" x14ac:dyDescent="0.3">
      <c r="A23" s="614" t="s">
        <v>534</v>
      </c>
      <c r="B23" s="615" t="s">
        <v>337</v>
      </c>
      <c r="C23" s="616">
        <v>2.4759699999999998</v>
      </c>
      <c r="D23" s="616">
        <v>0.13893</v>
      </c>
      <c r="E23" s="616"/>
      <c r="F23" s="616">
        <v>0.45778000000000002</v>
      </c>
      <c r="G23" s="616">
        <v>1.6666666666666667</v>
      </c>
      <c r="H23" s="616">
        <v>-1.2088866666666667</v>
      </c>
      <c r="I23" s="617">
        <v>0.27466800000000002</v>
      </c>
      <c r="J23" s="618" t="s">
        <v>1</v>
      </c>
    </row>
    <row r="24" spans="1:10" ht="14.4" customHeight="1" x14ac:dyDescent="0.3">
      <c r="A24" s="614" t="s">
        <v>534</v>
      </c>
      <c r="B24" s="615" t="s">
        <v>338</v>
      </c>
      <c r="C24" s="616">
        <v>30.689730000000001</v>
      </c>
      <c r="D24" s="616">
        <v>38.291369999999006</v>
      </c>
      <c r="E24" s="616"/>
      <c r="F24" s="616">
        <v>33.218890000000002</v>
      </c>
      <c r="G24" s="616">
        <v>32</v>
      </c>
      <c r="H24" s="616">
        <v>1.2188900000000018</v>
      </c>
      <c r="I24" s="617">
        <v>1.0380903125000001</v>
      </c>
      <c r="J24" s="618" t="s">
        <v>1</v>
      </c>
    </row>
    <row r="25" spans="1:10" ht="14.4" customHeight="1" x14ac:dyDescent="0.3">
      <c r="A25" s="614" t="s">
        <v>534</v>
      </c>
      <c r="B25" s="615" t="s">
        <v>536</v>
      </c>
      <c r="C25" s="616">
        <v>503.05241999999998</v>
      </c>
      <c r="D25" s="616">
        <v>392.19324999999702</v>
      </c>
      <c r="E25" s="616"/>
      <c r="F25" s="616">
        <v>417.85586999999992</v>
      </c>
      <c r="G25" s="616">
        <v>389.00000000000006</v>
      </c>
      <c r="H25" s="616">
        <v>28.855869999999868</v>
      </c>
      <c r="I25" s="617">
        <v>1.0741796143958866</v>
      </c>
      <c r="J25" s="618" t="s">
        <v>537</v>
      </c>
    </row>
    <row r="26" spans="1:10" ht="14.4" customHeight="1" x14ac:dyDescent="0.3">
      <c r="A26" s="614" t="s">
        <v>531</v>
      </c>
      <c r="B26" s="615" t="s">
        <v>531</v>
      </c>
      <c r="C26" s="616" t="s">
        <v>531</v>
      </c>
      <c r="D26" s="616" t="s">
        <v>531</v>
      </c>
      <c r="E26" s="616"/>
      <c r="F26" s="616" t="s">
        <v>531</v>
      </c>
      <c r="G26" s="616" t="s">
        <v>531</v>
      </c>
      <c r="H26" s="616" t="s">
        <v>531</v>
      </c>
      <c r="I26" s="617" t="s">
        <v>531</v>
      </c>
      <c r="J26" s="618" t="s">
        <v>538</v>
      </c>
    </row>
    <row r="27" spans="1:10" ht="14.4" customHeight="1" x14ac:dyDescent="0.3">
      <c r="A27" s="614" t="s">
        <v>539</v>
      </c>
      <c r="B27" s="615" t="s">
        <v>540</v>
      </c>
      <c r="C27" s="616" t="s">
        <v>531</v>
      </c>
      <c r="D27" s="616" t="s">
        <v>531</v>
      </c>
      <c r="E27" s="616"/>
      <c r="F27" s="616" t="s">
        <v>531</v>
      </c>
      <c r="G27" s="616" t="s">
        <v>531</v>
      </c>
      <c r="H27" s="616" t="s">
        <v>531</v>
      </c>
      <c r="I27" s="617" t="s">
        <v>531</v>
      </c>
      <c r="J27" s="618" t="s">
        <v>0</v>
      </c>
    </row>
    <row r="28" spans="1:10" ht="14.4" customHeight="1" x14ac:dyDescent="0.3">
      <c r="A28" s="614" t="s">
        <v>539</v>
      </c>
      <c r="B28" s="615" t="s">
        <v>331</v>
      </c>
      <c r="C28" s="616">
        <v>215.42193</v>
      </c>
      <c r="D28" s="616">
        <v>290.99157999999898</v>
      </c>
      <c r="E28" s="616"/>
      <c r="F28" s="616">
        <v>540.31510000000094</v>
      </c>
      <c r="G28" s="616">
        <v>824</v>
      </c>
      <c r="H28" s="616">
        <v>-283.68489999999906</v>
      </c>
      <c r="I28" s="617">
        <v>0.65572220873786524</v>
      </c>
      <c r="J28" s="618" t="s">
        <v>1</v>
      </c>
    </row>
    <row r="29" spans="1:10" ht="14.4" customHeight="1" x14ac:dyDescent="0.3">
      <c r="A29" s="614" t="s">
        <v>539</v>
      </c>
      <c r="B29" s="615" t="s">
        <v>334</v>
      </c>
      <c r="C29" s="616">
        <v>108.02415999999999</v>
      </c>
      <c r="D29" s="616">
        <v>65.240939999999</v>
      </c>
      <c r="E29" s="616"/>
      <c r="F29" s="616">
        <v>43.686399999999999</v>
      </c>
      <c r="G29" s="616">
        <v>46</v>
      </c>
      <c r="H29" s="616">
        <v>-2.313600000000001</v>
      </c>
      <c r="I29" s="617">
        <v>0.94970434782608693</v>
      </c>
      <c r="J29" s="618" t="s">
        <v>1</v>
      </c>
    </row>
    <row r="30" spans="1:10" ht="14.4" customHeight="1" x14ac:dyDescent="0.3">
      <c r="A30" s="614" t="s">
        <v>539</v>
      </c>
      <c r="B30" s="615" t="s">
        <v>336</v>
      </c>
      <c r="C30" s="616">
        <v>0.67296999999999996</v>
      </c>
      <c r="D30" s="616">
        <v>0.19461999999999999</v>
      </c>
      <c r="E30" s="616"/>
      <c r="F30" s="616">
        <v>0.56477999999999995</v>
      </c>
      <c r="G30" s="616">
        <v>0.66666666666666663</v>
      </c>
      <c r="H30" s="616">
        <v>-0.10188666666666668</v>
      </c>
      <c r="I30" s="617">
        <v>0.84716999999999998</v>
      </c>
      <c r="J30" s="618" t="s">
        <v>1</v>
      </c>
    </row>
    <row r="31" spans="1:10" ht="14.4" customHeight="1" x14ac:dyDescent="0.3">
      <c r="A31" s="614" t="s">
        <v>539</v>
      </c>
      <c r="B31" s="615" t="s">
        <v>338</v>
      </c>
      <c r="C31" s="616">
        <v>0</v>
      </c>
      <c r="D31" s="616">
        <v>0</v>
      </c>
      <c r="E31" s="616"/>
      <c r="F31" s="616">
        <v>0</v>
      </c>
      <c r="G31" s="616">
        <v>0.33333333333333331</v>
      </c>
      <c r="H31" s="616">
        <v>-0.33333333333333331</v>
      </c>
      <c r="I31" s="617">
        <v>0</v>
      </c>
      <c r="J31" s="618" t="s">
        <v>1</v>
      </c>
    </row>
    <row r="32" spans="1:10" ht="14.4" customHeight="1" x14ac:dyDescent="0.3">
      <c r="A32" s="614" t="s">
        <v>539</v>
      </c>
      <c r="B32" s="615" t="s">
        <v>541</v>
      </c>
      <c r="C32" s="616">
        <v>324.11906000000005</v>
      </c>
      <c r="D32" s="616">
        <v>356.42713999999796</v>
      </c>
      <c r="E32" s="616"/>
      <c r="F32" s="616">
        <v>584.56628000000103</v>
      </c>
      <c r="G32" s="616">
        <v>871</v>
      </c>
      <c r="H32" s="616">
        <v>-286.43371999999897</v>
      </c>
      <c r="I32" s="617">
        <v>0.67114383467279104</v>
      </c>
      <c r="J32" s="618" t="s">
        <v>537</v>
      </c>
    </row>
    <row r="33" spans="1:10" ht="14.4" customHeight="1" x14ac:dyDescent="0.3">
      <c r="A33" s="614" t="s">
        <v>531</v>
      </c>
      <c r="B33" s="615" t="s">
        <v>531</v>
      </c>
      <c r="C33" s="616" t="s">
        <v>531</v>
      </c>
      <c r="D33" s="616" t="s">
        <v>531</v>
      </c>
      <c r="E33" s="616"/>
      <c r="F33" s="616" t="s">
        <v>531</v>
      </c>
      <c r="G33" s="616" t="s">
        <v>531</v>
      </c>
      <c r="H33" s="616" t="s">
        <v>531</v>
      </c>
      <c r="I33" s="617" t="s">
        <v>531</v>
      </c>
      <c r="J33" s="618" t="s">
        <v>538</v>
      </c>
    </row>
    <row r="34" spans="1:10" ht="14.4" customHeight="1" x14ac:dyDescent="0.3">
      <c r="A34" s="614" t="s">
        <v>542</v>
      </c>
      <c r="B34" s="615" t="s">
        <v>543</v>
      </c>
      <c r="C34" s="616" t="s">
        <v>531</v>
      </c>
      <c r="D34" s="616" t="s">
        <v>531</v>
      </c>
      <c r="E34" s="616"/>
      <c r="F34" s="616" t="s">
        <v>531</v>
      </c>
      <c r="G34" s="616" t="s">
        <v>531</v>
      </c>
      <c r="H34" s="616" t="s">
        <v>531</v>
      </c>
      <c r="I34" s="617" t="s">
        <v>531</v>
      </c>
      <c r="J34" s="618" t="s">
        <v>0</v>
      </c>
    </row>
    <row r="35" spans="1:10" ht="14.4" customHeight="1" x14ac:dyDescent="0.3">
      <c r="A35" s="614" t="s">
        <v>542</v>
      </c>
      <c r="B35" s="615" t="s">
        <v>331</v>
      </c>
      <c r="C35" s="616">
        <v>0</v>
      </c>
      <c r="D35" s="616">
        <v>0</v>
      </c>
      <c r="E35" s="616"/>
      <c r="F35" s="616">
        <v>0</v>
      </c>
      <c r="G35" s="616">
        <v>11</v>
      </c>
      <c r="H35" s="616">
        <v>-11</v>
      </c>
      <c r="I35" s="617">
        <v>0</v>
      </c>
      <c r="J35" s="618" t="s">
        <v>1</v>
      </c>
    </row>
    <row r="36" spans="1:10" ht="14.4" customHeight="1" x14ac:dyDescent="0.3">
      <c r="A36" s="614" t="s">
        <v>542</v>
      </c>
      <c r="B36" s="615" t="s">
        <v>544</v>
      </c>
      <c r="C36" s="616">
        <v>0</v>
      </c>
      <c r="D36" s="616">
        <v>0</v>
      </c>
      <c r="E36" s="616"/>
      <c r="F36" s="616">
        <v>0</v>
      </c>
      <c r="G36" s="616">
        <v>11</v>
      </c>
      <c r="H36" s="616">
        <v>-11</v>
      </c>
      <c r="I36" s="617">
        <v>0</v>
      </c>
      <c r="J36" s="618" t="s">
        <v>537</v>
      </c>
    </row>
    <row r="37" spans="1:10" ht="14.4" customHeight="1" x14ac:dyDescent="0.3">
      <c r="A37" s="614" t="s">
        <v>531</v>
      </c>
      <c r="B37" s="615" t="s">
        <v>531</v>
      </c>
      <c r="C37" s="616" t="s">
        <v>531</v>
      </c>
      <c r="D37" s="616" t="s">
        <v>531</v>
      </c>
      <c r="E37" s="616"/>
      <c r="F37" s="616" t="s">
        <v>531</v>
      </c>
      <c r="G37" s="616" t="s">
        <v>531</v>
      </c>
      <c r="H37" s="616" t="s">
        <v>531</v>
      </c>
      <c r="I37" s="617" t="s">
        <v>531</v>
      </c>
      <c r="J37" s="618" t="s">
        <v>538</v>
      </c>
    </row>
    <row r="38" spans="1:10" ht="14.4" customHeight="1" x14ac:dyDescent="0.3">
      <c r="A38" s="614" t="s">
        <v>529</v>
      </c>
      <c r="B38" s="615" t="s">
        <v>532</v>
      </c>
      <c r="C38" s="616">
        <v>827.17147999999986</v>
      </c>
      <c r="D38" s="616">
        <v>748.62038999999504</v>
      </c>
      <c r="E38" s="616"/>
      <c r="F38" s="616">
        <v>1002.4221500000009</v>
      </c>
      <c r="G38" s="616">
        <v>1271</v>
      </c>
      <c r="H38" s="616">
        <v>-268.5778499999991</v>
      </c>
      <c r="I38" s="617">
        <v>0.78868776553894637</v>
      </c>
      <c r="J38" s="618" t="s">
        <v>533</v>
      </c>
    </row>
  </sheetData>
  <mergeCells count="3">
    <mergeCell ref="F3:I3"/>
    <mergeCell ref="C4:D4"/>
    <mergeCell ref="A1:I1"/>
  </mergeCells>
  <conditionalFormatting sqref="F15 F39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38">
    <cfRule type="expression" dxfId="60" priority="5">
      <formula>$H16&gt;0</formula>
    </cfRule>
  </conditionalFormatting>
  <conditionalFormatting sqref="A16:A38">
    <cfRule type="expression" dxfId="59" priority="2">
      <formula>AND($J16&lt;&gt;"mezeraKL",$J16&lt;&gt;"")</formula>
    </cfRule>
  </conditionalFormatting>
  <conditionalFormatting sqref="I16:I38">
    <cfRule type="expression" dxfId="58" priority="6">
      <formula>$I16&gt;1</formula>
    </cfRule>
  </conditionalFormatting>
  <conditionalFormatting sqref="B16:B38">
    <cfRule type="expression" dxfId="57" priority="1">
      <formula>OR($J16="NS",$J16="SumaNS",$J16="Účet")</formula>
    </cfRule>
  </conditionalFormatting>
  <conditionalFormatting sqref="A16:D38 F16:I38">
    <cfRule type="expression" dxfId="56" priority="8">
      <formula>AND($J16&lt;&gt;"",$J16&lt;&gt;"mezeraKL")</formula>
    </cfRule>
  </conditionalFormatting>
  <conditionalFormatting sqref="B16:D38 F16:I38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8 F16:I38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294.14869505193082</v>
      </c>
      <c r="M3" s="210">
        <f>SUBTOTAL(9,M5:M1048576)</f>
        <v>3296.0333333333328</v>
      </c>
      <c r="N3" s="211">
        <f>SUBTOTAL(9,N5:N1048576)</f>
        <v>969523.90384766564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529</v>
      </c>
      <c r="B5" s="625" t="s">
        <v>530</v>
      </c>
      <c r="C5" s="626" t="s">
        <v>534</v>
      </c>
      <c r="D5" s="627" t="s">
        <v>1499</v>
      </c>
      <c r="E5" s="626" t="s">
        <v>545</v>
      </c>
      <c r="F5" s="627" t="s">
        <v>1501</v>
      </c>
      <c r="G5" s="626"/>
      <c r="H5" s="626" t="s">
        <v>546</v>
      </c>
      <c r="I5" s="626" t="s">
        <v>547</v>
      </c>
      <c r="J5" s="626" t="s">
        <v>548</v>
      </c>
      <c r="K5" s="626" t="s">
        <v>549</v>
      </c>
      <c r="L5" s="628">
        <v>100.88</v>
      </c>
      <c r="M5" s="628">
        <v>1</v>
      </c>
      <c r="N5" s="629">
        <v>100.88</v>
      </c>
    </row>
    <row r="6" spans="1:14" ht="14.4" customHeight="1" x14ac:dyDescent="0.3">
      <c r="A6" s="630" t="s">
        <v>529</v>
      </c>
      <c r="B6" s="631" t="s">
        <v>530</v>
      </c>
      <c r="C6" s="632" t="s">
        <v>534</v>
      </c>
      <c r="D6" s="633" t="s">
        <v>1499</v>
      </c>
      <c r="E6" s="632" t="s">
        <v>545</v>
      </c>
      <c r="F6" s="633" t="s">
        <v>1501</v>
      </c>
      <c r="G6" s="632"/>
      <c r="H6" s="632" t="s">
        <v>550</v>
      </c>
      <c r="I6" s="632" t="s">
        <v>550</v>
      </c>
      <c r="J6" s="632" t="s">
        <v>551</v>
      </c>
      <c r="K6" s="632" t="s">
        <v>552</v>
      </c>
      <c r="L6" s="634">
        <v>49.845000000000013</v>
      </c>
      <c r="M6" s="634">
        <v>2</v>
      </c>
      <c r="N6" s="635">
        <v>99.690000000000026</v>
      </c>
    </row>
    <row r="7" spans="1:14" ht="14.4" customHeight="1" x14ac:dyDescent="0.3">
      <c r="A7" s="630" t="s">
        <v>529</v>
      </c>
      <c r="B7" s="631" t="s">
        <v>530</v>
      </c>
      <c r="C7" s="632" t="s">
        <v>534</v>
      </c>
      <c r="D7" s="633" t="s">
        <v>1499</v>
      </c>
      <c r="E7" s="632" t="s">
        <v>545</v>
      </c>
      <c r="F7" s="633" t="s">
        <v>1501</v>
      </c>
      <c r="G7" s="632" t="s">
        <v>553</v>
      </c>
      <c r="H7" s="632" t="s">
        <v>554</v>
      </c>
      <c r="I7" s="632" t="s">
        <v>554</v>
      </c>
      <c r="J7" s="632" t="s">
        <v>555</v>
      </c>
      <c r="K7" s="632" t="s">
        <v>556</v>
      </c>
      <c r="L7" s="634">
        <v>179.4</v>
      </c>
      <c r="M7" s="634">
        <v>31</v>
      </c>
      <c r="N7" s="635">
        <v>5561.4000000000005</v>
      </c>
    </row>
    <row r="8" spans="1:14" ht="14.4" customHeight="1" x14ac:dyDescent="0.3">
      <c r="A8" s="630" t="s">
        <v>529</v>
      </c>
      <c r="B8" s="631" t="s">
        <v>530</v>
      </c>
      <c r="C8" s="632" t="s">
        <v>534</v>
      </c>
      <c r="D8" s="633" t="s">
        <v>1499</v>
      </c>
      <c r="E8" s="632" t="s">
        <v>545</v>
      </c>
      <c r="F8" s="633" t="s">
        <v>1501</v>
      </c>
      <c r="G8" s="632" t="s">
        <v>553</v>
      </c>
      <c r="H8" s="632" t="s">
        <v>557</v>
      </c>
      <c r="I8" s="632" t="s">
        <v>557</v>
      </c>
      <c r="J8" s="632" t="s">
        <v>558</v>
      </c>
      <c r="K8" s="632" t="s">
        <v>559</v>
      </c>
      <c r="L8" s="634">
        <v>181.59</v>
      </c>
      <c r="M8" s="634">
        <v>18</v>
      </c>
      <c r="N8" s="635">
        <v>3268.62</v>
      </c>
    </row>
    <row r="9" spans="1:14" ht="14.4" customHeight="1" x14ac:dyDescent="0.3">
      <c r="A9" s="630" t="s">
        <v>529</v>
      </c>
      <c r="B9" s="631" t="s">
        <v>530</v>
      </c>
      <c r="C9" s="632" t="s">
        <v>534</v>
      </c>
      <c r="D9" s="633" t="s">
        <v>1499</v>
      </c>
      <c r="E9" s="632" t="s">
        <v>545</v>
      </c>
      <c r="F9" s="633" t="s">
        <v>1501</v>
      </c>
      <c r="G9" s="632" t="s">
        <v>553</v>
      </c>
      <c r="H9" s="632" t="s">
        <v>560</v>
      </c>
      <c r="I9" s="632" t="s">
        <v>560</v>
      </c>
      <c r="J9" s="632" t="s">
        <v>555</v>
      </c>
      <c r="K9" s="632" t="s">
        <v>561</v>
      </c>
      <c r="L9" s="634">
        <v>97.18</v>
      </c>
      <c r="M9" s="634">
        <v>36</v>
      </c>
      <c r="N9" s="635">
        <v>3498.4800000000005</v>
      </c>
    </row>
    <row r="10" spans="1:14" ht="14.4" customHeight="1" x14ac:dyDescent="0.3">
      <c r="A10" s="630" t="s">
        <v>529</v>
      </c>
      <c r="B10" s="631" t="s">
        <v>530</v>
      </c>
      <c r="C10" s="632" t="s">
        <v>534</v>
      </c>
      <c r="D10" s="633" t="s">
        <v>1499</v>
      </c>
      <c r="E10" s="632" t="s">
        <v>545</v>
      </c>
      <c r="F10" s="633" t="s">
        <v>1501</v>
      </c>
      <c r="G10" s="632" t="s">
        <v>553</v>
      </c>
      <c r="H10" s="632" t="s">
        <v>562</v>
      </c>
      <c r="I10" s="632" t="s">
        <v>562</v>
      </c>
      <c r="J10" s="632" t="s">
        <v>555</v>
      </c>
      <c r="K10" s="632" t="s">
        <v>563</v>
      </c>
      <c r="L10" s="634">
        <v>97.75</v>
      </c>
      <c r="M10" s="634">
        <v>16</v>
      </c>
      <c r="N10" s="635">
        <v>1564</v>
      </c>
    </row>
    <row r="11" spans="1:14" ht="14.4" customHeight="1" x14ac:dyDescent="0.3">
      <c r="A11" s="630" t="s">
        <v>529</v>
      </c>
      <c r="B11" s="631" t="s">
        <v>530</v>
      </c>
      <c r="C11" s="632" t="s">
        <v>534</v>
      </c>
      <c r="D11" s="633" t="s">
        <v>1499</v>
      </c>
      <c r="E11" s="632" t="s">
        <v>545</v>
      </c>
      <c r="F11" s="633" t="s">
        <v>1501</v>
      </c>
      <c r="G11" s="632" t="s">
        <v>553</v>
      </c>
      <c r="H11" s="632" t="s">
        <v>564</v>
      </c>
      <c r="I11" s="632" t="s">
        <v>565</v>
      </c>
      <c r="J11" s="632" t="s">
        <v>566</v>
      </c>
      <c r="K11" s="632" t="s">
        <v>567</v>
      </c>
      <c r="L11" s="634">
        <v>53.75</v>
      </c>
      <c r="M11" s="634">
        <v>2</v>
      </c>
      <c r="N11" s="635">
        <v>107.5</v>
      </c>
    </row>
    <row r="12" spans="1:14" ht="14.4" customHeight="1" x14ac:dyDescent="0.3">
      <c r="A12" s="630" t="s">
        <v>529</v>
      </c>
      <c r="B12" s="631" t="s">
        <v>530</v>
      </c>
      <c r="C12" s="632" t="s">
        <v>534</v>
      </c>
      <c r="D12" s="633" t="s">
        <v>1499</v>
      </c>
      <c r="E12" s="632" t="s">
        <v>545</v>
      </c>
      <c r="F12" s="633" t="s">
        <v>1501</v>
      </c>
      <c r="G12" s="632" t="s">
        <v>553</v>
      </c>
      <c r="H12" s="632" t="s">
        <v>568</v>
      </c>
      <c r="I12" s="632" t="s">
        <v>569</v>
      </c>
      <c r="J12" s="632" t="s">
        <v>570</v>
      </c>
      <c r="K12" s="632" t="s">
        <v>571</v>
      </c>
      <c r="L12" s="634">
        <v>99.275181290155459</v>
      </c>
      <c r="M12" s="634">
        <v>21</v>
      </c>
      <c r="N12" s="635">
        <v>2084.7788070932647</v>
      </c>
    </row>
    <row r="13" spans="1:14" ht="14.4" customHeight="1" x14ac:dyDescent="0.3">
      <c r="A13" s="630" t="s">
        <v>529</v>
      </c>
      <c r="B13" s="631" t="s">
        <v>530</v>
      </c>
      <c r="C13" s="632" t="s">
        <v>534</v>
      </c>
      <c r="D13" s="633" t="s">
        <v>1499</v>
      </c>
      <c r="E13" s="632" t="s">
        <v>545</v>
      </c>
      <c r="F13" s="633" t="s">
        <v>1501</v>
      </c>
      <c r="G13" s="632" t="s">
        <v>553</v>
      </c>
      <c r="H13" s="632" t="s">
        <v>572</v>
      </c>
      <c r="I13" s="632" t="s">
        <v>573</v>
      </c>
      <c r="J13" s="632" t="s">
        <v>574</v>
      </c>
      <c r="K13" s="632" t="s">
        <v>575</v>
      </c>
      <c r="L13" s="634">
        <v>67.171532344807645</v>
      </c>
      <c r="M13" s="634">
        <v>6</v>
      </c>
      <c r="N13" s="635">
        <v>403.02919406884587</v>
      </c>
    </row>
    <row r="14" spans="1:14" ht="14.4" customHeight="1" x14ac:dyDescent="0.3">
      <c r="A14" s="630" t="s">
        <v>529</v>
      </c>
      <c r="B14" s="631" t="s">
        <v>530</v>
      </c>
      <c r="C14" s="632" t="s">
        <v>534</v>
      </c>
      <c r="D14" s="633" t="s">
        <v>1499</v>
      </c>
      <c r="E14" s="632" t="s">
        <v>545</v>
      </c>
      <c r="F14" s="633" t="s">
        <v>1501</v>
      </c>
      <c r="G14" s="632" t="s">
        <v>553</v>
      </c>
      <c r="H14" s="632" t="s">
        <v>576</v>
      </c>
      <c r="I14" s="632" t="s">
        <v>577</v>
      </c>
      <c r="J14" s="632" t="s">
        <v>578</v>
      </c>
      <c r="K14" s="632" t="s">
        <v>579</v>
      </c>
      <c r="L14" s="634">
        <v>77.299999999999969</v>
      </c>
      <c r="M14" s="634">
        <v>1</v>
      </c>
      <c r="N14" s="635">
        <v>77.299999999999969</v>
      </c>
    </row>
    <row r="15" spans="1:14" ht="14.4" customHeight="1" x14ac:dyDescent="0.3">
      <c r="A15" s="630" t="s">
        <v>529</v>
      </c>
      <c r="B15" s="631" t="s">
        <v>530</v>
      </c>
      <c r="C15" s="632" t="s">
        <v>534</v>
      </c>
      <c r="D15" s="633" t="s">
        <v>1499</v>
      </c>
      <c r="E15" s="632" t="s">
        <v>545</v>
      </c>
      <c r="F15" s="633" t="s">
        <v>1501</v>
      </c>
      <c r="G15" s="632" t="s">
        <v>553</v>
      </c>
      <c r="H15" s="632" t="s">
        <v>580</v>
      </c>
      <c r="I15" s="632" t="s">
        <v>581</v>
      </c>
      <c r="J15" s="632" t="s">
        <v>582</v>
      </c>
      <c r="K15" s="632" t="s">
        <v>583</v>
      </c>
      <c r="L15" s="634">
        <v>28.727222222222217</v>
      </c>
      <c r="M15" s="634">
        <v>18</v>
      </c>
      <c r="N15" s="635">
        <v>517.08999999999992</v>
      </c>
    </row>
    <row r="16" spans="1:14" ht="14.4" customHeight="1" x14ac:dyDescent="0.3">
      <c r="A16" s="630" t="s">
        <v>529</v>
      </c>
      <c r="B16" s="631" t="s">
        <v>530</v>
      </c>
      <c r="C16" s="632" t="s">
        <v>534</v>
      </c>
      <c r="D16" s="633" t="s">
        <v>1499</v>
      </c>
      <c r="E16" s="632" t="s">
        <v>545</v>
      </c>
      <c r="F16" s="633" t="s">
        <v>1501</v>
      </c>
      <c r="G16" s="632" t="s">
        <v>553</v>
      </c>
      <c r="H16" s="632" t="s">
        <v>584</v>
      </c>
      <c r="I16" s="632" t="s">
        <v>585</v>
      </c>
      <c r="J16" s="632" t="s">
        <v>586</v>
      </c>
      <c r="K16" s="632" t="s">
        <v>567</v>
      </c>
      <c r="L16" s="634">
        <v>42.026847492228931</v>
      </c>
      <c r="M16" s="634">
        <v>3</v>
      </c>
      <c r="N16" s="635">
        <v>126.08054247668679</v>
      </c>
    </row>
    <row r="17" spans="1:14" ht="14.4" customHeight="1" x14ac:dyDescent="0.3">
      <c r="A17" s="630" t="s">
        <v>529</v>
      </c>
      <c r="B17" s="631" t="s">
        <v>530</v>
      </c>
      <c r="C17" s="632" t="s">
        <v>534</v>
      </c>
      <c r="D17" s="633" t="s">
        <v>1499</v>
      </c>
      <c r="E17" s="632" t="s">
        <v>545</v>
      </c>
      <c r="F17" s="633" t="s">
        <v>1501</v>
      </c>
      <c r="G17" s="632" t="s">
        <v>553</v>
      </c>
      <c r="H17" s="632" t="s">
        <v>587</v>
      </c>
      <c r="I17" s="632" t="s">
        <v>588</v>
      </c>
      <c r="J17" s="632" t="s">
        <v>586</v>
      </c>
      <c r="K17" s="632" t="s">
        <v>589</v>
      </c>
      <c r="L17" s="634">
        <v>81.171943592290759</v>
      </c>
      <c r="M17" s="634">
        <v>61</v>
      </c>
      <c r="N17" s="635">
        <v>4951.4885591297361</v>
      </c>
    </row>
    <row r="18" spans="1:14" ht="14.4" customHeight="1" x14ac:dyDescent="0.3">
      <c r="A18" s="630" t="s">
        <v>529</v>
      </c>
      <c r="B18" s="631" t="s">
        <v>530</v>
      </c>
      <c r="C18" s="632" t="s">
        <v>534</v>
      </c>
      <c r="D18" s="633" t="s">
        <v>1499</v>
      </c>
      <c r="E18" s="632" t="s">
        <v>545</v>
      </c>
      <c r="F18" s="633" t="s">
        <v>1501</v>
      </c>
      <c r="G18" s="632" t="s">
        <v>553</v>
      </c>
      <c r="H18" s="632" t="s">
        <v>590</v>
      </c>
      <c r="I18" s="632" t="s">
        <v>591</v>
      </c>
      <c r="J18" s="632" t="s">
        <v>592</v>
      </c>
      <c r="K18" s="632" t="s">
        <v>593</v>
      </c>
      <c r="L18" s="634">
        <v>61.9</v>
      </c>
      <c r="M18" s="634">
        <v>1</v>
      </c>
      <c r="N18" s="635">
        <v>61.9</v>
      </c>
    </row>
    <row r="19" spans="1:14" ht="14.4" customHeight="1" x14ac:dyDescent="0.3">
      <c r="A19" s="630" t="s">
        <v>529</v>
      </c>
      <c r="B19" s="631" t="s">
        <v>530</v>
      </c>
      <c r="C19" s="632" t="s">
        <v>534</v>
      </c>
      <c r="D19" s="633" t="s">
        <v>1499</v>
      </c>
      <c r="E19" s="632" t="s">
        <v>545</v>
      </c>
      <c r="F19" s="633" t="s">
        <v>1501</v>
      </c>
      <c r="G19" s="632" t="s">
        <v>553</v>
      </c>
      <c r="H19" s="632" t="s">
        <v>594</v>
      </c>
      <c r="I19" s="632" t="s">
        <v>595</v>
      </c>
      <c r="J19" s="632" t="s">
        <v>596</v>
      </c>
      <c r="K19" s="632" t="s">
        <v>597</v>
      </c>
      <c r="L19" s="634">
        <v>67.41576002931788</v>
      </c>
      <c r="M19" s="634">
        <v>7</v>
      </c>
      <c r="N19" s="635">
        <v>471.91032020522516</v>
      </c>
    </row>
    <row r="20" spans="1:14" ht="14.4" customHeight="1" x14ac:dyDescent="0.3">
      <c r="A20" s="630" t="s">
        <v>529</v>
      </c>
      <c r="B20" s="631" t="s">
        <v>530</v>
      </c>
      <c r="C20" s="632" t="s">
        <v>534</v>
      </c>
      <c r="D20" s="633" t="s">
        <v>1499</v>
      </c>
      <c r="E20" s="632" t="s">
        <v>545</v>
      </c>
      <c r="F20" s="633" t="s">
        <v>1501</v>
      </c>
      <c r="G20" s="632" t="s">
        <v>553</v>
      </c>
      <c r="H20" s="632" t="s">
        <v>598</v>
      </c>
      <c r="I20" s="632" t="s">
        <v>599</v>
      </c>
      <c r="J20" s="632" t="s">
        <v>600</v>
      </c>
      <c r="K20" s="632" t="s">
        <v>601</v>
      </c>
      <c r="L20" s="634">
        <v>59.22618845933394</v>
      </c>
      <c r="M20" s="634">
        <v>32</v>
      </c>
      <c r="N20" s="635">
        <v>1895.2380306986861</v>
      </c>
    </row>
    <row r="21" spans="1:14" ht="14.4" customHeight="1" x14ac:dyDescent="0.3">
      <c r="A21" s="630" t="s">
        <v>529</v>
      </c>
      <c r="B21" s="631" t="s">
        <v>530</v>
      </c>
      <c r="C21" s="632" t="s">
        <v>534</v>
      </c>
      <c r="D21" s="633" t="s">
        <v>1499</v>
      </c>
      <c r="E21" s="632" t="s">
        <v>545</v>
      </c>
      <c r="F21" s="633" t="s">
        <v>1501</v>
      </c>
      <c r="G21" s="632" t="s">
        <v>553</v>
      </c>
      <c r="H21" s="632" t="s">
        <v>602</v>
      </c>
      <c r="I21" s="632" t="s">
        <v>603</v>
      </c>
      <c r="J21" s="632" t="s">
        <v>604</v>
      </c>
      <c r="K21" s="632" t="s">
        <v>605</v>
      </c>
      <c r="L21" s="634">
        <v>60.350068466463611</v>
      </c>
      <c r="M21" s="634">
        <v>26</v>
      </c>
      <c r="N21" s="635">
        <v>1569.1017801280539</v>
      </c>
    </row>
    <row r="22" spans="1:14" ht="14.4" customHeight="1" x14ac:dyDescent="0.3">
      <c r="A22" s="630" t="s">
        <v>529</v>
      </c>
      <c r="B22" s="631" t="s">
        <v>530</v>
      </c>
      <c r="C22" s="632" t="s">
        <v>534</v>
      </c>
      <c r="D22" s="633" t="s">
        <v>1499</v>
      </c>
      <c r="E22" s="632" t="s">
        <v>545</v>
      </c>
      <c r="F22" s="633" t="s">
        <v>1501</v>
      </c>
      <c r="G22" s="632" t="s">
        <v>553</v>
      </c>
      <c r="H22" s="632" t="s">
        <v>606</v>
      </c>
      <c r="I22" s="632" t="s">
        <v>607</v>
      </c>
      <c r="J22" s="632" t="s">
        <v>608</v>
      </c>
      <c r="K22" s="632" t="s">
        <v>609</v>
      </c>
      <c r="L22" s="634">
        <v>42.089999999999989</v>
      </c>
      <c r="M22" s="634">
        <v>1</v>
      </c>
      <c r="N22" s="635">
        <v>42.089999999999989</v>
      </c>
    </row>
    <row r="23" spans="1:14" ht="14.4" customHeight="1" x14ac:dyDescent="0.3">
      <c r="A23" s="630" t="s">
        <v>529</v>
      </c>
      <c r="B23" s="631" t="s">
        <v>530</v>
      </c>
      <c r="C23" s="632" t="s">
        <v>534</v>
      </c>
      <c r="D23" s="633" t="s">
        <v>1499</v>
      </c>
      <c r="E23" s="632" t="s">
        <v>545</v>
      </c>
      <c r="F23" s="633" t="s">
        <v>1501</v>
      </c>
      <c r="G23" s="632" t="s">
        <v>553</v>
      </c>
      <c r="H23" s="632" t="s">
        <v>610</v>
      </c>
      <c r="I23" s="632" t="s">
        <v>611</v>
      </c>
      <c r="J23" s="632" t="s">
        <v>612</v>
      </c>
      <c r="K23" s="632" t="s">
        <v>613</v>
      </c>
      <c r="L23" s="634">
        <v>101.31988759103908</v>
      </c>
      <c r="M23" s="634">
        <v>2</v>
      </c>
      <c r="N23" s="635">
        <v>202.63977518207815</v>
      </c>
    </row>
    <row r="24" spans="1:14" ht="14.4" customHeight="1" x14ac:dyDescent="0.3">
      <c r="A24" s="630" t="s">
        <v>529</v>
      </c>
      <c r="B24" s="631" t="s">
        <v>530</v>
      </c>
      <c r="C24" s="632" t="s">
        <v>534</v>
      </c>
      <c r="D24" s="633" t="s">
        <v>1499</v>
      </c>
      <c r="E24" s="632" t="s">
        <v>545</v>
      </c>
      <c r="F24" s="633" t="s">
        <v>1501</v>
      </c>
      <c r="G24" s="632" t="s">
        <v>553</v>
      </c>
      <c r="H24" s="632" t="s">
        <v>614</v>
      </c>
      <c r="I24" s="632" t="s">
        <v>615</v>
      </c>
      <c r="J24" s="632" t="s">
        <v>616</v>
      </c>
      <c r="K24" s="632" t="s">
        <v>617</v>
      </c>
      <c r="L24" s="634">
        <v>260.00014025821895</v>
      </c>
      <c r="M24" s="634">
        <v>50</v>
      </c>
      <c r="N24" s="635">
        <v>13000.007012910946</v>
      </c>
    </row>
    <row r="25" spans="1:14" ht="14.4" customHeight="1" x14ac:dyDescent="0.3">
      <c r="A25" s="630" t="s">
        <v>529</v>
      </c>
      <c r="B25" s="631" t="s">
        <v>530</v>
      </c>
      <c r="C25" s="632" t="s">
        <v>534</v>
      </c>
      <c r="D25" s="633" t="s">
        <v>1499</v>
      </c>
      <c r="E25" s="632" t="s">
        <v>545</v>
      </c>
      <c r="F25" s="633" t="s">
        <v>1501</v>
      </c>
      <c r="G25" s="632" t="s">
        <v>553</v>
      </c>
      <c r="H25" s="632" t="s">
        <v>618</v>
      </c>
      <c r="I25" s="632" t="s">
        <v>619</v>
      </c>
      <c r="J25" s="632" t="s">
        <v>620</v>
      </c>
      <c r="K25" s="632" t="s">
        <v>621</v>
      </c>
      <c r="L25" s="634">
        <v>151.13999999999996</v>
      </c>
      <c r="M25" s="634">
        <v>5</v>
      </c>
      <c r="N25" s="635">
        <v>755.69999999999982</v>
      </c>
    </row>
    <row r="26" spans="1:14" ht="14.4" customHeight="1" x14ac:dyDescent="0.3">
      <c r="A26" s="630" t="s">
        <v>529</v>
      </c>
      <c r="B26" s="631" t="s">
        <v>530</v>
      </c>
      <c r="C26" s="632" t="s">
        <v>534</v>
      </c>
      <c r="D26" s="633" t="s">
        <v>1499</v>
      </c>
      <c r="E26" s="632" t="s">
        <v>545</v>
      </c>
      <c r="F26" s="633" t="s">
        <v>1501</v>
      </c>
      <c r="G26" s="632" t="s">
        <v>553</v>
      </c>
      <c r="H26" s="632" t="s">
        <v>622</v>
      </c>
      <c r="I26" s="632" t="s">
        <v>623</v>
      </c>
      <c r="J26" s="632" t="s">
        <v>624</v>
      </c>
      <c r="K26" s="632" t="s">
        <v>625</v>
      </c>
      <c r="L26" s="634">
        <v>40.69</v>
      </c>
      <c r="M26" s="634">
        <v>1</v>
      </c>
      <c r="N26" s="635">
        <v>40.69</v>
      </c>
    </row>
    <row r="27" spans="1:14" ht="14.4" customHeight="1" x14ac:dyDescent="0.3">
      <c r="A27" s="630" t="s">
        <v>529</v>
      </c>
      <c r="B27" s="631" t="s">
        <v>530</v>
      </c>
      <c r="C27" s="632" t="s">
        <v>534</v>
      </c>
      <c r="D27" s="633" t="s">
        <v>1499</v>
      </c>
      <c r="E27" s="632" t="s">
        <v>545</v>
      </c>
      <c r="F27" s="633" t="s">
        <v>1501</v>
      </c>
      <c r="G27" s="632" t="s">
        <v>553</v>
      </c>
      <c r="H27" s="632" t="s">
        <v>626</v>
      </c>
      <c r="I27" s="632" t="s">
        <v>627</v>
      </c>
      <c r="J27" s="632" t="s">
        <v>628</v>
      </c>
      <c r="K27" s="632" t="s">
        <v>629</v>
      </c>
      <c r="L27" s="634">
        <v>95.864000000000104</v>
      </c>
      <c r="M27" s="634">
        <v>1</v>
      </c>
      <c r="N27" s="635">
        <v>95.864000000000104</v>
      </c>
    </row>
    <row r="28" spans="1:14" ht="14.4" customHeight="1" x14ac:dyDescent="0.3">
      <c r="A28" s="630" t="s">
        <v>529</v>
      </c>
      <c r="B28" s="631" t="s">
        <v>530</v>
      </c>
      <c r="C28" s="632" t="s">
        <v>534</v>
      </c>
      <c r="D28" s="633" t="s">
        <v>1499</v>
      </c>
      <c r="E28" s="632" t="s">
        <v>545</v>
      </c>
      <c r="F28" s="633" t="s">
        <v>1501</v>
      </c>
      <c r="G28" s="632" t="s">
        <v>553</v>
      </c>
      <c r="H28" s="632" t="s">
        <v>630</v>
      </c>
      <c r="I28" s="632" t="s">
        <v>630</v>
      </c>
      <c r="J28" s="632" t="s">
        <v>631</v>
      </c>
      <c r="K28" s="632" t="s">
        <v>632</v>
      </c>
      <c r="L28" s="634">
        <v>38.220696925850859</v>
      </c>
      <c r="M28" s="634">
        <v>66</v>
      </c>
      <c r="N28" s="635">
        <v>2522.5659971061568</v>
      </c>
    </row>
    <row r="29" spans="1:14" ht="14.4" customHeight="1" x14ac:dyDescent="0.3">
      <c r="A29" s="630" t="s">
        <v>529</v>
      </c>
      <c r="B29" s="631" t="s">
        <v>530</v>
      </c>
      <c r="C29" s="632" t="s">
        <v>534</v>
      </c>
      <c r="D29" s="633" t="s">
        <v>1499</v>
      </c>
      <c r="E29" s="632" t="s">
        <v>545</v>
      </c>
      <c r="F29" s="633" t="s">
        <v>1501</v>
      </c>
      <c r="G29" s="632" t="s">
        <v>553</v>
      </c>
      <c r="H29" s="632" t="s">
        <v>633</v>
      </c>
      <c r="I29" s="632" t="s">
        <v>634</v>
      </c>
      <c r="J29" s="632" t="s">
        <v>635</v>
      </c>
      <c r="K29" s="632" t="s">
        <v>636</v>
      </c>
      <c r="L29" s="634">
        <v>235.74435730964569</v>
      </c>
      <c r="M29" s="634">
        <v>3</v>
      </c>
      <c r="N29" s="635">
        <v>707.23307192893708</v>
      </c>
    </row>
    <row r="30" spans="1:14" ht="14.4" customHeight="1" x14ac:dyDescent="0.3">
      <c r="A30" s="630" t="s">
        <v>529</v>
      </c>
      <c r="B30" s="631" t="s">
        <v>530</v>
      </c>
      <c r="C30" s="632" t="s">
        <v>534</v>
      </c>
      <c r="D30" s="633" t="s">
        <v>1499</v>
      </c>
      <c r="E30" s="632" t="s">
        <v>545</v>
      </c>
      <c r="F30" s="633" t="s">
        <v>1501</v>
      </c>
      <c r="G30" s="632" t="s">
        <v>553</v>
      </c>
      <c r="H30" s="632" t="s">
        <v>637</v>
      </c>
      <c r="I30" s="632" t="s">
        <v>638</v>
      </c>
      <c r="J30" s="632" t="s">
        <v>639</v>
      </c>
      <c r="K30" s="632" t="s">
        <v>640</v>
      </c>
      <c r="L30" s="634">
        <v>184.74</v>
      </c>
      <c r="M30" s="634">
        <v>1</v>
      </c>
      <c r="N30" s="635">
        <v>184.74</v>
      </c>
    </row>
    <row r="31" spans="1:14" ht="14.4" customHeight="1" x14ac:dyDescent="0.3">
      <c r="A31" s="630" t="s">
        <v>529</v>
      </c>
      <c r="B31" s="631" t="s">
        <v>530</v>
      </c>
      <c r="C31" s="632" t="s">
        <v>534</v>
      </c>
      <c r="D31" s="633" t="s">
        <v>1499</v>
      </c>
      <c r="E31" s="632" t="s">
        <v>545</v>
      </c>
      <c r="F31" s="633" t="s">
        <v>1501</v>
      </c>
      <c r="G31" s="632" t="s">
        <v>553</v>
      </c>
      <c r="H31" s="632" t="s">
        <v>641</v>
      </c>
      <c r="I31" s="632" t="s">
        <v>642</v>
      </c>
      <c r="J31" s="632" t="s">
        <v>643</v>
      </c>
      <c r="K31" s="632" t="s">
        <v>644</v>
      </c>
      <c r="L31" s="634">
        <v>339.95499999999998</v>
      </c>
      <c r="M31" s="634">
        <v>4</v>
      </c>
      <c r="N31" s="635">
        <v>1359.82</v>
      </c>
    </row>
    <row r="32" spans="1:14" ht="14.4" customHeight="1" x14ac:dyDescent="0.3">
      <c r="A32" s="630" t="s">
        <v>529</v>
      </c>
      <c r="B32" s="631" t="s">
        <v>530</v>
      </c>
      <c r="C32" s="632" t="s">
        <v>534</v>
      </c>
      <c r="D32" s="633" t="s">
        <v>1499</v>
      </c>
      <c r="E32" s="632" t="s">
        <v>545</v>
      </c>
      <c r="F32" s="633" t="s">
        <v>1501</v>
      </c>
      <c r="G32" s="632" t="s">
        <v>553</v>
      </c>
      <c r="H32" s="632" t="s">
        <v>645</v>
      </c>
      <c r="I32" s="632" t="s">
        <v>646</v>
      </c>
      <c r="J32" s="632" t="s">
        <v>647</v>
      </c>
      <c r="K32" s="632" t="s">
        <v>648</v>
      </c>
      <c r="L32" s="634">
        <v>70.93011048530316</v>
      </c>
      <c r="M32" s="634">
        <v>2</v>
      </c>
      <c r="N32" s="635">
        <v>141.86022097060632</v>
      </c>
    </row>
    <row r="33" spans="1:14" ht="14.4" customHeight="1" x14ac:dyDescent="0.3">
      <c r="A33" s="630" t="s">
        <v>529</v>
      </c>
      <c r="B33" s="631" t="s">
        <v>530</v>
      </c>
      <c r="C33" s="632" t="s">
        <v>534</v>
      </c>
      <c r="D33" s="633" t="s">
        <v>1499</v>
      </c>
      <c r="E33" s="632" t="s">
        <v>545</v>
      </c>
      <c r="F33" s="633" t="s">
        <v>1501</v>
      </c>
      <c r="G33" s="632" t="s">
        <v>553</v>
      </c>
      <c r="H33" s="632" t="s">
        <v>649</v>
      </c>
      <c r="I33" s="632" t="s">
        <v>650</v>
      </c>
      <c r="J33" s="632" t="s">
        <v>651</v>
      </c>
      <c r="K33" s="632" t="s">
        <v>652</v>
      </c>
      <c r="L33" s="634">
        <v>45.999999999999993</v>
      </c>
      <c r="M33" s="634">
        <v>4</v>
      </c>
      <c r="N33" s="635">
        <v>183.99999999999997</v>
      </c>
    </row>
    <row r="34" spans="1:14" ht="14.4" customHeight="1" x14ac:dyDescent="0.3">
      <c r="A34" s="630" t="s">
        <v>529</v>
      </c>
      <c r="B34" s="631" t="s">
        <v>530</v>
      </c>
      <c r="C34" s="632" t="s">
        <v>534</v>
      </c>
      <c r="D34" s="633" t="s">
        <v>1499</v>
      </c>
      <c r="E34" s="632" t="s">
        <v>545</v>
      </c>
      <c r="F34" s="633" t="s">
        <v>1501</v>
      </c>
      <c r="G34" s="632" t="s">
        <v>553</v>
      </c>
      <c r="H34" s="632" t="s">
        <v>653</v>
      </c>
      <c r="I34" s="632" t="s">
        <v>654</v>
      </c>
      <c r="J34" s="632" t="s">
        <v>655</v>
      </c>
      <c r="K34" s="632" t="s">
        <v>656</v>
      </c>
      <c r="L34" s="634">
        <v>8.9678793975434701</v>
      </c>
      <c r="M34" s="634">
        <v>1</v>
      </c>
      <c r="N34" s="635">
        <v>8.9678793975434701</v>
      </c>
    </row>
    <row r="35" spans="1:14" ht="14.4" customHeight="1" x14ac:dyDescent="0.3">
      <c r="A35" s="630" t="s">
        <v>529</v>
      </c>
      <c r="B35" s="631" t="s">
        <v>530</v>
      </c>
      <c r="C35" s="632" t="s">
        <v>534</v>
      </c>
      <c r="D35" s="633" t="s">
        <v>1499</v>
      </c>
      <c r="E35" s="632" t="s">
        <v>545</v>
      </c>
      <c r="F35" s="633" t="s">
        <v>1501</v>
      </c>
      <c r="G35" s="632" t="s">
        <v>553</v>
      </c>
      <c r="H35" s="632" t="s">
        <v>657</v>
      </c>
      <c r="I35" s="632" t="s">
        <v>658</v>
      </c>
      <c r="J35" s="632" t="s">
        <v>604</v>
      </c>
      <c r="K35" s="632" t="s">
        <v>659</v>
      </c>
      <c r="L35" s="634">
        <v>22.560030964383675</v>
      </c>
      <c r="M35" s="634">
        <v>29</v>
      </c>
      <c r="N35" s="635">
        <v>654.24089796712656</v>
      </c>
    </row>
    <row r="36" spans="1:14" ht="14.4" customHeight="1" x14ac:dyDescent="0.3">
      <c r="A36" s="630" t="s">
        <v>529</v>
      </c>
      <c r="B36" s="631" t="s">
        <v>530</v>
      </c>
      <c r="C36" s="632" t="s">
        <v>534</v>
      </c>
      <c r="D36" s="633" t="s">
        <v>1499</v>
      </c>
      <c r="E36" s="632" t="s">
        <v>545</v>
      </c>
      <c r="F36" s="633" t="s">
        <v>1501</v>
      </c>
      <c r="G36" s="632" t="s">
        <v>553</v>
      </c>
      <c r="H36" s="632" t="s">
        <v>660</v>
      </c>
      <c r="I36" s="632" t="s">
        <v>661</v>
      </c>
      <c r="J36" s="632" t="s">
        <v>662</v>
      </c>
      <c r="K36" s="632" t="s">
        <v>663</v>
      </c>
      <c r="L36" s="634">
        <v>60.51</v>
      </c>
      <c r="M36" s="634">
        <v>1</v>
      </c>
      <c r="N36" s="635">
        <v>60.51</v>
      </c>
    </row>
    <row r="37" spans="1:14" ht="14.4" customHeight="1" x14ac:dyDescent="0.3">
      <c r="A37" s="630" t="s">
        <v>529</v>
      </c>
      <c r="B37" s="631" t="s">
        <v>530</v>
      </c>
      <c r="C37" s="632" t="s">
        <v>534</v>
      </c>
      <c r="D37" s="633" t="s">
        <v>1499</v>
      </c>
      <c r="E37" s="632" t="s">
        <v>545</v>
      </c>
      <c r="F37" s="633" t="s">
        <v>1501</v>
      </c>
      <c r="G37" s="632" t="s">
        <v>553</v>
      </c>
      <c r="H37" s="632" t="s">
        <v>664</v>
      </c>
      <c r="I37" s="632" t="s">
        <v>665</v>
      </c>
      <c r="J37" s="632" t="s">
        <v>666</v>
      </c>
      <c r="K37" s="632" t="s">
        <v>667</v>
      </c>
      <c r="L37" s="634">
        <v>76.999914572739925</v>
      </c>
      <c r="M37" s="634">
        <v>2</v>
      </c>
      <c r="N37" s="635">
        <v>153.99982914547985</v>
      </c>
    </row>
    <row r="38" spans="1:14" ht="14.4" customHeight="1" x14ac:dyDescent="0.3">
      <c r="A38" s="630" t="s">
        <v>529</v>
      </c>
      <c r="B38" s="631" t="s">
        <v>530</v>
      </c>
      <c r="C38" s="632" t="s">
        <v>534</v>
      </c>
      <c r="D38" s="633" t="s">
        <v>1499</v>
      </c>
      <c r="E38" s="632" t="s">
        <v>545</v>
      </c>
      <c r="F38" s="633" t="s">
        <v>1501</v>
      </c>
      <c r="G38" s="632" t="s">
        <v>553</v>
      </c>
      <c r="H38" s="632" t="s">
        <v>668</v>
      </c>
      <c r="I38" s="632" t="s">
        <v>669</v>
      </c>
      <c r="J38" s="632" t="s">
        <v>670</v>
      </c>
      <c r="K38" s="632" t="s">
        <v>671</v>
      </c>
      <c r="L38" s="634">
        <v>1111.5700000000002</v>
      </c>
      <c r="M38" s="634">
        <v>1</v>
      </c>
      <c r="N38" s="635">
        <v>1111.5700000000002</v>
      </c>
    </row>
    <row r="39" spans="1:14" ht="14.4" customHeight="1" x14ac:dyDescent="0.3">
      <c r="A39" s="630" t="s">
        <v>529</v>
      </c>
      <c r="B39" s="631" t="s">
        <v>530</v>
      </c>
      <c r="C39" s="632" t="s">
        <v>534</v>
      </c>
      <c r="D39" s="633" t="s">
        <v>1499</v>
      </c>
      <c r="E39" s="632" t="s">
        <v>545</v>
      </c>
      <c r="F39" s="633" t="s">
        <v>1501</v>
      </c>
      <c r="G39" s="632" t="s">
        <v>553</v>
      </c>
      <c r="H39" s="632" t="s">
        <v>672</v>
      </c>
      <c r="I39" s="632" t="s">
        <v>673</v>
      </c>
      <c r="J39" s="632" t="s">
        <v>674</v>
      </c>
      <c r="K39" s="632" t="s">
        <v>675</v>
      </c>
      <c r="L39" s="634">
        <v>68.001938881194221</v>
      </c>
      <c r="M39" s="634">
        <v>5</v>
      </c>
      <c r="N39" s="635">
        <v>340.00969440597112</v>
      </c>
    </row>
    <row r="40" spans="1:14" ht="14.4" customHeight="1" x14ac:dyDescent="0.3">
      <c r="A40" s="630" t="s">
        <v>529</v>
      </c>
      <c r="B40" s="631" t="s">
        <v>530</v>
      </c>
      <c r="C40" s="632" t="s">
        <v>534</v>
      </c>
      <c r="D40" s="633" t="s">
        <v>1499</v>
      </c>
      <c r="E40" s="632" t="s">
        <v>545</v>
      </c>
      <c r="F40" s="633" t="s">
        <v>1501</v>
      </c>
      <c r="G40" s="632" t="s">
        <v>553</v>
      </c>
      <c r="H40" s="632" t="s">
        <v>676</v>
      </c>
      <c r="I40" s="632" t="s">
        <v>677</v>
      </c>
      <c r="J40" s="632" t="s">
        <v>678</v>
      </c>
      <c r="K40" s="632" t="s">
        <v>679</v>
      </c>
      <c r="L40" s="634">
        <v>100.30993561049195</v>
      </c>
      <c r="M40" s="634">
        <v>1</v>
      </c>
      <c r="N40" s="635">
        <v>100.30993561049195</v>
      </c>
    </row>
    <row r="41" spans="1:14" ht="14.4" customHeight="1" x14ac:dyDescent="0.3">
      <c r="A41" s="630" t="s">
        <v>529</v>
      </c>
      <c r="B41" s="631" t="s">
        <v>530</v>
      </c>
      <c r="C41" s="632" t="s">
        <v>534</v>
      </c>
      <c r="D41" s="633" t="s">
        <v>1499</v>
      </c>
      <c r="E41" s="632" t="s">
        <v>545</v>
      </c>
      <c r="F41" s="633" t="s">
        <v>1501</v>
      </c>
      <c r="G41" s="632" t="s">
        <v>553</v>
      </c>
      <c r="H41" s="632" t="s">
        <v>680</v>
      </c>
      <c r="I41" s="632" t="s">
        <v>681</v>
      </c>
      <c r="J41" s="632" t="s">
        <v>682</v>
      </c>
      <c r="K41" s="632"/>
      <c r="L41" s="634">
        <v>198.99956917880451</v>
      </c>
      <c r="M41" s="634">
        <v>1</v>
      </c>
      <c r="N41" s="635">
        <v>198.99956917880451</v>
      </c>
    </row>
    <row r="42" spans="1:14" ht="14.4" customHeight="1" x14ac:dyDescent="0.3">
      <c r="A42" s="630" t="s">
        <v>529</v>
      </c>
      <c r="B42" s="631" t="s">
        <v>530</v>
      </c>
      <c r="C42" s="632" t="s">
        <v>534</v>
      </c>
      <c r="D42" s="633" t="s">
        <v>1499</v>
      </c>
      <c r="E42" s="632" t="s">
        <v>545</v>
      </c>
      <c r="F42" s="633" t="s">
        <v>1501</v>
      </c>
      <c r="G42" s="632" t="s">
        <v>553</v>
      </c>
      <c r="H42" s="632" t="s">
        <v>683</v>
      </c>
      <c r="I42" s="632" t="s">
        <v>684</v>
      </c>
      <c r="J42" s="632" t="s">
        <v>685</v>
      </c>
      <c r="K42" s="632" t="s">
        <v>686</v>
      </c>
      <c r="L42" s="634">
        <v>83.970000000000013</v>
      </c>
      <c r="M42" s="634">
        <v>2</v>
      </c>
      <c r="N42" s="635">
        <v>167.94000000000003</v>
      </c>
    </row>
    <row r="43" spans="1:14" ht="14.4" customHeight="1" x14ac:dyDescent="0.3">
      <c r="A43" s="630" t="s">
        <v>529</v>
      </c>
      <c r="B43" s="631" t="s">
        <v>530</v>
      </c>
      <c r="C43" s="632" t="s">
        <v>534</v>
      </c>
      <c r="D43" s="633" t="s">
        <v>1499</v>
      </c>
      <c r="E43" s="632" t="s">
        <v>545</v>
      </c>
      <c r="F43" s="633" t="s">
        <v>1501</v>
      </c>
      <c r="G43" s="632" t="s">
        <v>553</v>
      </c>
      <c r="H43" s="632" t="s">
        <v>687</v>
      </c>
      <c r="I43" s="632" t="s">
        <v>688</v>
      </c>
      <c r="J43" s="632" t="s">
        <v>689</v>
      </c>
      <c r="K43" s="632" t="s">
        <v>690</v>
      </c>
      <c r="L43" s="634">
        <v>161.82000000000002</v>
      </c>
      <c r="M43" s="634">
        <v>1</v>
      </c>
      <c r="N43" s="635">
        <v>161.82000000000002</v>
      </c>
    </row>
    <row r="44" spans="1:14" ht="14.4" customHeight="1" x14ac:dyDescent="0.3">
      <c r="A44" s="630" t="s">
        <v>529</v>
      </c>
      <c r="B44" s="631" t="s">
        <v>530</v>
      </c>
      <c r="C44" s="632" t="s">
        <v>534</v>
      </c>
      <c r="D44" s="633" t="s">
        <v>1499</v>
      </c>
      <c r="E44" s="632" t="s">
        <v>545</v>
      </c>
      <c r="F44" s="633" t="s">
        <v>1501</v>
      </c>
      <c r="G44" s="632" t="s">
        <v>553</v>
      </c>
      <c r="H44" s="632" t="s">
        <v>691</v>
      </c>
      <c r="I44" s="632" t="s">
        <v>692</v>
      </c>
      <c r="J44" s="632" t="s">
        <v>693</v>
      </c>
      <c r="K44" s="632" t="s">
        <v>694</v>
      </c>
      <c r="L44" s="634">
        <v>75.147947859711877</v>
      </c>
      <c r="M44" s="634">
        <v>5</v>
      </c>
      <c r="N44" s="635">
        <v>375.73973929855936</v>
      </c>
    </row>
    <row r="45" spans="1:14" ht="14.4" customHeight="1" x14ac:dyDescent="0.3">
      <c r="A45" s="630" t="s">
        <v>529</v>
      </c>
      <c r="B45" s="631" t="s">
        <v>530</v>
      </c>
      <c r="C45" s="632" t="s">
        <v>534</v>
      </c>
      <c r="D45" s="633" t="s">
        <v>1499</v>
      </c>
      <c r="E45" s="632" t="s">
        <v>545</v>
      </c>
      <c r="F45" s="633" t="s">
        <v>1501</v>
      </c>
      <c r="G45" s="632" t="s">
        <v>553</v>
      </c>
      <c r="H45" s="632" t="s">
        <v>695</v>
      </c>
      <c r="I45" s="632" t="s">
        <v>696</v>
      </c>
      <c r="J45" s="632" t="s">
        <v>697</v>
      </c>
      <c r="K45" s="632" t="s">
        <v>698</v>
      </c>
      <c r="L45" s="634">
        <v>69.5597687844364</v>
      </c>
      <c r="M45" s="634">
        <v>1</v>
      </c>
      <c r="N45" s="635">
        <v>69.5597687844364</v>
      </c>
    </row>
    <row r="46" spans="1:14" ht="14.4" customHeight="1" x14ac:dyDescent="0.3">
      <c r="A46" s="630" t="s">
        <v>529</v>
      </c>
      <c r="B46" s="631" t="s">
        <v>530</v>
      </c>
      <c r="C46" s="632" t="s">
        <v>534</v>
      </c>
      <c r="D46" s="633" t="s">
        <v>1499</v>
      </c>
      <c r="E46" s="632" t="s">
        <v>545</v>
      </c>
      <c r="F46" s="633" t="s">
        <v>1501</v>
      </c>
      <c r="G46" s="632" t="s">
        <v>553</v>
      </c>
      <c r="H46" s="632" t="s">
        <v>699</v>
      </c>
      <c r="I46" s="632" t="s">
        <v>700</v>
      </c>
      <c r="J46" s="632" t="s">
        <v>701</v>
      </c>
      <c r="K46" s="632" t="s">
        <v>702</v>
      </c>
      <c r="L46" s="634">
        <v>100.70999999999998</v>
      </c>
      <c r="M46" s="634">
        <v>1</v>
      </c>
      <c r="N46" s="635">
        <v>100.70999999999998</v>
      </c>
    </row>
    <row r="47" spans="1:14" ht="14.4" customHeight="1" x14ac:dyDescent="0.3">
      <c r="A47" s="630" t="s">
        <v>529</v>
      </c>
      <c r="B47" s="631" t="s">
        <v>530</v>
      </c>
      <c r="C47" s="632" t="s">
        <v>534</v>
      </c>
      <c r="D47" s="633" t="s">
        <v>1499</v>
      </c>
      <c r="E47" s="632" t="s">
        <v>545</v>
      </c>
      <c r="F47" s="633" t="s">
        <v>1501</v>
      </c>
      <c r="G47" s="632" t="s">
        <v>553</v>
      </c>
      <c r="H47" s="632" t="s">
        <v>703</v>
      </c>
      <c r="I47" s="632" t="s">
        <v>704</v>
      </c>
      <c r="J47" s="632" t="s">
        <v>705</v>
      </c>
      <c r="K47" s="632" t="s">
        <v>706</v>
      </c>
      <c r="L47" s="634">
        <v>361.27000000000004</v>
      </c>
      <c r="M47" s="634">
        <v>1</v>
      </c>
      <c r="N47" s="635">
        <v>361.27000000000004</v>
      </c>
    </row>
    <row r="48" spans="1:14" ht="14.4" customHeight="1" x14ac:dyDescent="0.3">
      <c r="A48" s="630" t="s">
        <v>529</v>
      </c>
      <c r="B48" s="631" t="s">
        <v>530</v>
      </c>
      <c r="C48" s="632" t="s">
        <v>534</v>
      </c>
      <c r="D48" s="633" t="s">
        <v>1499</v>
      </c>
      <c r="E48" s="632" t="s">
        <v>545</v>
      </c>
      <c r="F48" s="633" t="s">
        <v>1501</v>
      </c>
      <c r="G48" s="632" t="s">
        <v>553</v>
      </c>
      <c r="H48" s="632" t="s">
        <v>707</v>
      </c>
      <c r="I48" s="632" t="s">
        <v>708</v>
      </c>
      <c r="J48" s="632" t="s">
        <v>709</v>
      </c>
      <c r="K48" s="632" t="s">
        <v>710</v>
      </c>
      <c r="L48" s="634">
        <v>22.299999999999997</v>
      </c>
      <c r="M48" s="634">
        <v>1</v>
      </c>
      <c r="N48" s="635">
        <v>22.299999999999997</v>
      </c>
    </row>
    <row r="49" spans="1:14" ht="14.4" customHeight="1" x14ac:dyDescent="0.3">
      <c r="A49" s="630" t="s">
        <v>529</v>
      </c>
      <c r="B49" s="631" t="s">
        <v>530</v>
      </c>
      <c r="C49" s="632" t="s">
        <v>534</v>
      </c>
      <c r="D49" s="633" t="s">
        <v>1499</v>
      </c>
      <c r="E49" s="632" t="s">
        <v>545</v>
      </c>
      <c r="F49" s="633" t="s">
        <v>1501</v>
      </c>
      <c r="G49" s="632" t="s">
        <v>553</v>
      </c>
      <c r="H49" s="632" t="s">
        <v>711</v>
      </c>
      <c r="I49" s="632" t="s">
        <v>712</v>
      </c>
      <c r="J49" s="632" t="s">
        <v>713</v>
      </c>
      <c r="K49" s="632" t="s">
        <v>714</v>
      </c>
      <c r="L49" s="634">
        <v>134.49995679015316</v>
      </c>
      <c r="M49" s="634">
        <v>2</v>
      </c>
      <c r="N49" s="635">
        <v>268.99991358030633</v>
      </c>
    </row>
    <row r="50" spans="1:14" ht="14.4" customHeight="1" x14ac:dyDescent="0.3">
      <c r="A50" s="630" t="s">
        <v>529</v>
      </c>
      <c r="B50" s="631" t="s">
        <v>530</v>
      </c>
      <c r="C50" s="632" t="s">
        <v>534</v>
      </c>
      <c r="D50" s="633" t="s">
        <v>1499</v>
      </c>
      <c r="E50" s="632" t="s">
        <v>545</v>
      </c>
      <c r="F50" s="633" t="s">
        <v>1501</v>
      </c>
      <c r="G50" s="632" t="s">
        <v>553</v>
      </c>
      <c r="H50" s="632" t="s">
        <v>715</v>
      </c>
      <c r="I50" s="632" t="s">
        <v>716</v>
      </c>
      <c r="J50" s="632" t="s">
        <v>717</v>
      </c>
      <c r="K50" s="632" t="s">
        <v>718</v>
      </c>
      <c r="L50" s="634">
        <v>122.07249974744299</v>
      </c>
      <c r="M50" s="634">
        <v>4</v>
      </c>
      <c r="N50" s="635">
        <v>488.28999898977196</v>
      </c>
    </row>
    <row r="51" spans="1:14" ht="14.4" customHeight="1" x14ac:dyDescent="0.3">
      <c r="A51" s="630" t="s">
        <v>529</v>
      </c>
      <c r="B51" s="631" t="s">
        <v>530</v>
      </c>
      <c r="C51" s="632" t="s">
        <v>534</v>
      </c>
      <c r="D51" s="633" t="s">
        <v>1499</v>
      </c>
      <c r="E51" s="632" t="s">
        <v>545</v>
      </c>
      <c r="F51" s="633" t="s">
        <v>1501</v>
      </c>
      <c r="G51" s="632" t="s">
        <v>553</v>
      </c>
      <c r="H51" s="632" t="s">
        <v>719</v>
      </c>
      <c r="I51" s="632" t="s">
        <v>720</v>
      </c>
      <c r="J51" s="632" t="s">
        <v>717</v>
      </c>
      <c r="K51" s="632" t="s">
        <v>721</v>
      </c>
      <c r="L51" s="634">
        <v>133.86000000000001</v>
      </c>
      <c r="M51" s="634">
        <v>1</v>
      </c>
      <c r="N51" s="635">
        <v>133.86000000000001</v>
      </c>
    </row>
    <row r="52" spans="1:14" ht="14.4" customHeight="1" x14ac:dyDescent="0.3">
      <c r="A52" s="630" t="s">
        <v>529</v>
      </c>
      <c r="B52" s="631" t="s">
        <v>530</v>
      </c>
      <c r="C52" s="632" t="s">
        <v>534</v>
      </c>
      <c r="D52" s="633" t="s">
        <v>1499</v>
      </c>
      <c r="E52" s="632" t="s">
        <v>545</v>
      </c>
      <c r="F52" s="633" t="s">
        <v>1501</v>
      </c>
      <c r="G52" s="632" t="s">
        <v>553</v>
      </c>
      <c r="H52" s="632" t="s">
        <v>722</v>
      </c>
      <c r="I52" s="632" t="s">
        <v>723</v>
      </c>
      <c r="J52" s="632" t="s">
        <v>724</v>
      </c>
      <c r="K52" s="632" t="s">
        <v>725</v>
      </c>
      <c r="L52" s="634">
        <v>81.319999999999965</v>
      </c>
      <c r="M52" s="634">
        <v>1</v>
      </c>
      <c r="N52" s="635">
        <v>81.319999999999965</v>
      </c>
    </row>
    <row r="53" spans="1:14" ht="14.4" customHeight="1" x14ac:dyDescent="0.3">
      <c r="A53" s="630" t="s">
        <v>529</v>
      </c>
      <c r="B53" s="631" t="s">
        <v>530</v>
      </c>
      <c r="C53" s="632" t="s">
        <v>534</v>
      </c>
      <c r="D53" s="633" t="s">
        <v>1499</v>
      </c>
      <c r="E53" s="632" t="s">
        <v>545</v>
      </c>
      <c r="F53" s="633" t="s">
        <v>1501</v>
      </c>
      <c r="G53" s="632" t="s">
        <v>553</v>
      </c>
      <c r="H53" s="632" t="s">
        <v>726</v>
      </c>
      <c r="I53" s="632" t="s">
        <v>727</v>
      </c>
      <c r="J53" s="632" t="s">
        <v>728</v>
      </c>
      <c r="K53" s="632" t="s">
        <v>729</v>
      </c>
      <c r="L53" s="634">
        <v>73.859978274727894</v>
      </c>
      <c r="M53" s="634">
        <v>8</v>
      </c>
      <c r="N53" s="635">
        <v>590.87982619782315</v>
      </c>
    </row>
    <row r="54" spans="1:14" ht="14.4" customHeight="1" x14ac:dyDescent="0.3">
      <c r="A54" s="630" t="s">
        <v>529</v>
      </c>
      <c r="B54" s="631" t="s">
        <v>530</v>
      </c>
      <c r="C54" s="632" t="s">
        <v>534</v>
      </c>
      <c r="D54" s="633" t="s">
        <v>1499</v>
      </c>
      <c r="E54" s="632" t="s">
        <v>545</v>
      </c>
      <c r="F54" s="633" t="s">
        <v>1501</v>
      </c>
      <c r="G54" s="632" t="s">
        <v>553</v>
      </c>
      <c r="H54" s="632" t="s">
        <v>730</v>
      </c>
      <c r="I54" s="632" t="s">
        <v>731</v>
      </c>
      <c r="J54" s="632" t="s">
        <v>608</v>
      </c>
      <c r="K54" s="632" t="s">
        <v>732</v>
      </c>
      <c r="L54" s="634">
        <v>45.779999999999994</v>
      </c>
      <c r="M54" s="634">
        <v>2</v>
      </c>
      <c r="N54" s="635">
        <v>91.559999999999988</v>
      </c>
    </row>
    <row r="55" spans="1:14" ht="14.4" customHeight="1" x14ac:dyDescent="0.3">
      <c r="A55" s="630" t="s">
        <v>529</v>
      </c>
      <c r="B55" s="631" t="s">
        <v>530</v>
      </c>
      <c r="C55" s="632" t="s">
        <v>534</v>
      </c>
      <c r="D55" s="633" t="s">
        <v>1499</v>
      </c>
      <c r="E55" s="632" t="s">
        <v>545</v>
      </c>
      <c r="F55" s="633" t="s">
        <v>1501</v>
      </c>
      <c r="G55" s="632" t="s">
        <v>553</v>
      </c>
      <c r="H55" s="632" t="s">
        <v>733</v>
      </c>
      <c r="I55" s="632" t="s">
        <v>734</v>
      </c>
      <c r="J55" s="632" t="s">
        <v>735</v>
      </c>
      <c r="K55" s="632" t="s">
        <v>736</v>
      </c>
      <c r="L55" s="634">
        <v>48.732746678788317</v>
      </c>
      <c r="M55" s="634">
        <v>18</v>
      </c>
      <c r="N55" s="635">
        <v>877.1894402181897</v>
      </c>
    </row>
    <row r="56" spans="1:14" ht="14.4" customHeight="1" x14ac:dyDescent="0.3">
      <c r="A56" s="630" t="s">
        <v>529</v>
      </c>
      <c r="B56" s="631" t="s">
        <v>530</v>
      </c>
      <c r="C56" s="632" t="s">
        <v>534</v>
      </c>
      <c r="D56" s="633" t="s">
        <v>1499</v>
      </c>
      <c r="E56" s="632" t="s">
        <v>545</v>
      </c>
      <c r="F56" s="633" t="s">
        <v>1501</v>
      </c>
      <c r="G56" s="632" t="s">
        <v>553</v>
      </c>
      <c r="H56" s="632" t="s">
        <v>737</v>
      </c>
      <c r="I56" s="632" t="s">
        <v>737</v>
      </c>
      <c r="J56" s="632" t="s">
        <v>738</v>
      </c>
      <c r="K56" s="632" t="s">
        <v>739</v>
      </c>
      <c r="L56" s="634">
        <v>106.58</v>
      </c>
      <c r="M56" s="634">
        <v>3</v>
      </c>
      <c r="N56" s="635">
        <v>319.74</v>
      </c>
    </row>
    <row r="57" spans="1:14" ht="14.4" customHeight="1" x14ac:dyDescent="0.3">
      <c r="A57" s="630" t="s">
        <v>529</v>
      </c>
      <c r="B57" s="631" t="s">
        <v>530</v>
      </c>
      <c r="C57" s="632" t="s">
        <v>534</v>
      </c>
      <c r="D57" s="633" t="s">
        <v>1499</v>
      </c>
      <c r="E57" s="632" t="s">
        <v>545</v>
      </c>
      <c r="F57" s="633" t="s">
        <v>1501</v>
      </c>
      <c r="G57" s="632" t="s">
        <v>553</v>
      </c>
      <c r="H57" s="632" t="s">
        <v>740</v>
      </c>
      <c r="I57" s="632" t="s">
        <v>741</v>
      </c>
      <c r="J57" s="632" t="s">
        <v>742</v>
      </c>
      <c r="K57" s="632" t="s">
        <v>743</v>
      </c>
      <c r="L57" s="634">
        <v>41.629991191580075</v>
      </c>
      <c r="M57" s="634">
        <v>8</v>
      </c>
      <c r="N57" s="635">
        <v>333.0399295326406</v>
      </c>
    </row>
    <row r="58" spans="1:14" ht="14.4" customHeight="1" x14ac:dyDescent="0.3">
      <c r="A58" s="630" t="s">
        <v>529</v>
      </c>
      <c r="B58" s="631" t="s">
        <v>530</v>
      </c>
      <c r="C58" s="632" t="s">
        <v>534</v>
      </c>
      <c r="D58" s="633" t="s">
        <v>1499</v>
      </c>
      <c r="E58" s="632" t="s">
        <v>545</v>
      </c>
      <c r="F58" s="633" t="s">
        <v>1501</v>
      </c>
      <c r="G58" s="632" t="s">
        <v>553</v>
      </c>
      <c r="H58" s="632" t="s">
        <v>744</v>
      </c>
      <c r="I58" s="632" t="s">
        <v>745</v>
      </c>
      <c r="J58" s="632" t="s">
        <v>742</v>
      </c>
      <c r="K58" s="632" t="s">
        <v>746</v>
      </c>
      <c r="L58" s="634">
        <v>292.46998272957404</v>
      </c>
      <c r="M58" s="634">
        <v>16</v>
      </c>
      <c r="N58" s="635">
        <v>4679.5197236731847</v>
      </c>
    </row>
    <row r="59" spans="1:14" ht="14.4" customHeight="1" x14ac:dyDescent="0.3">
      <c r="A59" s="630" t="s">
        <v>529</v>
      </c>
      <c r="B59" s="631" t="s">
        <v>530</v>
      </c>
      <c r="C59" s="632" t="s">
        <v>534</v>
      </c>
      <c r="D59" s="633" t="s">
        <v>1499</v>
      </c>
      <c r="E59" s="632" t="s">
        <v>545</v>
      </c>
      <c r="F59" s="633" t="s">
        <v>1501</v>
      </c>
      <c r="G59" s="632" t="s">
        <v>553</v>
      </c>
      <c r="H59" s="632" t="s">
        <v>747</v>
      </c>
      <c r="I59" s="632" t="s">
        <v>748</v>
      </c>
      <c r="J59" s="632" t="s">
        <v>749</v>
      </c>
      <c r="K59" s="632" t="s">
        <v>750</v>
      </c>
      <c r="L59" s="634">
        <v>91.696444179677357</v>
      </c>
      <c r="M59" s="634">
        <v>6</v>
      </c>
      <c r="N59" s="635">
        <v>550.17866507806411</v>
      </c>
    </row>
    <row r="60" spans="1:14" ht="14.4" customHeight="1" x14ac:dyDescent="0.3">
      <c r="A60" s="630" t="s">
        <v>529</v>
      </c>
      <c r="B60" s="631" t="s">
        <v>530</v>
      </c>
      <c r="C60" s="632" t="s">
        <v>534</v>
      </c>
      <c r="D60" s="633" t="s">
        <v>1499</v>
      </c>
      <c r="E60" s="632" t="s">
        <v>545</v>
      </c>
      <c r="F60" s="633" t="s">
        <v>1501</v>
      </c>
      <c r="G60" s="632" t="s">
        <v>553</v>
      </c>
      <c r="H60" s="632" t="s">
        <v>751</v>
      </c>
      <c r="I60" s="632" t="s">
        <v>752</v>
      </c>
      <c r="J60" s="632" t="s">
        <v>753</v>
      </c>
      <c r="K60" s="632" t="s">
        <v>754</v>
      </c>
      <c r="L60" s="634">
        <v>524.61999999999989</v>
      </c>
      <c r="M60" s="634">
        <v>1</v>
      </c>
      <c r="N60" s="635">
        <v>524.61999999999989</v>
      </c>
    </row>
    <row r="61" spans="1:14" ht="14.4" customHeight="1" x14ac:dyDescent="0.3">
      <c r="A61" s="630" t="s">
        <v>529</v>
      </c>
      <c r="B61" s="631" t="s">
        <v>530</v>
      </c>
      <c r="C61" s="632" t="s">
        <v>534</v>
      </c>
      <c r="D61" s="633" t="s">
        <v>1499</v>
      </c>
      <c r="E61" s="632" t="s">
        <v>545</v>
      </c>
      <c r="F61" s="633" t="s">
        <v>1501</v>
      </c>
      <c r="G61" s="632" t="s">
        <v>553</v>
      </c>
      <c r="H61" s="632" t="s">
        <v>755</v>
      </c>
      <c r="I61" s="632" t="s">
        <v>756</v>
      </c>
      <c r="J61" s="632" t="s">
        <v>757</v>
      </c>
      <c r="K61" s="632" t="s">
        <v>758</v>
      </c>
      <c r="L61" s="634">
        <v>37.95749391473894</v>
      </c>
      <c r="M61" s="634">
        <v>4</v>
      </c>
      <c r="N61" s="635">
        <v>151.82997565895576</v>
      </c>
    </row>
    <row r="62" spans="1:14" ht="14.4" customHeight="1" x14ac:dyDescent="0.3">
      <c r="A62" s="630" t="s">
        <v>529</v>
      </c>
      <c r="B62" s="631" t="s">
        <v>530</v>
      </c>
      <c r="C62" s="632" t="s">
        <v>534</v>
      </c>
      <c r="D62" s="633" t="s">
        <v>1499</v>
      </c>
      <c r="E62" s="632" t="s">
        <v>545</v>
      </c>
      <c r="F62" s="633" t="s">
        <v>1501</v>
      </c>
      <c r="G62" s="632" t="s">
        <v>553</v>
      </c>
      <c r="H62" s="632" t="s">
        <v>759</v>
      </c>
      <c r="I62" s="632" t="s">
        <v>760</v>
      </c>
      <c r="J62" s="632" t="s">
        <v>761</v>
      </c>
      <c r="K62" s="632" t="s">
        <v>762</v>
      </c>
      <c r="L62" s="634">
        <v>39.090000000000003</v>
      </c>
      <c r="M62" s="634">
        <v>1</v>
      </c>
      <c r="N62" s="635">
        <v>39.090000000000003</v>
      </c>
    </row>
    <row r="63" spans="1:14" ht="14.4" customHeight="1" x14ac:dyDescent="0.3">
      <c r="A63" s="630" t="s">
        <v>529</v>
      </c>
      <c r="B63" s="631" t="s">
        <v>530</v>
      </c>
      <c r="C63" s="632" t="s">
        <v>534</v>
      </c>
      <c r="D63" s="633" t="s">
        <v>1499</v>
      </c>
      <c r="E63" s="632" t="s">
        <v>545</v>
      </c>
      <c r="F63" s="633" t="s">
        <v>1501</v>
      </c>
      <c r="G63" s="632" t="s">
        <v>553</v>
      </c>
      <c r="H63" s="632" t="s">
        <v>763</v>
      </c>
      <c r="I63" s="632" t="s">
        <v>764</v>
      </c>
      <c r="J63" s="632" t="s">
        <v>765</v>
      </c>
      <c r="K63" s="632" t="s">
        <v>766</v>
      </c>
      <c r="L63" s="634">
        <v>160.28203740355124</v>
      </c>
      <c r="M63" s="634">
        <v>5</v>
      </c>
      <c r="N63" s="635">
        <v>801.41018701775624</v>
      </c>
    </row>
    <row r="64" spans="1:14" ht="14.4" customHeight="1" x14ac:dyDescent="0.3">
      <c r="A64" s="630" t="s">
        <v>529</v>
      </c>
      <c r="B64" s="631" t="s">
        <v>530</v>
      </c>
      <c r="C64" s="632" t="s">
        <v>534</v>
      </c>
      <c r="D64" s="633" t="s">
        <v>1499</v>
      </c>
      <c r="E64" s="632" t="s">
        <v>545</v>
      </c>
      <c r="F64" s="633" t="s">
        <v>1501</v>
      </c>
      <c r="G64" s="632" t="s">
        <v>553</v>
      </c>
      <c r="H64" s="632" t="s">
        <v>767</v>
      </c>
      <c r="I64" s="632" t="s">
        <v>768</v>
      </c>
      <c r="J64" s="632" t="s">
        <v>769</v>
      </c>
      <c r="K64" s="632" t="s">
        <v>770</v>
      </c>
      <c r="L64" s="634">
        <v>167.06994632709882</v>
      </c>
      <c r="M64" s="634">
        <v>2</v>
      </c>
      <c r="N64" s="635">
        <v>334.13989265419764</v>
      </c>
    </row>
    <row r="65" spans="1:14" ht="14.4" customHeight="1" x14ac:dyDescent="0.3">
      <c r="A65" s="630" t="s">
        <v>529</v>
      </c>
      <c r="B65" s="631" t="s">
        <v>530</v>
      </c>
      <c r="C65" s="632" t="s">
        <v>534</v>
      </c>
      <c r="D65" s="633" t="s">
        <v>1499</v>
      </c>
      <c r="E65" s="632" t="s">
        <v>545</v>
      </c>
      <c r="F65" s="633" t="s">
        <v>1501</v>
      </c>
      <c r="G65" s="632" t="s">
        <v>553</v>
      </c>
      <c r="H65" s="632" t="s">
        <v>771</v>
      </c>
      <c r="I65" s="632" t="s">
        <v>772</v>
      </c>
      <c r="J65" s="632" t="s">
        <v>773</v>
      </c>
      <c r="K65" s="632" t="s">
        <v>774</v>
      </c>
      <c r="L65" s="634">
        <v>57.120000000000005</v>
      </c>
      <c r="M65" s="634">
        <v>1</v>
      </c>
      <c r="N65" s="635">
        <v>57.120000000000005</v>
      </c>
    </row>
    <row r="66" spans="1:14" ht="14.4" customHeight="1" x14ac:dyDescent="0.3">
      <c r="A66" s="630" t="s">
        <v>529</v>
      </c>
      <c r="B66" s="631" t="s">
        <v>530</v>
      </c>
      <c r="C66" s="632" t="s">
        <v>534</v>
      </c>
      <c r="D66" s="633" t="s">
        <v>1499</v>
      </c>
      <c r="E66" s="632" t="s">
        <v>545</v>
      </c>
      <c r="F66" s="633" t="s">
        <v>1501</v>
      </c>
      <c r="G66" s="632" t="s">
        <v>553</v>
      </c>
      <c r="H66" s="632" t="s">
        <v>775</v>
      </c>
      <c r="I66" s="632" t="s">
        <v>238</v>
      </c>
      <c r="J66" s="632" t="s">
        <v>776</v>
      </c>
      <c r="K66" s="632"/>
      <c r="L66" s="634">
        <v>97.320308512988021</v>
      </c>
      <c r="M66" s="634">
        <v>7</v>
      </c>
      <c r="N66" s="635">
        <v>681.24215959091612</v>
      </c>
    </row>
    <row r="67" spans="1:14" ht="14.4" customHeight="1" x14ac:dyDescent="0.3">
      <c r="A67" s="630" t="s">
        <v>529</v>
      </c>
      <c r="B67" s="631" t="s">
        <v>530</v>
      </c>
      <c r="C67" s="632" t="s">
        <v>534</v>
      </c>
      <c r="D67" s="633" t="s">
        <v>1499</v>
      </c>
      <c r="E67" s="632" t="s">
        <v>545</v>
      </c>
      <c r="F67" s="633" t="s">
        <v>1501</v>
      </c>
      <c r="G67" s="632" t="s">
        <v>553</v>
      </c>
      <c r="H67" s="632" t="s">
        <v>777</v>
      </c>
      <c r="I67" s="632" t="s">
        <v>238</v>
      </c>
      <c r="J67" s="632" t="s">
        <v>778</v>
      </c>
      <c r="K67" s="632" t="s">
        <v>779</v>
      </c>
      <c r="L67" s="634">
        <v>40.039999999999992</v>
      </c>
      <c r="M67" s="634">
        <v>2</v>
      </c>
      <c r="N67" s="635">
        <v>80.079999999999984</v>
      </c>
    </row>
    <row r="68" spans="1:14" ht="14.4" customHeight="1" x14ac:dyDescent="0.3">
      <c r="A68" s="630" t="s">
        <v>529</v>
      </c>
      <c r="B68" s="631" t="s">
        <v>530</v>
      </c>
      <c r="C68" s="632" t="s">
        <v>534</v>
      </c>
      <c r="D68" s="633" t="s">
        <v>1499</v>
      </c>
      <c r="E68" s="632" t="s">
        <v>545</v>
      </c>
      <c r="F68" s="633" t="s">
        <v>1501</v>
      </c>
      <c r="G68" s="632" t="s">
        <v>553</v>
      </c>
      <c r="H68" s="632" t="s">
        <v>780</v>
      </c>
      <c r="I68" s="632" t="s">
        <v>238</v>
      </c>
      <c r="J68" s="632" t="s">
        <v>781</v>
      </c>
      <c r="K68" s="632"/>
      <c r="L68" s="634">
        <v>22.025957839603038</v>
      </c>
      <c r="M68" s="634">
        <v>15</v>
      </c>
      <c r="N68" s="635">
        <v>330.38936759404555</v>
      </c>
    </row>
    <row r="69" spans="1:14" ht="14.4" customHeight="1" x14ac:dyDescent="0.3">
      <c r="A69" s="630" t="s">
        <v>529</v>
      </c>
      <c r="B69" s="631" t="s">
        <v>530</v>
      </c>
      <c r="C69" s="632" t="s">
        <v>534</v>
      </c>
      <c r="D69" s="633" t="s">
        <v>1499</v>
      </c>
      <c r="E69" s="632" t="s">
        <v>545</v>
      </c>
      <c r="F69" s="633" t="s">
        <v>1501</v>
      </c>
      <c r="G69" s="632" t="s">
        <v>553</v>
      </c>
      <c r="H69" s="632" t="s">
        <v>782</v>
      </c>
      <c r="I69" s="632" t="s">
        <v>783</v>
      </c>
      <c r="J69" s="632" t="s">
        <v>784</v>
      </c>
      <c r="K69" s="632" t="s">
        <v>785</v>
      </c>
      <c r="L69" s="634">
        <v>28.513992990680073</v>
      </c>
      <c r="M69" s="634">
        <v>10</v>
      </c>
      <c r="N69" s="635">
        <v>285.13992990680072</v>
      </c>
    </row>
    <row r="70" spans="1:14" ht="14.4" customHeight="1" x14ac:dyDescent="0.3">
      <c r="A70" s="630" t="s">
        <v>529</v>
      </c>
      <c r="B70" s="631" t="s">
        <v>530</v>
      </c>
      <c r="C70" s="632" t="s">
        <v>534</v>
      </c>
      <c r="D70" s="633" t="s">
        <v>1499</v>
      </c>
      <c r="E70" s="632" t="s">
        <v>545</v>
      </c>
      <c r="F70" s="633" t="s">
        <v>1501</v>
      </c>
      <c r="G70" s="632" t="s">
        <v>553</v>
      </c>
      <c r="H70" s="632" t="s">
        <v>786</v>
      </c>
      <c r="I70" s="632" t="s">
        <v>787</v>
      </c>
      <c r="J70" s="632" t="s">
        <v>788</v>
      </c>
      <c r="K70" s="632" t="s">
        <v>789</v>
      </c>
      <c r="L70" s="634">
        <v>64.614807502595866</v>
      </c>
      <c r="M70" s="634">
        <v>33</v>
      </c>
      <c r="N70" s="635">
        <v>2132.2886475856635</v>
      </c>
    </row>
    <row r="71" spans="1:14" ht="14.4" customHeight="1" x14ac:dyDescent="0.3">
      <c r="A71" s="630" t="s">
        <v>529</v>
      </c>
      <c r="B71" s="631" t="s">
        <v>530</v>
      </c>
      <c r="C71" s="632" t="s">
        <v>534</v>
      </c>
      <c r="D71" s="633" t="s">
        <v>1499</v>
      </c>
      <c r="E71" s="632" t="s">
        <v>545</v>
      </c>
      <c r="F71" s="633" t="s">
        <v>1501</v>
      </c>
      <c r="G71" s="632" t="s">
        <v>553</v>
      </c>
      <c r="H71" s="632" t="s">
        <v>790</v>
      </c>
      <c r="I71" s="632" t="s">
        <v>791</v>
      </c>
      <c r="J71" s="632" t="s">
        <v>792</v>
      </c>
      <c r="K71" s="632" t="s">
        <v>793</v>
      </c>
      <c r="L71" s="634">
        <v>266.42</v>
      </c>
      <c r="M71" s="634">
        <v>1</v>
      </c>
      <c r="N71" s="635">
        <v>266.42</v>
      </c>
    </row>
    <row r="72" spans="1:14" ht="14.4" customHeight="1" x14ac:dyDescent="0.3">
      <c r="A72" s="630" t="s">
        <v>529</v>
      </c>
      <c r="B72" s="631" t="s">
        <v>530</v>
      </c>
      <c r="C72" s="632" t="s">
        <v>534</v>
      </c>
      <c r="D72" s="633" t="s">
        <v>1499</v>
      </c>
      <c r="E72" s="632" t="s">
        <v>545</v>
      </c>
      <c r="F72" s="633" t="s">
        <v>1501</v>
      </c>
      <c r="G72" s="632" t="s">
        <v>553</v>
      </c>
      <c r="H72" s="632" t="s">
        <v>794</v>
      </c>
      <c r="I72" s="632" t="s">
        <v>795</v>
      </c>
      <c r="J72" s="632" t="s">
        <v>796</v>
      </c>
      <c r="K72" s="632" t="s">
        <v>797</v>
      </c>
      <c r="L72" s="634">
        <v>118.89000000000003</v>
      </c>
      <c r="M72" s="634">
        <v>3</v>
      </c>
      <c r="N72" s="635">
        <v>356.67000000000007</v>
      </c>
    </row>
    <row r="73" spans="1:14" ht="14.4" customHeight="1" x14ac:dyDescent="0.3">
      <c r="A73" s="630" t="s">
        <v>529</v>
      </c>
      <c r="B73" s="631" t="s">
        <v>530</v>
      </c>
      <c r="C73" s="632" t="s">
        <v>534</v>
      </c>
      <c r="D73" s="633" t="s">
        <v>1499</v>
      </c>
      <c r="E73" s="632" t="s">
        <v>545</v>
      </c>
      <c r="F73" s="633" t="s">
        <v>1501</v>
      </c>
      <c r="G73" s="632" t="s">
        <v>553</v>
      </c>
      <c r="H73" s="632" t="s">
        <v>798</v>
      </c>
      <c r="I73" s="632" t="s">
        <v>799</v>
      </c>
      <c r="J73" s="632" t="s">
        <v>800</v>
      </c>
      <c r="K73" s="632" t="s">
        <v>801</v>
      </c>
      <c r="L73" s="634">
        <v>122.08326292015165</v>
      </c>
      <c r="M73" s="634">
        <v>3</v>
      </c>
      <c r="N73" s="635">
        <v>366.24978876045498</v>
      </c>
    </row>
    <row r="74" spans="1:14" ht="14.4" customHeight="1" x14ac:dyDescent="0.3">
      <c r="A74" s="630" t="s">
        <v>529</v>
      </c>
      <c r="B74" s="631" t="s">
        <v>530</v>
      </c>
      <c r="C74" s="632" t="s">
        <v>534</v>
      </c>
      <c r="D74" s="633" t="s">
        <v>1499</v>
      </c>
      <c r="E74" s="632" t="s">
        <v>545</v>
      </c>
      <c r="F74" s="633" t="s">
        <v>1501</v>
      </c>
      <c r="G74" s="632" t="s">
        <v>553</v>
      </c>
      <c r="H74" s="632" t="s">
        <v>802</v>
      </c>
      <c r="I74" s="632" t="s">
        <v>803</v>
      </c>
      <c r="J74" s="632" t="s">
        <v>804</v>
      </c>
      <c r="K74" s="632" t="s">
        <v>805</v>
      </c>
      <c r="L74" s="634">
        <v>38.109999999999992</v>
      </c>
      <c r="M74" s="634">
        <v>2</v>
      </c>
      <c r="N74" s="635">
        <v>76.219999999999985</v>
      </c>
    </row>
    <row r="75" spans="1:14" ht="14.4" customHeight="1" x14ac:dyDescent="0.3">
      <c r="A75" s="630" t="s">
        <v>529</v>
      </c>
      <c r="B75" s="631" t="s">
        <v>530</v>
      </c>
      <c r="C75" s="632" t="s">
        <v>534</v>
      </c>
      <c r="D75" s="633" t="s">
        <v>1499</v>
      </c>
      <c r="E75" s="632" t="s">
        <v>545</v>
      </c>
      <c r="F75" s="633" t="s">
        <v>1501</v>
      </c>
      <c r="G75" s="632" t="s">
        <v>553</v>
      </c>
      <c r="H75" s="632" t="s">
        <v>806</v>
      </c>
      <c r="I75" s="632" t="s">
        <v>807</v>
      </c>
      <c r="J75" s="632" t="s">
        <v>808</v>
      </c>
      <c r="K75" s="632" t="s">
        <v>809</v>
      </c>
      <c r="L75" s="634">
        <v>71.669999999999987</v>
      </c>
      <c r="M75" s="634">
        <v>2</v>
      </c>
      <c r="N75" s="635">
        <v>143.33999999999997</v>
      </c>
    </row>
    <row r="76" spans="1:14" ht="14.4" customHeight="1" x14ac:dyDescent="0.3">
      <c r="A76" s="630" t="s">
        <v>529</v>
      </c>
      <c r="B76" s="631" t="s">
        <v>530</v>
      </c>
      <c r="C76" s="632" t="s">
        <v>534</v>
      </c>
      <c r="D76" s="633" t="s">
        <v>1499</v>
      </c>
      <c r="E76" s="632" t="s">
        <v>545</v>
      </c>
      <c r="F76" s="633" t="s">
        <v>1501</v>
      </c>
      <c r="G76" s="632" t="s">
        <v>553</v>
      </c>
      <c r="H76" s="632" t="s">
        <v>810</v>
      </c>
      <c r="I76" s="632" t="s">
        <v>811</v>
      </c>
      <c r="J76" s="632" t="s">
        <v>812</v>
      </c>
      <c r="K76" s="632" t="s">
        <v>813</v>
      </c>
      <c r="L76" s="634">
        <v>77.334000000000017</v>
      </c>
      <c r="M76" s="634">
        <v>5</v>
      </c>
      <c r="N76" s="635">
        <v>386.67000000000007</v>
      </c>
    </row>
    <row r="77" spans="1:14" ht="14.4" customHeight="1" x14ac:dyDescent="0.3">
      <c r="A77" s="630" t="s">
        <v>529</v>
      </c>
      <c r="B77" s="631" t="s">
        <v>530</v>
      </c>
      <c r="C77" s="632" t="s">
        <v>534</v>
      </c>
      <c r="D77" s="633" t="s">
        <v>1499</v>
      </c>
      <c r="E77" s="632" t="s">
        <v>545</v>
      </c>
      <c r="F77" s="633" t="s">
        <v>1501</v>
      </c>
      <c r="G77" s="632" t="s">
        <v>553</v>
      </c>
      <c r="H77" s="632" t="s">
        <v>814</v>
      </c>
      <c r="I77" s="632" t="s">
        <v>815</v>
      </c>
      <c r="J77" s="632" t="s">
        <v>816</v>
      </c>
      <c r="K77" s="632" t="s">
        <v>817</v>
      </c>
      <c r="L77" s="634">
        <v>180.15004738494403</v>
      </c>
      <c r="M77" s="634">
        <v>3</v>
      </c>
      <c r="N77" s="635">
        <v>540.45014215483206</v>
      </c>
    </row>
    <row r="78" spans="1:14" ht="14.4" customHeight="1" x14ac:dyDescent="0.3">
      <c r="A78" s="630" t="s">
        <v>529</v>
      </c>
      <c r="B78" s="631" t="s">
        <v>530</v>
      </c>
      <c r="C78" s="632" t="s">
        <v>534</v>
      </c>
      <c r="D78" s="633" t="s">
        <v>1499</v>
      </c>
      <c r="E78" s="632" t="s">
        <v>545</v>
      </c>
      <c r="F78" s="633" t="s">
        <v>1501</v>
      </c>
      <c r="G78" s="632" t="s">
        <v>553</v>
      </c>
      <c r="H78" s="632" t="s">
        <v>818</v>
      </c>
      <c r="I78" s="632" t="s">
        <v>819</v>
      </c>
      <c r="J78" s="632" t="s">
        <v>820</v>
      </c>
      <c r="K78" s="632" t="s">
        <v>821</v>
      </c>
      <c r="L78" s="634">
        <v>19.079999999999998</v>
      </c>
      <c r="M78" s="634">
        <v>6</v>
      </c>
      <c r="N78" s="635">
        <v>114.47999999999999</v>
      </c>
    </row>
    <row r="79" spans="1:14" ht="14.4" customHeight="1" x14ac:dyDescent="0.3">
      <c r="A79" s="630" t="s">
        <v>529</v>
      </c>
      <c r="B79" s="631" t="s">
        <v>530</v>
      </c>
      <c r="C79" s="632" t="s">
        <v>534</v>
      </c>
      <c r="D79" s="633" t="s">
        <v>1499</v>
      </c>
      <c r="E79" s="632" t="s">
        <v>545</v>
      </c>
      <c r="F79" s="633" t="s">
        <v>1501</v>
      </c>
      <c r="G79" s="632" t="s">
        <v>553</v>
      </c>
      <c r="H79" s="632" t="s">
        <v>822</v>
      </c>
      <c r="I79" s="632" t="s">
        <v>823</v>
      </c>
      <c r="J79" s="632" t="s">
        <v>824</v>
      </c>
      <c r="K79" s="632" t="s">
        <v>825</v>
      </c>
      <c r="L79" s="634">
        <v>36.249999999999986</v>
      </c>
      <c r="M79" s="634">
        <v>1</v>
      </c>
      <c r="N79" s="635">
        <v>36.249999999999986</v>
      </c>
    </row>
    <row r="80" spans="1:14" ht="14.4" customHeight="1" x14ac:dyDescent="0.3">
      <c r="A80" s="630" t="s">
        <v>529</v>
      </c>
      <c r="B80" s="631" t="s">
        <v>530</v>
      </c>
      <c r="C80" s="632" t="s">
        <v>534</v>
      </c>
      <c r="D80" s="633" t="s">
        <v>1499</v>
      </c>
      <c r="E80" s="632" t="s">
        <v>545</v>
      </c>
      <c r="F80" s="633" t="s">
        <v>1501</v>
      </c>
      <c r="G80" s="632" t="s">
        <v>553</v>
      </c>
      <c r="H80" s="632" t="s">
        <v>826</v>
      </c>
      <c r="I80" s="632" t="s">
        <v>827</v>
      </c>
      <c r="J80" s="632" t="s">
        <v>828</v>
      </c>
      <c r="K80" s="632" t="s">
        <v>829</v>
      </c>
      <c r="L80" s="634">
        <v>198.44</v>
      </c>
      <c r="M80" s="634">
        <v>1</v>
      </c>
      <c r="N80" s="635">
        <v>198.44</v>
      </c>
    </row>
    <row r="81" spans="1:14" ht="14.4" customHeight="1" x14ac:dyDescent="0.3">
      <c r="A81" s="630" t="s">
        <v>529</v>
      </c>
      <c r="B81" s="631" t="s">
        <v>530</v>
      </c>
      <c r="C81" s="632" t="s">
        <v>534</v>
      </c>
      <c r="D81" s="633" t="s">
        <v>1499</v>
      </c>
      <c r="E81" s="632" t="s">
        <v>545</v>
      </c>
      <c r="F81" s="633" t="s">
        <v>1501</v>
      </c>
      <c r="G81" s="632" t="s">
        <v>553</v>
      </c>
      <c r="H81" s="632" t="s">
        <v>830</v>
      </c>
      <c r="I81" s="632" t="s">
        <v>831</v>
      </c>
      <c r="J81" s="632" t="s">
        <v>820</v>
      </c>
      <c r="K81" s="632" t="s">
        <v>832</v>
      </c>
      <c r="L81" s="634">
        <v>28.130029972025095</v>
      </c>
      <c r="M81" s="634">
        <v>13</v>
      </c>
      <c r="N81" s="635">
        <v>365.69038963632624</v>
      </c>
    </row>
    <row r="82" spans="1:14" ht="14.4" customHeight="1" x14ac:dyDescent="0.3">
      <c r="A82" s="630" t="s">
        <v>529</v>
      </c>
      <c r="B82" s="631" t="s">
        <v>530</v>
      </c>
      <c r="C82" s="632" t="s">
        <v>534</v>
      </c>
      <c r="D82" s="633" t="s">
        <v>1499</v>
      </c>
      <c r="E82" s="632" t="s">
        <v>545</v>
      </c>
      <c r="F82" s="633" t="s">
        <v>1501</v>
      </c>
      <c r="G82" s="632" t="s">
        <v>553</v>
      </c>
      <c r="H82" s="632" t="s">
        <v>833</v>
      </c>
      <c r="I82" s="632" t="s">
        <v>834</v>
      </c>
      <c r="J82" s="632" t="s">
        <v>835</v>
      </c>
      <c r="K82" s="632" t="s">
        <v>836</v>
      </c>
      <c r="L82" s="634">
        <v>218.178</v>
      </c>
      <c r="M82" s="634">
        <v>3</v>
      </c>
      <c r="N82" s="635">
        <v>654.53399999999999</v>
      </c>
    </row>
    <row r="83" spans="1:14" ht="14.4" customHeight="1" x14ac:dyDescent="0.3">
      <c r="A83" s="630" t="s">
        <v>529</v>
      </c>
      <c r="B83" s="631" t="s">
        <v>530</v>
      </c>
      <c r="C83" s="632" t="s">
        <v>534</v>
      </c>
      <c r="D83" s="633" t="s">
        <v>1499</v>
      </c>
      <c r="E83" s="632" t="s">
        <v>545</v>
      </c>
      <c r="F83" s="633" t="s">
        <v>1501</v>
      </c>
      <c r="G83" s="632" t="s">
        <v>553</v>
      </c>
      <c r="H83" s="632" t="s">
        <v>837</v>
      </c>
      <c r="I83" s="632" t="s">
        <v>838</v>
      </c>
      <c r="J83" s="632" t="s">
        <v>839</v>
      </c>
      <c r="K83" s="632" t="s">
        <v>840</v>
      </c>
      <c r="L83" s="634">
        <v>527.85</v>
      </c>
      <c r="M83" s="634">
        <v>1</v>
      </c>
      <c r="N83" s="635">
        <v>527.85</v>
      </c>
    </row>
    <row r="84" spans="1:14" ht="14.4" customHeight="1" x14ac:dyDescent="0.3">
      <c r="A84" s="630" t="s">
        <v>529</v>
      </c>
      <c r="B84" s="631" t="s">
        <v>530</v>
      </c>
      <c r="C84" s="632" t="s">
        <v>534</v>
      </c>
      <c r="D84" s="633" t="s">
        <v>1499</v>
      </c>
      <c r="E84" s="632" t="s">
        <v>545</v>
      </c>
      <c r="F84" s="633" t="s">
        <v>1501</v>
      </c>
      <c r="G84" s="632" t="s">
        <v>553</v>
      </c>
      <c r="H84" s="632" t="s">
        <v>841</v>
      </c>
      <c r="I84" s="632" t="s">
        <v>238</v>
      </c>
      <c r="J84" s="632" t="s">
        <v>842</v>
      </c>
      <c r="K84" s="632"/>
      <c r="L84" s="634">
        <v>35.651934682306745</v>
      </c>
      <c r="M84" s="634">
        <v>10</v>
      </c>
      <c r="N84" s="635">
        <v>356.51934682306745</v>
      </c>
    </row>
    <row r="85" spans="1:14" ht="14.4" customHeight="1" x14ac:dyDescent="0.3">
      <c r="A85" s="630" t="s">
        <v>529</v>
      </c>
      <c r="B85" s="631" t="s">
        <v>530</v>
      </c>
      <c r="C85" s="632" t="s">
        <v>534</v>
      </c>
      <c r="D85" s="633" t="s">
        <v>1499</v>
      </c>
      <c r="E85" s="632" t="s">
        <v>545</v>
      </c>
      <c r="F85" s="633" t="s">
        <v>1501</v>
      </c>
      <c r="G85" s="632" t="s">
        <v>553</v>
      </c>
      <c r="H85" s="632" t="s">
        <v>843</v>
      </c>
      <c r="I85" s="632" t="s">
        <v>238</v>
      </c>
      <c r="J85" s="632" t="s">
        <v>844</v>
      </c>
      <c r="K85" s="632"/>
      <c r="L85" s="634">
        <v>158.11999999999998</v>
      </c>
      <c r="M85" s="634">
        <v>2</v>
      </c>
      <c r="N85" s="635">
        <v>316.23999999999995</v>
      </c>
    </row>
    <row r="86" spans="1:14" ht="14.4" customHeight="1" x14ac:dyDescent="0.3">
      <c r="A86" s="630" t="s">
        <v>529</v>
      </c>
      <c r="B86" s="631" t="s">
        <v>530</v>
      </c>
      <c r="C86" s="632" t="s">
        <v>534</v>
      </c>
      <c r="D86" s="633" t="s">
        <v>1499</v>
      </c>
      <c r="E86" s="632" t="s">
        <v>545</v>
      </c>
      <c r="F86" s="633" t="s">
        <v>1501</v>
      </c>
      <c r="G86" s="632" t="s">
        <v>553</v>
      </c>
      <c r="H86" s="632" t="s">
        <v>845</v>
      </c>
      <c r="I86" s="632" t="s">
        <v>845</v>
      </c>
      <c r="J86" s="632" t="s">
        <v>555</v>
      </c>
      <c r="K86" s="632" t="s">
        <v>846</v>
      </c>
      <c r="L86" s="634">
        <v>201.25</v>
      </c>
      <c r="M86" s="634">
        <v>9</v>
      </c>
      <c r="N86" s="635">
        <v>1811.25</v>
      </c>
    </row>
    <row r="87" spans="1:14" ht="14.4" customHeight="1" x14ac:dyDescent="0.3">
      <c r="A87" s="630" t="s">
        <v>529</v>
      </c>
      <c r="B87" s="631" t="s">
        <v>530</v>
      </c>
      <c r="C87" s="632" t="s">
        <v>534</v>
      </c>
      <c r="D87" s="633" t="s">
        <v>1499</v>
      </c>
      <c r="E87" s="632" t="s">
        <v>545</v>
      </c>
      <c r="F87" s="633" t="s">
        <v>1501</v>
      </c>
      <c r="G87" s="632" t="s">
        <v>553</v>
      </c>
      <c r="H87" s="632" t="s">
        <v>847</v>
      </c>
      <c r="I87" s="632" t="s">
        <v>848</v>
      </c>
      <c r="J87" s="632" t="s">
        <v>849</v>
      </c>
      <c r="K87" s="632" t="s">
        <v>850</v>
      </c>
      <c r="L87" s="634">
        <v>121.73000000000003</v>
      </c>
      <c r="M87" s="634">
        <v>6</v>
      </c>
      <c r="N87" s="635">
        <v>730.38000000000022</v>
      </c>
    </row>
    <row r="88" spans="1:14" ht="14.4" customHeight="1" x14ac:dyDescent="0.3">
      <c r="A88" s="630" t="s">
        <v>529</v>
      </c>
      <c r="B88" s="631" t="s">
        <v>530</v>
      </c>
      <c r="C88" s="632" t="s">
        <v>534</v>
      </c>
      <c r="D88" s="633" t="s">
        <v>1499</v>
      </c>
      <c r="E88" s="632" t="s">
        <v>545</v>
      </c>
      <c r="F88" s="633" t="s">
        <v>1501</v>
      </c>
      <c r="G88" s="632" t="s">
        <v>553</v>
      </c>
      <c r="H88" s="632" t="s">
        <v>851</v>
      </c>
      <c r="I88" s="632" t="s">
        <v>852</v>
      </c>
      <c r="J88" s="632" t="s">
        <v>853</v>
      </c>
      <c r="K88" s="632" t="s">
        <v>854</v>
      </c>
      <c r="L88" s="634">
        <v>61.936929360899569</v>
      </c>
      <c r="M88" s="634">
        <v>10</v>
      </c>
      <c r="N88" s="635">
        <v>619.36929360899569</v>
      </c>
    </row>
    <row r="89" spans="1:14" ht="14.4" customHeight="1" x14ac:dyDescent="0.3">
      <c r="A89" s="630" t="s">
        <v>529</v>
      </c>
      <c r="B89" s="631" t="s">
        <v>530</v>
      </c>
      <c r="C89" s="632" t="s">
        <v>534</v>
      </c>
      <c r="D89" s="633" t="s">
        <v>1499</v>
      </c>
      <c r="E89" s="632" t="s">
        <v>545</v>
      </c>
      <c r="F89" s="633" t="s">
        <v>1501</v>
      </c>
      <c r="G89" s="632" t="s">
        <v>553</v>
      </c>
      <c r="H89" s="632" t="s">
        <v>855</v>
      </c>
      <c r="I89" s="632" t="s">
        <v>856</v>
      </c>
      <c r="J89" s="632" t="s">
        <v>857</v>
      </c>
      <c r="K89" s="632" t="s">
        <v>858</v>
      </c>
      <c r="L89" s="634">
        <v>1665.2000000000003</v>
      </c>
      <c r="M89" s="634">
        <v>13</v>
      </c>
      <c r="N89" s="635">
        <v>21647.600000000002</v>
      </c>
    </row>
    <row r="90" spans="1:14" ht="14.4" customHeight="1" x14ac:dyDescent="0.3">
      <c r="A90" s="630" t="s">
        <v>529</v>
      </c>
      <c r="B90" s="631" t="s">
        <v>530</v>
      </c>
      <c r="C90" s="632" t="s">
        <v>534</v>
      </c>
      <c r="D90" s="633" t="s">
        <v>1499</v>
      </c>
      <c r="E90" s="632" t="s">
        <v>545</v>
      </c>
      <c r="F90" s="633" t="s">
        <v>1501</v>
      </c>
      <c r="G90" s="632" t="s">
        <v>553</v>
      </c>
      <c r="H90" s="632" t="s">
        <v>859</v>
      </c>
      <c r="I90" s="632" t="s">
        <v>860</v>
      </c>
      <c r="J90" s="632" t="s">
        <v>861</v>
      </c>
      <c r="K90" s="632" t="s">
        <v>862</v>
      </c>
      <c r="L90" s="634">
        <v>51.870051171421849</v>
      </c>
      <c r="M90" s="634">
        <v>1</v>
      </c>
      <c r="N90" s="635">
        <v>51.870051171421849</v>
      </c>
    </row>
    <row r="91" spans="1:14" ht="14.4" customHeight="1" x14ac:dyDescent="0.3">
      <c r="A91" s="630" t="s">
        <v>529</v>
      </c>
      <c r="B91" s="631" t="s">
        <v>530</v>
      </c>
      <c r="C91" s="632" t="s">
        <v>534</v>
      </c>
      <c r="D91" s="633" t="s">
        <v>1499</v>
      </c>
      <c r="E91" s="632" t="s">
        <v>545</v>
      </c>
      <c r="F91" s="633" t="s">
        <v>1501</v>
      </c>
      <c r="G91" s="632" t="s">
        <v>553</v>
      </c>
      <c r="H91" s="632" t="s">
        <v>863</v>
      </c>
      <c r="I91" s="632" t="s">
        <v>864</v>
      </c>
      <c r="J91" s="632" t="s">
        <v>865</v>
      </c>
      <c r="K91" s="632" t="s">
        <v>866</v>
      </c>
      <c r="L91" s="634">
        <v>979.69</v>
      </c>
      <c r="M91" s="634">
        <v>1</v>
      </c>
      <c r="N91" s="635">
        <v>979.69</v>
      </c>
    </row>
    <row r="92" spans="1:14" ht="14.4" customHeight="1" x14ac:dyDescent="0.3">
      <c r="A92" s="630" t="s">
        <v>529</v>
      </c>
      <c r="B92" s="631" t="s">
        <v>530</v>
      </c>
      <c r="C92" s="632" t="s">
        <v>534</v>
      </c>
      <c r="D92" s="633" t="s">
        <v>1499</v>
      </c>
      <c r="E92" s="632" t="s">
        <v>545</v>
      </c>
      <c r="F92" s="633" t="s">
        <v>1501</v>
      </c>
      <c r="G92" s="632" t="s">
        <v>553</v>
      </c>
      <c r="H92" s="632" t="s">
        <v>867</v>
      </c>
      <c r="I92" s="632" t="s">
        <v>868</v>
      </c>
      <c r="J92" s="632" t="s">
        <v>604</v>
      </c>
      <c r="K92" s="632" t="s">
        <v>869</v>
      </c>
      <c r="L92" s="634">
        <v>60.350061443061513</v>
      </c>
      <c r="M92" s="634">
        <v>58</v>
      </c>
      <c r="N92" s="635">
        <v>3500.3035636975678</v>
      </c>
    </row>
    <row r="93" spans="1:14" ht="14.4" customHeight="1" x14ac:dyDescent="0.3">
      <c r="A93" s="630" t="s">
        <v>529</v>
      </c>
      <c r="B93" s="631" t="s">
        <v>530</v>
      </c>
      <c r="C93" s="632" t="s">
        <v>534</v>
      </c>
      <c r="D93" s="633" t="s">
        <v>1499</v>
      </c>
      <c r="E93" s="632" t="s">
        <v>545</v>
      </c>
      <c r="F93" s="633" t="s">
        <v>1501</v>
      </c>
      <c r="G93" s="632" t="s">
        <v>553</v>
      </c>
      <c r="H93" s="632" t="s">
        <v>870</v>
      </c>
      <c r="I93" s="632" t="s">
        <v>870</v>
      </c>
      <c r="J93" s="632" t="s">
        <v>871</v>
      </c>
      <c r="K93" s="632" t="s">
        <v>872</v>
      </c>
      <c r="L93" s="634">
        <v>41.400000000000006</v>
      </c>
      <c r="M93" s="634">
        <v>1</v>
      </c>
      <c r="N93" s="635">
        <v>41.400000000000006</v>
      </c>
    </row>
    <row r="94" spans="1:14" ht="14.4" customHeight="1" x14ac:dyDescent="0.3">
      <c r="A94" s="630" t="s">
        <v>529</v>
      </c>
      <c r="B94" s="631" t="s">
        <v>530</v>
      </c>
      <c r="C94" s="632" t="s">
        <v>534</v>
      </c>
      <c r="D94" s="633" t="s">
        <v>1499</v>
      </c>
      <c r="E94" s="632" t="s">
        <v>545</v>
      </c>
      <c r="F94" s="633" t="s">
        <v>1501</v>
      </c>
      <c r="G94" s="632" t="s">
        <v>553</v>
      </c>
      <c r="H94" s="632" t="s">
        <v>873</v>
      </c>
      <c r="I94" s="632" t="s">
        <v>874</v>
      </c>
      <c r="J94" s="632" t="s">
        <v>875</v>
      </c>
      <c r="K94" s="632" t="s">
        <v>876</v>
      </c>
      <c r="L94" s="634">
        <v>67.55</v>
      </c>
      <c r="M94" s="634">
        <v>1</v>
      </c>
      <c r="N94" s="635">
        <v>67.55</v>
      </c>
    </row>
    <row r="95" spans="1:14" ht="14.4" customHeight="1" x14ac:dyDescent="0.3">
      <c r="A95" s="630" t="s">
        <v>529</v>
      </c>
      <c r="B95" s="631" t="s">
        <v>530</v>
      </c>
      <c r="C95" s="632" t="s">
        <v>534</v>
      </c>
      <c r="D95" s="633" t="s">
        <v>1499</v>
      </c>
      <c r="E95" s="632" t="s">
        <v>545</v>
      </c>
      <c r="F95" s="633" t="s">
        <v>1501</v>
      </c>
      <c r="G95" s="632" t="s">
        <v>553</v>
      </c>
      <c r="H95" s="632" t="s">
        <v>877</v>
      </c>
      <c r="I95" s="632" t="s">
        <v>878</v>
      </c>
      <c r="J95" s="632" t="s">
        <v>879</v>
      </c>
      <c r="K95" s="632" t="s">
        <v>880</v>
      </c>
      <c r="L95" s="634">
        <v>602.51</v>
      </c>
      <c r="M95" s="634">
        <v>2</v>
      </c>
      <c r="N95" s="635">
        <v>1205.02</v>
      </c>
    </row>
    <row r="96" spans="1:14" ht="14.4" customHeight="1" x14ac:dyDescent="0.3">
      <c r="A96" s="630" t="s">
        <v>529</v>
      </c>
      <c r="B96" s="631" t="s">
        <v>530</v>
      </c>
      <c r="C96" s="632" t="s">
        <v>534</v>
      </c>
      <c r="D96" s="633" t="s">
        <v>1499</v>
      </c>
      <c r="E96" s="632" t="s">
        <v>545</v>
      </c>
      <c r="F96" s="633" t="s">
        <v>1501</v>
      </c>
      <c r="G96" s="632" t="s">
        <v>553</v>
      </c>
      <c r="H96" s="632" t="s">
        <v>881</v>
      </c>
      <c r="I96" s="632" t="s">
        <v>882</v>
      </c>
      <c r="J96" s="632" t="s">
        <v>883</v>
      </c>
      <c r="K96" s="632" t="s">
        <v>884</v>
      </c>
      <c r="L96" s="634">
        <v>49.619999999999983</v>
      </c>
      <c r="M96" s="634">
        <v>2</v>
      </c>
      <c r="N96" s="635">
        <v>99.239999999999966</v>
      </c>
    </row>
    <row r="97" spans="1:14" ht="14.4" customHeight="1" x14ac:dyDescent="0.3">
      <c r="A97" s="630" t="s">
        <v>529</v>
      </c>
      <c r="B97" s="631" t="s">
        <v>530</v>
      </c>
      <c r="C97" s="632" t="s">
        <v>534</v>
      </c>
      <c r="D97" s="633" t="s">
        <v>1499</v>
      </c>
      <c r="E97" s="632" t="s">
        <v>545</v>
      </c>
      <c r="F97" s="633" t="s">
        <v>1501</v>
      </c>
      <c r="G97" s="632" t="s">
        <v>553</v>
      </c>
      <c r="H97" s="632" t="s">
        <v>885</v>
      </c>
      <c r="I97" s="632" t="s">
        <v>886</v>
      </c>
      <c r="J97" s="632" t="s">
        <v>887</v>
      </c>
      <c r="K97" s="632" t="s">
        <v>888</v>
      </c>
      <c r="L97" s="634">
        <v>74.540000000000006</v>
      </c>
      <c r="M97" s="634">
        <v>1</v>
      </c>
      <c r="N97" s="635">
        <v>74.540000000000006</v>
      </c>
    </row>
    <row r="98" spans="1:14" ht="14.4" customHeight="1" x14ac:dyDescent="0.3">
      <c r="A98" s="630" t="s">
        <v>529</v>
      </c>
      <c r="B98" s="631" t="s">
        <v>530</v>
      </c>
      <c r="C98" s="632" t="s">
        <v>534</v>
      </c>
      <c r="D98" s="633" t="s">
        <v>1499</v>
      </c>
      <c r="E98" s="632" t="s">
        <v>545</v>
      </c>
      <c r="F98" s="633" t="s">
        <v>1501</v>
      </c>
      <c r="G98" s="632" t="s">
        <v>553</v>
      </c>
      <c r="H98" s="632" t="s">
        <v>889</v>
      </c>
      <c r="I98" s="632" t="s">
        <v>890</v>
      </c>
      <c r="J98" s="632" t="s">
        <v>891</v>
      </c>
      <c r="K98" s="632" t="s">
        <v>892</v>
      </c>
      <c r="L98" s="634">
        <v>71.920045475070097</v>
      </c>
      <c r="M98" s="634">
        <v>4</v>
      </c>
      <c r="N98" s="635">
        <v>287.68018190028039</v>
      </c>
    </row>
    <row r="99" spans="1:14" ht="14.4" customHeight="1" x14ac:dyDescent="0.3">
      <c r="A99" s="630" t="s">
        <v>529</v>
      </c>
      <c r="B99" s="631" t="s">
        <v>530</v>
      </c>
      <c r="C99" s="632" t="s">
        <v>534</v>
      </c>
      <c r="D99" s="633" t="s">
        <v>1499</v>
      </c>
      <c r="E99" s="632" t="s">
        <v>545</v>
      </c>
      <c r="F99" s="633" t="s">
        <v>1501</v>
      </c>
      <c r="G99" s="632" t="s">
        <v>553</v>
      </c>
      <c r="H99" s="632" t="s">
        <v>893</v>
      </c>
      <c r="I99" s="632" t="s">
        <v>894</v>
      </c>
      <c r="J99" s="632" t="s">
        <v>895</v>
      </c>
      <c r="K99" s="632" t="s">
        <v>896</v>
      </c>
      <c r="L99" s="634">
        <v>66.949609936837206</v>
      </c>
      <c r="M99" s="634">
        <v>3</v>
      </c>
      <c r="N99" s="635">
        <v>200.8488298105116</v>
      </c>
    </row>
    <row r="100" spans="1:14" ht="14.4" customHeight="1" x14ac:dyDescent="0.3">
      <c r="A100" s="630" t="s">
        <v>529</v>
      </c>
      <c r="B100" s="631" t="s">
        <v>530</v>
      </c>
      <c r="C100" s="632" t="s">
        <v>534</v>
      </c>
      <c r="D100" s="633" t="s">
        <v>1499</v>
      </c>
      <c r="E100" s="632" t="s">
        <v>545</v>
      </c>
      <c r="F100" s="633" t="s">
        <v>1501</v>
      </c>
      <c r="G100" s="632" t="s">
        <v>553</v>
      </c>
      <c r="H100" s="632" t="s">
        <v>897</v>
      </c>
      <c r="I100" s="632" t="s">
        <v>898</v>
      </c>
      <c r="J100" s="632" t="s">
        <v>899</v>
      </c>
      <c r="K100" s="632" t="s">
        <v>900</v>
      </c>
      <c r="L100" s="634">
        <v>53.824999999999989</v>
      </c>
      <c r="M100" s="634">
        <v>2</v>
      </c>
      <c r="N100" s="635">
        <v>107.64999999999998</v>
      </c>
    </row>
    <row r="101" spans="1:14" ht="14.4" customHeight="1" x14ac:dyDescent="0.3">
      <c r="A101" s="630" t="s">
        <v>529</v>
      </c>
      <c r="B101" s="631" t="s">
        <v>530</v>
      </c>
      <c r="C101" s="632" t="s">
        <v>534</v>
      </c>
      <c r="D101" s="633" t="s">
        <v>1499</v>
      </c>
      <c r="E101" s="632" t="s">
        <v>545</v>
      </c>
      <c r="F101" s="633" t="s">
        <v>1501</v>
      </c>
      <c r="G101" s="632" t="s">
        <v>553</v>
      </c>
      <c r="H101" s="632" t="s">
        <v>901</v>
      </c>
      <c r="I101" s="632" t="s">
        <v>902</v>
      </c>
      <c r="J101" s="632" t="s">
        <v>903</v>
      </c>
      <c r="K101" s="632" t="s">
        <v>904</v>
      </c>
      <c r="L101" s="634">
        <v>27.22</v>
      </c>
      <c r="M101" s="634">
        <v>1</v>
      </c>
      <c r="N101" s="635">
        <v>27.22</v>
      </c>
    </row>
    <row r="102" spans="1:14" ht="14.4" customHeight="1" x14ac:dyDescent="0.3">
      <c r="A102" s="630" t="s">
        <v>529</v>
      </c>
      <c r="B102" s="631" t="s">
        <v>530</v>
      </c>
      <c r="C102" s="632" t="s">
        <v>534</v>
      </c>
      <c r="D102" s="633" t="s">
        <v>1499</v>
      </c>
      <c r="E102" s="632" t="s">
        <v>545</v>
      </c>
      <c r="F102" s="633" t="s">
        <v>1501</v>
      </c>
      <c r="G102" s="632" t="s">
        <v>553</v>
      </c>
      <c r="H102" s="632" t="s">
        <v>905</v>
      </c>
      <c r="I102" s="632" t="s">
        <v>906</v>
      </c>
      <c r="J102" s="632" t="s">
        <v>907</v>
      </c>
      <c r="K102" s="632" t="s">
        <v>908</v>
      </c>
      <c r="L102" s="634">
        <v>237.65000000000003</v>
      </c>
      <c r="M102" s="634">
        <v>1</v>
      </c>
      <c r="N102" s="635">
        <v>237.65000000000003</v>
      </c>
    </row>
    <row r="103" spans="1:14" ht="14.4" customHeight="1" x14ac:dyDescent="0.3">
      <c r="A103" s="630" t="s">
        <v>529</v>
      </c>
      <c r="B103" s="631" t="s">
        <v>530</v>
      </c>
      <c r="C103" s="632" t="s">
        <v>534</v>
      </c>
      <c r="D103" s="633" t="s">
        <v>1499</v>
      </c>
      <c r="E103" s="632" t="s">
        <v>545</v>
      </c>
      <c r="F103" s="633" t="s">
        <v>1501</v>
      </c>
      <c r="G103" s="632" t="s">
        <v>553</v>
      </c>
      <c r="H103" s="632" t="s">
        <v>909</v>
      </c>
      <c r="I103" s="632" t="s">
        <v>910</v>
      </c>
      <c r="J103" s="632" t="s">
        <v>911</v>
      </c>
      <c r="K103" s="632" t="s">
        <v>912</v>
      </c>
      <c r="L103" s="634">
        <v>164.84999999999997</v>
      </c>
      <c r="M103" s="634">
        <v>1</v>
      </c>
      <c r="N103" s="635">
        <v>164.84999999999997</v>
      </c>
    </row>
    <row r="104" spans="1:14" ht="14.4" customHeight="1" x14ac:dyDescent="0.3">
      <c r="A104" s="630" t="s">
        <v>529</v>
      </c>
      <c r="B104" s="631" t="s">
        <v>530</v>
      </c>
      <c r="C104" s="632" t="s">
        <v>534</v>
      </c>
      <c r="D104" s="633" t="s">
        <v>1499</v>
      </c>
      <c r="E104" s="632" t="s">
        <v>545</v>
      </c>
      <c r="F104" s="633" t="s">
        <v>1501</v>
      </c>
      <c r="G104" s="632" t="s">
        <v>553</v>
      </c>
      <c r="H104" s="632" t="s">
        <v>913</v>
      </c>
      <c r="I104" s="632" t="s">
        <v>914</v>
      </c>
      <c r="J104" s="632" t="s">
        <v>915</v>
      </c>
      <c r="K104" s="632" t="s">
        <v>829</v>
      </c>
      <c r="L104" s="634">
        <v>114.31</v>
      </c>
      <c r="M104" s="634">
        <v>2</v>
      </c>
      <c r="N104" s="635">
        <v>228.62</v>
      </c>
    </row>
    <row r="105" spans="1:14" ht="14.4" customHeight="1" x14ac:dyDescent="0.3">
      <c r="A105" s="630" t="s">
        <v>529</v>
      </c>
      <c r="B105" s="631" t="s">
        <v>530</v>
      </c>
      <c r="C105" s="632" t="s">
        <v>534</v>
      </c>
      <c r="D105" s="633" t="s">
        <v>1499</v>
      </c>
      <c r="E105" s="632" t="s">
        <v>545</v>
      </c>
      <c r="F105" s="633" t="s">
        <v>1501</v>
      </c>
      <c r="G105" s="632" t="s">
        <v>553</v>
      </c>
      <c r="H105" s="632" t="s">
        <v>916</v>
      </c>
      <c r="I105" s="632" t="s">
        <v>238</v>
      </c>
      <c r="J105" s="632" t="s">
        <v>917</v>
      </c>
      <c r="K105" s="632"/>
      <c r="L105" s="634">
        <v>71.583500000000001</v>
      </c>
      <c r="M105" s="634">
        <v>1</v>
      </c>
      <c r="N105" s="635">
        <v>71.583500000000001</v>
      </c>
    </row>
    <row r="106" spans="1:14" ht="14.4" customHeight="1" x14ac:dyDescent="0.3">
      <c r="A106" s="630" t="s">
        <v>529</v>
      </c>
      <c r="B106" s="631" t="s">
        <v>530</v>
      </c>
      <c r="C106" s="632" t="s">
        <v>534</v>
      </c>
      <c r="D106" s="633" t="s">
        <v>1499</v>
      </c>
      <c r="E106" s="632" t="s">
        <v>545</v>
      </c>
      <c r="F106" s="633" t="s">
        <v>1501</v>
      </c>
      <c r="G106" s="632" t="s">
        <v>553</v>
      </c>
      <c r="H106" s="632" t="s">
        <v>918</v>
      </c>
      <c r="I106" s="632" t="s">
        <v>919</v>
      </c>
      <c r="J106" s="632" t="s">
        <v>920</v>
      </c>
      <c r="K106" s="632" t="s">
        <v>921</v>
      </c>
      <c r="L106" s="634">
        <v>49.558359763953426</v>
      </c>
      <c r="M106" s="634">
        <v>13</v>
      </c>
      <c r="N106" s="635">
        <v>644.25867693139458</v>
      </c>
    </row>
    <row r="107" spans="1:14" ht="14.4" customHeight="1" x14ac:dyDescent="0.3">
      <c r="A107" s="630" t="s">
        <v>529</v>
      </c>
      <c r="B107" s="631" t="s">
        <v>530</v>
      </c>
      <c r="C107" s="632" t="s">
        <v>534</v>
      </c>
      <c r="D107" s="633" t="s">
        <v>1499</v>
      </c>
      <c r="E107" s="632" t="s">
        <v>545</v>
      </c>
      <c r="F107" s="633" t="s">
        <v>1501</v>
      </c>
      <c r="G107" s="632" t="s">
        <v>553</v>
      </c>
      <c r="H107" s="632" t="s">
        <v>922</v>
      </c>
      <c r="I107" s="632" t="s">
        <v>923</v>
      </c>
      <c r="J107" s="632" t="s">
        <v>924</v>
      </c>
      <c r="K107" s="632" t="s">
        <v>925</v>
      </c>
      <c r="L107" s="634">
        <v>64.099999999999994</v>
      </c>
      <c r="M107" s="634">
        <v>1</v>
      </c>
      <c r="N107" s="635">
        <v>64.099999999999994</v>
      </c>
    </row>
    <row r="108" spans="1:14" ht="14.4" customHeight="1" x14ac:dyDescent="0.3">
      <c r="A108" s="630" t="s">
        <v>529</v>
      </c>
      <c r="B108" s="631" t="s">
        <v>530</v>
      </c>
      <c r="C108" s="632" t="s">
        <v>534</v>
      </c>
      <c r="D108" s="633" t="s">
        <v>1499</v>
      </c>
      <c r="E108" s="632" t="s">
        <v>545</v>
      </c>
      <c r="F108" s="633" t="s">
        <v>1501</v>
      </c>
      <c r="G108" s="632" t="s">
        <v>553</v>
      </c>
      <c r="H108" s="632" t="s">
        <v>926</v>
      </c>
      <c r="I108" s="632" t="s">
        <v>238</v>
      </c>
      <c r="J108" s="632" t="s">
        <v>927</v>
      </c>
      <c r="K108" s="632"/>
      <c r="L108" s="634">
        <v>80.675233141715822</v>
      </c>
      <c r="M108" s="634">
        <v>3</v>
      </c>
      <c r="N108" s="635">
        <v>242.02569942514748</v>
      </c>
    </row>
    <row r="109" spans="1:14" ht="14.4" customHeight="1" x14ac:dyDescent="0.3">
      <c r="A109" s="630" t="s">
        <v>529</v>
      </c>
      <c r="B109" s="631" t="s">
        <v>530</v>
      </c>
      <c r="C109" s="632" t="s">
        <v>534</v>
      </c>
      <c r="D109" s="633" t="s">
        <v>1499</v>
      </c>
      <c r="E109" s="632" t="s">
        <v>545</v>
      </c>
      <c r="F109" s="633" t="s">
        <v>1501</v>
      </c>
      <c r="G109" s="632" t="s">
        <v>553</v>
      </c>
      <c r="H109" s="632" t="s">
        <v>928</v>
      </c>
      <c r="I109" s="632" t="s">
        <v>929</v>
      </c>
      <c r="J109" s="632" t="s">
        <v>930</v>
      </c>
      <c r="K109" s="632" t="s">
        <v>931</v>
      </c>
      <c r="L109" s="634">
        <v>128.41000000000003</v>
      </c>
      <c r="M109" s="634">
        <v>1</v>
      </c>
      <c r="N109" s="635">
        <v>128.41000000000003</v>
      </c>
    </row>
    <row r="110" spans="1:14" ht="14.4" customHeight="1" x14ac:dyDescent="0.3">
      <c r="A110" s="630" t="s">
        <v>529</v>
      </c>
      <c r="B110" s="631" t="s">
        <v>530</v>
      </c>
      <c r="C110" s="632" t="s">
        <v>534</v>
      </c>
      <c r="D110" s="633" t="s">
        <v>1499</v>
      </c>
      <c r="E110" s="632" t="s">
        <v>545</v>
      </c>
      <c r="F110" s="633" t="s">
        <v>1501</v>
      </c>
      <c r="G110" s="632" t="s">
        <v>553</v>
      </c>
      <c r="H110" s="632" t="s">
        <v>932</v>
      </c>
      <c r="I110" s="632" t="s">
        <v>933</v>
      </c>
      <c r="J110" s="632" t="s">
        <v>934</v>
      </c>
      <c r="K110" s="632" t="s">
        <v>935</v>
      </c>
      <c r="L110" s="634">
        <v>30.65</v>
      </c>
      <c r="M110" s="634">
        <v>2</v>
      </c>
      <c r="N110" s="635">
        <v>61.3</v>
      </c>
    </row>
    <row r="111" spans="1:14" ht="14.4" customHeight="1" x14ac:dyDescent="0.3">
      <c r="A111" s="630" t="s">
        <v>529</v>
      </c>
      <c r="B111" s="631" t="s">
        <v>530</v>
      </c>
      <c r="C111" s="632" t="s">
        <v>534</v>
      </c>
      <c r="D111" s="633" t="s">
        <v>1499</v>
      </c>
      <c r="E111" s="632" t="s">
        <v>545</v>
      </c>
      <c r="F111" s="633" t="s">
        <v>1501</v>
      </c>
      <c r="G111" s="632" t="s">
        <v>553</v>
      </c>
      <c r="H111" s="632" t="s">
        <v>936</v>
      </c>
      <c r="I111" s="632" t="s">
        <v>937</v>
      </c>
      <c r="J111" s="632" t="s">
        <v>938</v>
      </c>
      <c r="K111" s="632" t="s">
        <v>939</v>
      </c>
      <c r="L111" s="634">
        <v>25.5</v>
      </c>
      <c r="M111" s="634">
        <v>1</v>
      </c>
      <c r="N111" s="635">
        <v>25.5</v>
      </c>
    </row>
    <row r="112" spans="1:14" ht="14.4" customHeight="1" x14ac:dyDescent="0.3">
      <c r="A112" s="630" t="s">
        <v>529</v>
      </c>
      <c r="B112" s="631" t="s">
        <v>530</v>
      </c>
      <c r="C112" s="632" t="s">
        <v>534</v>
      </c>
      <c r="D112" s="633" t="s">
        <v>1499</v>
      </c>
      <c r="E112" s="632" t="s">
        <v>545</v>
      </c>
      <c r="F112" s="633" t="s">
        <v>1501</v>
      </c>
      <c r="G112" s="632" t="s">
        <v>553</v>
      </c>
      <c r="H112" s="632" t="s">
        <v>940</v>
      </c>
      <c r="I112" s="632" t="s">
        <v>941</v>
      </c>
      <c r="J112" s="632" t="s">
        <v>942</v>
      </c>
      <c r="K112" s="632" t="s">
        <v>943</v>
      </c>
      <c r="L112" s="634">
        <v>128.16971560488511</v>
      </c>
      <c r="M112" s="634">
        <v>1</v>
      </c>
      <c r="N112" s="635">
        <v>128.16971560488511</v>
      </c>
    </row>
    <row r="113" spans="1:14" ht="14.4" customHeight="1" x14ac:dyDescent="0.3">
      <c r="A113" s="630" t="s">
        <v>529</v>
      </c>
      <c r="B113" s="631" t="s">
        <v>530</v>
      </c>
      <c r="C113" s="632" t="s">
        <v>534</v>
      </c>
      <c r="D113" s="633" t="s">
        <v>1499</v>
      </c>
      <c r="E113" s="632" t="s">
        <v>545</v>
      </c>
      <c r="F113" s="633" t="s">
        <v>1501</v>
      </c>
      <c r="G113" s="632" t="s">
        <v>553</v>
      </c>
      <c r="H113" s="632" t="s">
        <v>944</v>
      </c>
      <c r="I113" s="632" t="s">
        <v>945</v>
      </c>
      <c r="J113" s="632" t="s">
        <v>946</v>
      </c>
      <c r="K113" s="632" t="s">
        <v>947</v>
      </c>
      <c r="L113" s="634">
        <v>67.609999999999971</v>
      </c>
      <c r="M113" s="634">
        <v>1</v>
      </c>
      <c r="N113" s="635">
        <v>67.609999999999971</v>
      </c>
    </row>
    <row r="114" spans="1:14" ht="14.4" customHeight="1" x14ac:dyDescent="0.3">
      <c r="A114" s="630" t="s">
        <v>529</v>
      </c>
      <c r="B114" s="631" t="s">
        <v>530</v>
      </c>
      <c r="C114" s="632" t="s">
        <v>534</v>
      </c>
      <c r="D114" s="633" t="s">
        <v>1499</v>
      </c>
      <c r="E114" s="632" t="s">
        <v>545</v>
      </c>
      <c r="F114" s="633" t="s">
        <v>1501</v>
      </c>
      <c r="G114" s="632" t="s">
        <v>553</v>
      </c>
      <c r="H114" s="632" t="s">
        <v>948</v>
      </c>
      <c r="I114" s="632" t="s">
        <v>949</v>
      </c>
      <c r="J114" s="632" t="s">
        <v>950</v>
      </c>
      <c r="K114" s="632" t="s">
        <v>951</v>
      </c>
      <c r="L114" s="634">
        <v>105.23297883397136</v>
      </c>
      <c r="M114" s="634">
        <v>115</v>
      </c>
      <c r="N114" s="635">
        <v>12101.792565906706</v>
      </c>
    </row>
    <row r="115" spans="1:14" ht="14.4" customHeight="1" x14ac:dyDescent="0.3">
      <c r="A115" s="630" t="s">
        <v>529</v>
      </c>
      <c r="B115" s="631" t="s">
        <v>530</v>
      </c>
      <c r="C115" s="632" t="s">
        <v>534</v>
      </c>
      <c r="D115" s="633" t="s">
        <v>1499</v>
      </c>
      <c r="E115" s="632" t="s">
        <v>545</v>
      </c>
      <c r="F115" s="633" t="s">
        <v>1501</v>
      </c>
      <c r="G115" s="632" t="s">
        <v>553</v>
      </c>
      <c r="H115" s="632" t="s">
        <v>952</v>
      </c>
      <c r="I115" s="632" t="s">
        <v>953</v>
      </c>
      <c r="J115" s="632" t="s">
        <v>954</v>
      </c>
      <c r="K115" s="632" t="s">
        <v>955</v>
      </c>
      <c r="L115" s="634">
        <v>145.61999999999995</v>
      </c>
      <c r="M115" s="634">
        <v>1</v>
      </c>
      <c r="N115" s="635">
        <v>145.61999999999995</v>
      </c>
    </row>
    <row r="116" spans="1:14" ht="14.4" customHeight="1" x14ac:dyDescent="0.3">
      <c r="A116" s="630" t="s">
        <v>529</v>
      </c>
      <c r="B116" s="631" t="s">
        <v>530</v>
      </c>
      <c r="C116" s="632" t="s">
        <v>534</v>
      </c>
      <c r="D116" s="633" t="s">
        <v>1499</v>
      </c>
      <c r="E116" s="632" t="s">
        <v>545</v>
      </c>
      <c r="F116" s="633" t="s">
        <v>1501</v>
      </c>
      <c r="G116" s="632" t="s">
        <v>553</v>
      </c>
      <c r="H116" s="632" t="s">
        <v>956</v>
      </c>
      <c r="I116" s="632" t="s">
        <v>957</v>
      </c>
      <c r="J116" s="632" t="s">
        <v>958</v>
      </c>
      <c r="K116" s="632" t="s">
        <v>959</v>
      </c>
      <c r="L116" s="634">
        <v>61.16</v>
      </c>
      <c r="M116" s="634">
        <v>2</v>
      </c>
      <c r="N116" s="635">
        <v>122.32</v>
      </c>
    </row>
    <row r="117" spans="1:14" ht="14.4" customHeight="1" x14ac:dyDescent="0.3">
      <c r="A117" s="630" t="s">
        <v>529</v>
      </c>
      <c r="B117" s="631" t="s">
        <v>530</v>
      </c>
      <c r="C117" s="632" t="s">
        <v>534</v>
      </c>
      <c r="D117" s="633" t="s">
        <v>1499</v>
      </c>
      <c r="E117" s="632" t="s">
        <v>545</v>
      </c>
      <c r="F117" s="633" t="s">
        <v>1501</v>
      </c>
      <c r="G117" s="632" t="s">
        <v>553</v>
      </c>
      <c r="H117" s="632" t="s">
        <v>960</v>
      </c>
      <c r="I117" s="632" t="s">
        <v>961</v>
      </c>
      <c r="J117" s="632" t="s">
        <v>962</v>
      </c>
      <c r="K117" s="632" t="s">
        <v>963</v>
      </c>
      <c r="L117" s="634">
        <v>111.58476070942736</v>
      </c>
      <c r="M117" s="634">
        <v>6</v>
      </c>
      <c r="N117" s="635">
        <v>669.50856425656411</v>
      </c>
    </row>
    <row r="118" spans="1:14" ht="14.4" customHeight="1" x14ac:dyDescent="0.3">
      <c r="A118" s="630" t="s">
        <v>529</v>
      </c>
      <c r="B118" s="631" t="s">
        <v>530</v>
      </c>
      <c r="C118" s="632" t="s">
        <v>534</v>
      </c>
      <c r="D118" s="633" t="s">
        <v>1499</v>
      </c>
      <c r="E118" s="632" t="s">
        <v>545</v>
      </c>
      <c r="F118" s="633" t="s">
        <v>1501</v>
      </c>
      <c r="G118" s="632" t="s">
        <v>553</v>
      </c>
      <c r="H118" s="632" t="s">
        <v>964</v>
      </c>
      <c r="I118" s="632" t="s">
        <v>965</v>
      </c>
      <c r="J118" s="632" t="s">
        <v>620</v>
      </c>
      <c r="K118" s="632" t="s">
        <v>966</v>
      </c>
      <c r="L118" s="634">
        <v>723.19</v>
      </c>
      <c r="M118" s="634">
        <v>1</v>
      </c>
      <c r="N118" s="635">
        <v>723.19</v>
      </c>
    </row>
    <row r="119" spans="1:14" ht="14.4" customHeight="1" x14ac:dyDescent="0.3">
      <c r="A119" s="630" t="s">
        <v>529</v>
      </c>
      <c r="B119" s="631" t="s">
        <v>530</v>
      </c>
      <c r="C119" s="632" t="s">
        <v>534</v>
      </c>
      <c r="D119" s="633" t="s">
        <v>1499</v>
      </c>
      <c r="E119" s="632" t="s">
        <v>545</v>
      </c>
      <c r="F119" s="633" t="s">
        <v>1501</v>
      </c>
      <c r="G119" s="632" t="s">
        <v>553</v>
      </c>
      <c r="H119" s="632" t="s">
        <v>967</v>
      </c>
      <c r="I119" s="632" t="s">
        <v>968</v>
      </c>
      <c r="J119" s="632" t="s">
        <v>969</v>
      </c>
      <c r="K119" s="632" t="s">
        <v>970</v>
      </c>
      <c r="L119" s="634">
        <v>42.399926543453702</v>
      </c>
      <c r="M119" s="634">
        <v>2</v>
      </c>
      <c r="N119" s="635">
        <v>84.799853086907405</v>
      </c>
    </row>
    <row r="120" spans="1:14" ht="14.4" customHeight="1" x14ac:dyDescent="0.3">
      <c r="A120" s="630" t="s">
        <v>529</v>
      </c>
      <c r="B120" s="631" t="s">
        <v>530</v>
      </c>
      <c r="C120" s="632" t="s">
        <v>534</v>
      </c>
      <c r="D120" s="633" t="s">
        <v>1499</v>
      </c>
      <c r="E120" s="632" t="s">
        <v>545</v>
      </c>
      <c r="F120" s="633" t="s">
        <v>1501</v>
      </c>
      <c r="G120" s="632" t="s">
        <v>553</v>
      </c>
      <c r="H120" s="632" t="s">
        <v>971</v>
      </c>
      <c r="I120" s="632" t="s">
        <v>972</v>
      </c>
      <c r="J120" s="632" t="s">
        <v>973</v>
      </c>
      <c r="K120" s="632" t="s">
        <v>974</v>
      </c>
      <c r="L120" s="634">
        <v>48.914995015803896</v>
      </c>
      <c r="M120" s="634">
        <v>2</v>
      </c>
      <c r="N120" s="635">
        <v>97.829990031607792</v>
      </c>
    </row>
    <row r="121" spans="1:14" ht="14.4" customHeight="1" x14ac:dyDescent="0.3">
      <c r="A121" s="630" t="s">
        <v>529</v>
      </c>
      <c r="B121" s="631" t="s">
        <v>530</v>
      </c>
      <c r="C121" s="632" t="s">
        <v>534</v>
      </c>
      <c r="D121" s="633" t="s">
        <v>1499</v>
      </c>
      <c r="E121" s="632" t="s">
        <v>545</v>
      </c>
      <c r="F121" s="633" t="s">
        <v>1501</v>
      </c>
      <c r="G121" s="632" t="s">
        <v>553</v>
      </c>
      <c r="H121" s="632" t="s">
        <v>975</v>
      </c>
      <c r="I121" s="632" t="s">
        <v>976</v>
      </c>
      <c r="J121" s="632" t="s">
        <v>977</v>
      </c>
      <c r="K121" s="632" t="s">
        <v>978</v>
      </c>
      <c r="L121" s="634">
        <v>78.400000000000006</v>
      </c>
      <c r="M121" s="634">
        <v>1</v>
      </c>
      <c r="N121" s="635">
        <v>78.400000000000006</v>
      </c>
    </row>
    <row r="122" spans="1:14" ht="14.4" customHeight="1" x14ac:dyDescent="0.3">
      <c r="A122" s="630" t="s">
        <v>529</v>
      </c>
      <c r="B122" s="631" t="s">
        <v>530</v>
      </c>
      <c r="C122" s="632" t="s">
        <v>534</v>
      </c>
      <c r="D122" s="633" t="s">
        <v>1499</v>
      </c>
      <c r="E122" s="632" t="s">
        <v>545</v>
      </c>
      <c r="F122" s="633" t="s">
        <v>1501</v>
      </c>
      <c r="G122" s="632" t="s">
        <v>553</v>
      </c>
      <c r="H122" s="632" t="s">
        <v>979</v>
      </c>
      <c r="I122" s="632" t="s">
        <v>980</v>
      </c>
      <c r="J122" s="632" t="s">
        <v>981</v>
      </c>
      <c r="K122" s="632" t="s">
        <v>982</v>
      </c>
      <c r="L122" s="634">
        <v>97.339715118887113</v>
      </c>
      <c r="M122" s="634">
        <v>1</v>
      </c>
      <c r="N122" s="635">
        <v>97.339715118887113</v>
      </c>
    </row>
    <row r="123" spans="1:14" ht="14.4" customHeight="1" x14ac:dyDescent="0.3">
      <c r="A123" s="630" t="s">
        <v>529</v>
      </c>
      <c r="B123" s="631" t="s">
        <v>530</v>
      </c>
      <c r="C123" s="632" t="s">
        <v>534</v>
      </c>
      <c r="D123" s="633" t="s">
        <v>1499</v>
      </c>
      <c r="E123" s="632" t="s">
        <v>545</v>
      </c>
      <c r="F123" s="633" t="s">
        <v>1501</v>
      </c>
      <c r="G123" s="632" t="s">
        <v>553</v>
      </c>
      <c r="H123" s="632" t="s">
        <v>983</v>
      </c>
      <c r="I123" s="632" t="s">
        <v>983</v>
      </c>
      <c r="J123" s="632" t="s">
        <v>984</v>
      </c>
      <c r="K123" s="632" t="s">
        <v>985</v>
      </c>
      <c r="L123" s="634">
        <v>48.780057551449261</v>
      </c>
      <c r="M123" s="634">
        <v>1</v>
      </c>
      <c r="N123" s="635">
        <v>48.780057551449261</v>
      </c>
    </row>
    <row r="124" spans="1:14" ht="14.4" customHeight="1" x14ac:dyDescent="0.3">
      <c r="A124" s="630" t="s">
        <v>529</v>
      </c>
      <c r="B124" s="631" t="s">
        <v>530</v>
      </c>
      <c r="C124" s="632" t="s">
        <v>534</v>
      </c>
      <c r="D124" s="633" t="s">
        <v>1499</v>
      </c>
      <c r="E124" s="632" t="s">
        <v>545</v>
      </c>
      <c r="F124" s="633" t="s">
        <v>1501</v>
      </c>
      <c r="G124" s="632" t="s">
        <v>553</v>
      </c>
      <c r="H124" s="632" t="s">
        <v>986</v>
      </c>
      <c r="I124" s="632" t="s">
        <v>987</v>
      </c>
      <c r="J124" s="632" t="s">
        <v>988</v>
      </c>
      <c r="K124" s="632" t="s">
        <v>989</v>
      </c>
      <c r="L124" s="634">
        <v>1311.6899999999994</v>
      </c>
      <c r="M124" s="634">
        <v>1</v>
      </c>
      <c r="N124" s="635">
        <v>1311.6899999999994</v>
      </c>
    </row>
    <row r="125" spans="1:14" ht="14.4" customHeight="1" x14ac:dyDescent="0.3">
      <c r="A125" s="630" t="s">
        <v>529</v>
      </c>
      <c r="B125" s="631" t="s">
        <v>530</v>
      </c>
      <c r="C125" s="632" t="s">
        <v>534</v>
      </c>
      <c r="D125" s="633" t="s">
        <v>1499</v>
      </c>
      <c r="E125" s="632" t="s">
        <v>545</v>
      </c>
      <c r="F125" s="633" t="s">
        <v>1501</v>
      </c>
      <c r="G125" s="632" t="s">
        <v>553</v>
      </c>
      <c r="H125" s="632" t="s">
        <v>990</v>
      </c>
      <c r="I125" s="632" t="s">
        <v>991</v>
      </c>
      <c r="J125" s="632" t="s">
        <v>992</v>
      </c>
      <c r="K125" s="632" t="s">
        <v>908</v>
      </c>
      <c r="L125" s="634">
        <v>221.69</v>
      </c>
      <c r="M125" s="634">
        <v>1</v>
      </c>
      <c r="N125" s="635">
        <v>221.69</v>
      </c>
    </row>
    <row r="126" spans="1:14" ht="14.4" customHeight="1" x14ac:dyDescent="0.3">
      <c r="A126" s="630" t="s">
        <v>529</v>
      </c>
      <c r="B126" s="631" t="s">
        <v>530</v>
      </c>
      <c r="C126" s="632" t="s">
        <v>534</v>
      </c>
      <c r="D126" s="633" t="s">
        <v>1499</v>
      </c>
      <c r="E126" s="632" t="s">
        <v>545</v>
      </c>
      <c r="F126" s="633" t="s">
        <v>1501</v>
      </c>
      <c r="G126" s="632" t="s">
        <v>553</v>
      </c>
      <c r="H126" s="632" t="s">
        <v>993</v>
      </c>
      <c r="I126" s="632" t="s">
        <v>238</v>
      </c>
      <c r="J126" s="632" t="s">
        <v>994</v>
      </c>
      <c r="K126" s="632"/>
      <c r="L126" s="634">
        <v>225.13202118539888</v>
      </c>
      <c r="M126" s="634">
        <v>1</v>
      </c>
      <c r="N126" s="635">
        <v>225.13202118539888</v>
      </c>
    </row>
    <row r="127" spans="1:14" ht="14.4" customHeight="1" x14ac:dyDescent="0.3">
      <c r="A127" s="630" t="s">
        <v>529</v>
      </c>
      <c r="B127" s="631" t="s">
        <v>530</v>
      </c>
      <c r="C127" s="632" t="s">
        <v>534</v>
      </c>
      <c r="D127" s="633" t="s">
        <v>1499</v>
      </c>
      <c r="E127" s="632" t="s">
        <v>545</v>
      </c>
      <c r="F127" s="633" t="s">
        <v>1501</v>
      </c>
      <c r="G127" s="632" t="s">
        <v>553</v>
      </c>
      <c r="H127" s="632" t="s">
        <v>995</v>
      </c>
      <c r="I127" s="632" t="s">
        <v>996</v>
      </c>
      <c r="J127" s="632" t="s">
        <v>997</v>
      </c>
      <c r="K127" s="632" t="s">
        <v>998</v>
      </c>
      <c r="L127" s="634">
        <v>812.12999999999988</v>
      </c>
      <c r="M127" s="634">
        <v>4</v>
      </c>
      <c r="N127" s="635">
        <v>3248.5199999999995</v>
      </c>
    </row>
    <row r="128" spans="1:14" ht="14.4" customHeight="1" x14ac:dyDescent="0.3">
      <c r="A128" s="630" t="s">
        <v>529</v>
      </c>
      <c r="B128" s="631" t="s">
        <v>530</v>
      </c>
      <c r="C128" s="632" t="s">
        <v>534</v>
      </c>
      <c r="D128" s="633" t="s">
        <v>1499</v>
      </c>
      <c r="E128" s="632" t="s">
        <v>545</v>
      </c>
      <c r="F128" s="633" t="s">
        <v>1501</v>
      </c>
      <c r="G128" s="632" t="s">
        <v>553</v>
      </c>
      <c r="H128" s="632" t="s">
        <v>999</v>
      </c>
      <c r="I128" s="632" t="s">
        <v>1000</v>
      </c>
      <c r="J128" s="632" t="s">
        <v>1001</v>
      </c>
      <c r="K128" s="632" t="s">
        <v>1002</v>
      </c>
      <c r="L128" s="634">
        <v>34.32</v>
      </c>
      <c r="M128" s="634">
        <v>1</v>
      </c>
      <c r="N128" s="635">
        <v>34.32</v>
      </c>
    </row>
    <row r="129" spans="1:14" ht="14.4" customHeight="1" x14ac:dyDescent="0.3">
      <c r="A129" s="630" t="s">
        <v>529</v>
      </c>
      <c r="B129" s="631" t="s">
        <v>530</v>
      </c>
      <c r="C129" s="632" t="s">
        <v>534</v>
      </c>
      <c r="D129" s="633" t="s">
        <v>1499</v>
      </c>
      <c r="E129" s="632" t="s">
        <v>545</v>
      </c>
      <c r="F129" s="633" t="s">
        <v>1501</v>
      </c>
      <c r="G129" s="632" t="s">
        <v>553</v>
      </c>
      <c r="H129" s="632" t="s">
        <v>1003</v>
      </c>
      <c r="I129" s="632" t="s">
        <v>238</v>
      </c>
      <c r="J129" s="632" t="s">
        <v>1004</v>
      </c>
      <c r="K129" s="632" t="s">
        <v>836</v>
      </c>
      <c r="L129" s="634">
        <v>81.650000000000006</v>
      </c>
      <c r="M129" s="634">
        <v>2</v>
      </c>
      <c r="N129" s="635">
        <v>163.30000000000001</v>
      </c>
    </row>
    <row r="130" spans="1:14" ht="14.4" customHeight="1" x14ac:dyDescent="0.3">
      <c r="A130" s="630" t="s">
        <v>529</v>
      </c>
      <c r="B130" s="631" t="s">
        <v>530</v>
      </c>
      <c r="C130" s="632" t="s">
        <v>534</v>
      </c>
      <c r="D130" s="633" t="s">
        <v>1499</v>
      </c>
      <c r="E130" s="632" t="s">
        <v>545</v>
      </c>
      <c r="F130" s="633" t="s">
        <v>1501</v>
      </c>
      <c r="G130" s="632" t="s">
        <v>553</v>
      </c>
      <c r="H130" s="632" t="s">
        <v>1005</v>
      </c>
      <c r="I130" s="632" t="s">
        <v>1006</v>
      </c>
      <c r="J130" s="632" t="s">
        <v>1007</v>
      </c>
      <c r="K130" s="632"/>
      <c r="L130" s="634">
        <v>2.6219999999999999</v>
      </c>
      <c r="M130" s="634">
        <v>11</v>
      </c>
      <c r="N130" s="635">
        <v>28.841999999999999</v>
      </c>
    </row>
    <row r="131" spans="1:14" ht="14.4" customHeight="1" x14ac:dyDescent="0.3">
      <c r="A131" s="630" t="s">
        <v>529</v>
      </c>
      <c r="B131" s="631" t="s">
        <v>530</v>
      </c>
      <c r="C131" s="632" t="s">
        <v>534</v>
      </c>
      <c r="D131" s="633" t="s">
        <v>1499</v>
      </c>
      <c r="E131" s="632" t="s">
        <v>545</v>
      </c>
      <c r="F131" s="633" t="s">
        <v>1501</v>
      </c>
      <c r="G131" s="632" t="s">
        <v>553</v>
      </c>
      <c r="H131" s="632" t="s">
        <v>1008</v>
      </c>
      <c r="I131" s="632" t="s">
        <v>238</v>
      </c>
      <c r="J131" s="632" t="s">
        <v>1009</v>
      </c>
      <c r="K131" s="632" t="s">
        <v>1010</v>
      </c>
      <c r="L131" s="634">
        <v>82.013845727026037</v>
      </c>
      <c r="M131" s="634">
        <v>4</v>
      </c>
      <c r="N131" s="635">
        <v>328.05538290810415</v>
      </c>
    </row>
    <row r="132" spans="1:14" ht="14.4" customHeight="1" x14ac:dyDescent="0.3">
      <c r="A132" s="630" t="s">
        <v>529</v>
      </c>
      <c r="B132" s="631" t="s">
        <v>530</v>
      </c>
      <c r="C132" s="632" t="s">
        <v>534</v>
      </c>
      <c r="D132" s="633" t="s">
        <v>1499</v>
      </c>
      <c r="E132" s="632" t="s">
        <v>545</v>
      </c>
      <c r="F132" s="633" t="s">
        <v>1501</v>
      </c>
      <c r="G132" s="632" t="s">
        <v>553</v>
      </c>
      <c r="H132" s="632" t="s">
        <v>1011</v>
      </c>
      <c r="I132" s="632" t="s">
        <v>1012</v>
      </c>
      <c r="J132" s="632" t="s">
        <v>1013</v>
      </c>
      <c r="K132" s="632" t="s">
        <v>1014</v>
      </c>
      <c r="L132" s="634">
        <v>339.94000725150244</v>
      </c>
      <c r="M132" s="634">
        <v>9</v>
      </c>
      <c r="N132" s="635">
        <v>3059.4600652635218</v>
      </c>
    </row>
    <row r="133" spans="1:14" ht="14.4" customHeight="1" x14ac:dyDescent="0.3">
      <c r="A133" s="630" t="s">
        <v>529</v>
      </c>
      <c r="B133" s="631" t="s">
        <v>530</v>
      </c>
      <c r="C133" s="632" t="s">
        <v>534</v>
      </c>
      <c r="D133" s="633" t="s">
        <v>1499</v>
      </c>
      <c r="E133" s="632" t="s">
        <v>545</v>
      </c>
      <c r="F133" s="633" t="s">
        <v>1501</v>
      </c>
      <c r="G133" s="632" t="s">
        <v>553</v>
      </c>
      <c r="H133" s="632" t="s">
        <v>1015</v>
      </c>
      <c r="I133" s="632" t="s">
        <v>238</v>
      </c>
      <c r="J133" s="632" t="s">
        <v>1016</v>
      </c>
      <c r="K133" s="632"/>
      <c r="L133" s="634">
        <v>81.729730734877506</v>
      </c>
      <c r="M133" s="634">
        <v>3</v>
      </c>
      <c r="N133" s="635">
        <v>245.18919220463252</v>
      </c>
    </row>
    <row r="134" spans="1:14" ht="14.4" customHeight="1" x14ac:dyDescent="0.3">
      <c r="A134" s="630" t="s">
        <v>529</v>
      </c>
      <c r="B134" s="631" t="s">
        <v>530</v>
      </c>
      <c r="C134" s="632" t="s">
        <v>534</v>
      </c>
      <c r="D134" s="633" t="s">
        <v>1499</v>
      </c>
      <c r="E134" s="632" t="s">
        <v>545</v>
      </c>
      <c r="F134" s="633" t="s">
        <v>1501</v>
      </c>
      <c r="G134" s="632" t="s">
        <v>553</v>
      </c>
      <c r="H134" s="632" t="s">
        <v>1017</v>
      </c>
      <c r="I134" s="632" t="s">
        <v>1018</v>
      </c>
      <c r="J134" s="632" t="s">
        <v>1019</v>
      </c>
      <c r="K134" s="632" t="s">
        <v>1020</v>
      </c>
      <c r="L134" s="634">
        <v>80.28000000000003</v>
      </c>
      <c r="M134" s="634">
        <v>1</v>
      </c>
      <c r="N134" s="635">
        <v>80.28000000000003</v>
      </c>
    </row>
    <row r="135" spans="1:14" ht="14.4" customHeight="1" x14ac:dyDescent="0.3">
      <c r="A135" s="630" t="s">
        <v>529</v>
      </c>
      <c r="B135" s="631" t="s">
        <v>530</v>
      </c>
      <c r="C135" s="632" t="s">
        <v>534</v>
      </c>
      <c r="D135" s="633" t="s">
        <v>1499</v>
      </c>
      <c r="E135" s="632" t="s">
        <v>545</v>
      </c>
      <c r="F135" s="633" t="s">
        <v>1501</v>
      </c>
      <c r="G135" s="632" t="s">
        <v>553</v>
      </c>
      <c r="H135" s="632" t="s">
        <v>1021</v>
      </c>
      <c r="I135" s="632" t="s">
        <v>1022</v>
      </c>
      <c r="J135" s="632" t="s">
        <v>784</v>
      </c>
      <c r="K135" s="632" t="s">
        <v>1023</v>
      </c>
      <c r="L135" s="634">
        <v>39.248269105445722</v>
      </c>
      <c r="M135" s="634">
        <v>30</v>
      </c>
      <c r="N135" s="635">
        <v>1177.4480731633716</v>
      </c>
    </row>
    <row r="136" spans="1:14" ht="14.4" customHeight="1" x14ac:dyDescent="0.3">
      <c r="A136" s="630" t="s">
        <v>529</v>
      </c>
      <c r="B136" s="631" t="s">
        <v>530</v>
      </c>
      <c r="C136" s="632" t="s">
        <v>534</v>
      </c>
      <c r="D136" s="633" t="s">
        <v>1499</v>
      </c>
      <c r="E136" s="632" t="s">
        <v>545</v>
      </c>
      <c r="F136" s="633" t="s">
        <v>1501</v>
      </c>
      <c r="G136" s="632" t="s">
        <v>553</v>
      </c>
      <c r="H136" s="632" t="s">
        <v>1024</v>
      </c>
      <c r="I136" s="632" t="s">
        <v>1025</v>
      </c>
      <c r="J136" s="632" t="s">
        <v>1026</v>
      </c>
      <c r="K136" s="632" t="s">
        <v>1027</v>
      </c>
      <c r="L136" s="634">
        <v>52.59</v>
      </c>
      <c r="M136" s="634">
        <v>1</v>
      </c>
      <c r="N136" s="635">
        <v>52.59</v>
      </c>
    </row>
    <row r="137" spans="1:14" ht="14.4" customHeight="1" x14ac:dyDescent="0.3">
      <c r="A137" s="630" t="s">
        <v>529</v>
      </c>
      <c r="B137" s="631" t="s">
        <v>530</v>
      </c>
      <c r="C137" s="632" t="s">
        <v>534</v>
      </c>
      <c r="D137" s="633" t="s">
        <v>1499</v>
      </c>
      <c r="E137" s="632" t="s">
        <v>545</v>
      </c>
      <c r="F137" s="633" t="s">
        <v>1501</v>
      </c>
      <c r="G137" s="632" t="s">
        <v>553</v>
      </c>
      <c r="H137" s="632" t="s">
        <v>1028</v>
      </c>
      <c r="I137" s="632" t="s">
        <v>1029</v>
      </c>
      <c r="J137" s="632" t="s">
        <v>1030</v>
      </c>
      <c r="K137" s="632" t="s">
        <v>825</v>
      </c>
      <c r="L137" s="634">
        <v>75.179999999999964</v>
      </c>
      <c r="M137" s="634">
        <v>1</v>
      </c>
      <c r="N137" s="635">
        <v>75.179999999999964</v>
      </c>
    </row>
    <row r="138" spans="1:14" ht="14.4" customHeight="1" x14ac:dyDescent="0.3">
      <c r="A138" s="630" t="s">
        <v>529</v>
      </c>
      <c r="B138" s="631" t="s">
        <v>530</v>
      </c>
      <c r="C138" s="632" t="s">
        <v>534</v>
      </c>
      <c r="D138" s="633" t="s">
        <v>1499</v>
      </c>
      <c r="E138" s="632" t="s">
        <v>545</v>
      </c>
      <c r="F138" s="633" t="s">
        <v>1501</v>
      </c>
      <c r="G138" s="632" t="s">
        <v>553</v>
      </c>
      <c r="H138" s="632" t="s">
        <v>1031</v>
      </c>
      <c r="I138" s="632" t="s">
        <v>238</v>
      </c>
      <c r="J138" s="632" t="s">
        <v>1032</v>
      </c>
      <c r="K138" s="632"/>
      <c r="L138" s="634">
        <v>82.028720820022713</v>
      </c>
      <c r="M138" s="634">
        <v>4</v>
      </c>
      <c r="N138" s="635">
        <v>328.11488328009085</v>
      </c>
    </row>
    <row r="139" spans="1:14" ht="14.4" customHeight="1" x14ac:dyDescent="0.3">
      <c r="A139" s="630" t="s">
        <v>529</v>
      </c>
      <c r="B139" s="631" t="s">
        <v>530</v>
      </c>
      <c r="C139" s="632" t="s">
        <v>534</v>
      </c>
      <c r="D139" s="633" t="s">
        <v>1499</v>
      </c>
      <c r="E139" s="632" t="s">
        <v>545</v>
      </c>
      <c r="F139" s="633" t="s">
        <v>1501</v>
      </c>
      <c r="G139" s="632" t="s">
        <v>553</v>
      </c>
      <c r="H139" s="632" t="s">
        <v>1033</v>
      </c>
      <c r="I139" s="632" t="s">
        <v>1034</v>
      </c>
      <c r="J139" s="632" t="s">
        <v>1001</v>
      </c>
      <c r="K139" s="632" t="s">
        <v>1035</v>
      </c>
      <c r="L139" s="634">
        <v>98.339452490027099</v>
      </c>
      <c r="M139" s="634">
        <v>1</v>
      </c>
      <c r="N139" s="635">
        <v>98.339452490027099</v>
      </c>
    </row>
    <row r="140" spans="1:14" ht="14.4" customHeight="1" x14ac:dyDescent="0.3">
      <c r="A140" s="630" t="s">
        <v>529</v>
      </c>
      <c r="B140" s="631" t="s">
        <v>530</v>
      </c>
      <c r="C140" s="632" t="s">
        <v>534</v>
      </c>
      <c r="D140" s="633" t="s">
        <v>1499</v>
      </c>
      <c r="E140" s="632" t="s">
        <v>545</v>
      </c>
      <c r="F140" s="633" t="s">
        <v>1501</v>
      </c>
      <c r="G140" s="632" t="s">
        <v>553</v>
      </c>
      <c r="H140" s="632" t="s">
        <v>1036</v>
      </c>
      <c r="I140" s="632" t="s">
        <v>1037</v>
      </c>
      <c r="J140" s="632" t="s">
        <v>1038</v>
      </c>
      <c r="K140" s="632" t="s">
        <v>1039</v>
      </c>
      <c r="L140" s="634">
        <v>153.77000000000001</v>
      </c>
      <c r="M140" s="634">
        <v>1</v>
      </c>
      <c r="N140" s="635">
        <v>153.77000000000001</v>
      </c>
    </row>
    <row r="141" spans="1:14" ht="14.4" customHeight="1" x14ac:dyDescent="0.3">
      <c r="A141" s="630" t="s">
        <v>529</v>
      </c>
      <c r="B141" s="631" t="s">
        <v>530</v>
      </c>
      <c r="C141" s="632" t="s">
        <v>534</v>
      </c>
      <c r="D141" s="633" t="s">
        <v>1499</v>
      </c>
      <c r="E141" s="632" t="s">
        <v>545</v>
      </c>
      <c r="F141" s="633" t="s">
        <v>1501</v>
      </c>
      <c r="G141" s="632" t="s">
        <v>553</v>
      </c>
      <c r="H141" s="632" t="s">
        <v>1040</v>
      </c>
      <c r="I141" s="632" t="s">
        <v>238</v>
      </c>
      <c r="J141" s="632" t="s">
        <v>1041</v>
      </c>
      <c r="K141" s="632"/>
      <c r="L141" s="634">
        <v>146.48952049907041</v>
      </c>
      <c r="M141" s="634">
        <v>1</v>
      </c>
      <c r="N141" s="635">
        <v>146.48952049907041</v>
      </c>
    </row>
    <row r="142" spans="1:14" ht="14.4" customHeight="1" x14ac:dyDescent="0.3">
      <c r="A142" s="630" t="s">
        <v>529</v>
      </c>
      <c r="B142" s="631" t="s">
        <v>530</v>
      </c>
      <c r="C142" s="632" t="s">
        <v>534</v>
      </c>
      <c r="D142" s="633" t="s">
        <v>1499</v>
      </c>
      <c r="E142" s="632" t="s">
        <v>545</v>
      </c>
      <c r="F142" s="633" t="s">
        <v>1501</v>
      </c>
      <c r="G142" s="632" t="s">
        <v>553</v>
      </c>
      <c r="H142" s="632" t="s">
        <v>1042</v>
      </c>
      <c r="I142" s="632" t="s">
        <v>238</v>
      </c>
      <c r="J142" s="632" t="s">
        <v>1043</v>
      </c>
      <c r="K142" s="632"/>
      <c r="L142" s="634">
        <v>2360.7087054452099</v>
      </c>
      <c r="M142" s="634">
        <v>2</v>
      </c>
      <c r="N142" s="635">
        <v>4721.4174108904199</v>
      </c>
    </row>
    <row r="143" spans="1:14" ht="14.4" customHeight="1" x14ac:dyDescent="0.3">
      <c r="A143" s="630" t="s">
        <v>529</v>
      </c>
      <c r="B143" s="631" t="s">
        <v>530</v>
      </c>
      <c r="C143" s="632" t="s">
        <v>534</v>
      </c>
      <c r="D143" s="633" t="s">
        <v>1499</v>
      </c>
      <c r="E143" s="632" t="s">
        <v>545</v>
      </c>
      <c r="F143" s="633" t="s">
        <v>1501</v>
      </c>
      <c r="G143" s="632" t="s">
        <v>553</v>
      </c>
      <c r="H143" s="632" t="s">
        <v>1044</v>
      </c>
      <c r="I143" s="632" t="s">
        <v>1045</v>
      </c>
      <c r="J143" s="632" t="s">
        <v>1046</v>
      </c>
      <c r="K143" s="632"/>
      <c r="L143" s="634">
        <v>2261.81</v>
      </c>
      <c r="M143" s="634">
        <v>1</v>
      </c>
      <c r="N143" s="635">
        <v>2261.81</v>
      </c>
    </row>
    <row r="144" spans="1:14" ht="14.4" customHeight="1" x14ac:dyDescent="0.3">
      <c r="A144" s="630" t="s">
        <v>529</v>
      </c>
      <c r="B144" s="631" t="s">
        <v>530</v>
      </c>
      <c r="C144" s="632" t="s">
        <v>534</v>
      </c>
      <c r="D144" s="633" t="s">
        <v>1499</v>
      </c>
      <c r="E144" s="632" t="s">
        <v>545</v>
      </c>
      <c r="F144" s="633" t="s">
        <v>1501</v>
      </c>
      <c r="G144" s="632" t="s">
        <v>553</v>
      </c>
      <c r="H144" s="632" t="s">
        <v>1047</v>
      </c>
      <c r="I144" s="632" t="s">
        <v>1048</v>
      </c>
      <c r="J144" s="632" t="s">
        <v>1026</v>
      </c>
      <c r="K144" s="632" t="s">
        <v>1049</v>
      </c>
      <c r="L144" s="634">
        <v>70.349999999999994</v>
      </c>
      <c r="M144" s="634">
        <v>1</v>
      </c>
      <c r="N144" s="635">
        <v>70.349999999999994</v>
      </c>
    </row>
    <row r="145" spans="1:14" ht="14.4" customHeight="1" x14ac:dyDescent="0.3">
      <c r="A145" s="630" t="s">
        <v>529</v>
      </c>
      <c r="B145" s="631" t="s">
        <v>530</v>
      </c>
      <c r="C145" s="632" t="s">
        <v>534</v>
      </c>
      <c r="D145" s="633" t="s">
        <v>1499</v>
      </c>
      <c r="E145" s="632" t="s">
        <v>545</v>
      </c>
      <c r="F145" s="633" t="s">
        <v>1501</v>
      </c>
      <c r="G145" s="632" t="s">
        <v>553</v>
      </c>
      <c r="H145" s="632" t="s">
        <v>1050</v>
      </c>
      <c r="I145" s="632" t="s">
        <v>238</v>
      </c>
      <c r="J145" s="632" t="s">
        <v>1051</v>
      </c>
      <c r="K145" s="632" t="s">
        <v>1052</v>
      </c>
      <c r="L145" s="634">
        <v>206.98999999999998</v>
      </c>
      <c r="M145" s="634">
        <v>23</v>
      </c>
      <c r="N145" s="635">
        <v>4760.7699999999995</v>
      </c>
    </row>
    <row r="146" spans="1:14" ht="14.4" customHeight="1" x14ac:dyDescent="0.3">
      <c r="A146" s="630" t="s">
        <v>529</v>
      </c>
      <c r="B146" s="631" t="s">
        <v>530</v>
      </c>
      <c r="C146" s="632" t="s">
        <v>534</v>
      </c>
      <c r="D146" s="633" t="s">
        <v>1499</v>
      </c>
      <c r="E146" s="632" t="s">
        <v>545</v>
      </c>
      <c r="F146" s="633" t="s">
        <v>1501</v>
      </c>
      <c r="G146" s="632" t="s">
        <v>553</v>
      </c>
      <c r="H146" s="632" t="s">
        <v>1053</v>
      </c>
      <c r="I146" s="632" t="s">
        <v>1054</v>
      </c>
      <c r="J146" s="632" t="s">
        <v>1055</v>
      </c>
      <c r="K146" s="632" t="s">
        <v>1056</v>
      </c>
      <c r="L146" s="634">
        <v>157.22999999999993</v>
      </c>
      <c r="M146" s="634">
        <v>1</v>
      </c>
      <c r="N146" s="635">
        <v>157.22999999999993</v>
      </c>
    </row>
    <row r="147" spans="1:14" ht="14.4" customHeight="1" x14ac:dyDescent="0.3">
      <c r="A147" s="630" t="s">
        <v>529</v>
      </c>
      <c r="B147" s="631" t="s">
        <v>530</v>
      </c>
      <c r="C147" s="632" t="s">
        <v>534</v>
      </c>
      <c r="D147" s="633" t="s">
        <v>1499</v>
      </c>
      <c r="E147" s="632" t="s">
        <v>545</v>
      </c>
      <c r="F147" s="633" t="s">
        <v>1501</v>
      </c>
      <c r="G147" s="632" t="s">
        <v>553</v>
      </c>
      <c r="H147" s="632" t="s">
        <v>1057</v>
      </c>
      <c r="I147" s="632" t="s">
        <v>1058</v>
      </c>
      <c r="J147" s="632" t="s">
        <v>1059</v>
      </c>
      <c r="K147" s="632" t="s">
        <v>1060</v>
      </c>
      <c r="L147" s="634">
        <v>702.98</v>
      </c>
      <c r="M147" s="634">
        <v>2</v>
      </c>
      <c r="N147" s="635">
        <v>1405.96</v>
      </c>
    </row>
    <row r="148" spans="1:14" ht="14.4" customHeight="1" x14ac:dyDescent="0.3">
      <c r="A148" s="630" t="s">
        <v>529</v>
      </c>
      <c r="B148" s="631" t="s">
        <v>530</v>
      </c>
      <c r="C148" s="632" t="s">
        <v>534</v>
      </c>
      <c r="D148" s="633" t="s">
        <v>1499</v>
      </c>
      <c r="E148" s="632" t="s">
        <v>545</v>
      </c>
      <c r="F148" s="633" t="s">
        <v>1501</v>
      </c>
      <c r="G148" s="632" t="s">
        <v>553</v>
      </c>
      <c r="H148" s="632" t="s">
        <v>1061</v>
      </c>
      <c r="I148" s="632" t="s">
        <v>1062</v>
      </c>
      <c r="J148" s="632" t="s">
        <v>1063</v>
      </c>
      <c r="K148" s="632" t="s">
        <v>1064</v>
      </c>
      <c r="L148" s="634">
        <v>27.28</v>
      </c>
      <c r="M148" s="634">
        <v>5</v>
      </c>
      <c r="N148" s="635">
        <v>136.4</v>
      </c>
    </row>
    <row r="149" spans="1:14" ht="14.4" customHeight="1" x14ac:dyDescent="0.3">
      <c r="A149" s="630" t="s">
        <v>529</v>
      </c>
      <c r="B149" s="631" t="s">
        <v>530</v>
      </c>
      <c r="C149" s="632" t="s">
        <v>534</v>
      </c>
      <c r="D149" s="633" t="s">
        <v>1499</v>
      </c>
      <c r="E149" s="632" t="s">
        <v>545</v>
      </c>
      <c r="F149" s="633" t="s">
        <v>1501</v>
      </c>
      <c r="G149" s="632" t="s">
        <v>553</v>
      </c>
      <c r="H149" s="632" t="s">
        <v>1065</v>
      </c>
      <c r="I149" s="632" t="s">
        <v>1066</v>
      </c>
      <c r="J149" s="632" t="s">
        <v>1067</v>
      </c>
      <c r="K149" s="632" t="s">
        <v>1068</v>
      </c>
      <c r="L149" s="634">
        <v>30.546663785247748</v>
      </c>
      <c r="M149" s="634">
        <v>6</v>
      </c>
      <c r="N149" s="635">
        <v>183.2799827114865</v>
      </c>
    </row>
    <row r="150" spans="1:14" ht="14.4" customHeight="1" x14ac:dyDescent="0.3">
      <c r="A150" s="630" t="s">
        <v>529</v>
      </c>
      <c r="B150" s="631" t="s">
        <v>530</v>
      </c>
      <c r="C150" s="632" t="s">
        <v>534</v>
      </c>
      <c r="D150" s="633" t="s">
        <v>1499</v>
      </c>
      <c r="E150" s="632" t="s">
        <v>545</v>
      </c>
      <c r="F150" s="633" t="s">
        <v>1501</v>
      </c>
      <c r="G150" s="632" t="s">
        <v>553</v>
      </c>
      <c r="H150" s="632" t="s">
        <v>1069</v>
      </c>
      <c r="I150" s="632" t="s">
        <v>1069</v>
      </c>
      <c r="J150" s="632" t="s">
        <v>1070</v>
      </c>
      <c r="K150" s="632" t="s">
        <v>1071</v>
      </c>
      <c r="L150" s="634">
        <v>4128.3567397702363</v>
      </c>
      <c r="M150" s="634">
        <v>5.1999999999999993</v>
      </c>
      <c r="N150" s="635">
        <v>21467.455046805226</v>
      </c>
    </row>
    <row r="151" spans="1:14" ht="14.4" customHeight="1" x14ac:dyDescent="0.3">
      <c r="A151" s="630" t="s">
        <v>529</v>
      </c>
      <c r="B151" s="631" t="s">
        <v>530</v>
      </c>
      <c r="C151" s="632" t="s">
        <v>534</v>
      </c>
      <c r="D151" s="633" t="s">
        <v>1499</v>
      </c>
      <c r="E151" s="632" t="s">
        <v>545</v>
      </c>
      <c r="F151" s="633" t="s">
        <v>1501</v>
      </c>
      <c r="G151" s="632" t="s">
        <v>553</v>
      </c>
      <c r="H151" s="632" t="s">
        <v>1072</v>
      </c>
      <c r="I151" s="632" t="s">
        <v>238</v>
      </c>
      <c r="J151" s="632" t="s">
        <v>1073</v>
      </c>
      <c r="K151" s="632" t="s">
        <v>1074</v>
      </c>
      <c r="L151" s="634">
        <v>83.31</v>
      </c>
      <c r="M151" s="634">
        <v>16</v>
      </c>
      <c r="N151" s="635">
        <v>1332.96</v>
      </c>
    </row>
    <row r="152" spans="1:14" ht="14.4" customHeight="1" x14ac:dyDescent="0.3">
      <c r="A152" s="630" t="s">
        <v>529</v>
      </c>
      <c r="B152" s="631" t="s">
        <v>530</v>
      </c>
      <c r="C152" s="632" t="s">
        <v>534</v>
      </c>
      <c r="D152" s="633" t="s">
        <v>1499</v>
      </c>
      <c r="E152" s="632" t="s">
        <v>545</v>
      </c>
      <c r="F152" s="633" t="s">
        <v>1501</v>
      </c>
      <c r="G152" s="632" t="s">
        <v>553</v>
      </c>
      <c r="H152" s="632" t="s">
        <v>1075</v>
      </c>
      <c r="I152" s="632" t="s">
        <v>238</v>
      </c>
      <c r="J152" s="632" t="s">
        <v>1076</v>
      </c>
      <c r="K152" s="632" t="s">
        <v>779</v>
      </c>
      <c r="L152" s="634">
        <v>28.007148818508103</v>
      </c>
      <c r="M152" s="634">
        <v>14</v>
      </c>
      <c r="N152" s="635">
        <v>392.10008345911342</v>
      </c>
    </row>
    <row r="153" spans="1:14" ht="14.4" customHeight="1" x14ac:dyDescent="0.3">
      <c r="A153" s="630" t="s">
        <v>529</v>
      </c>
      <c r="B153" s="631" t="s">
        <v>530</v>
      </c>
      <c r="C153" s="632" t="s">
        <v>534</v>
      </c>
      <c r="D153" s="633" t="s">
        <v>1499</v>
      </c>
      <c r="E153" s="632" t="s">
        <v>545</v>
      </c>
      <c r="F153" s="633" t="s">
        <v>1501</v>
      </c>
      <c r="G153" s="632" t="s">
        <v>553</v>
      </c>
      <c r="H153" s="632" t="s">
        <v>1077</v>
      </c>
      <c r="I153" s="632" t="s">
        <v>1078</v>
      </c>
      <c r="J153" s="632" t="s">
        <v>1079</v>
      </c>
      <c r="K153" s="632" t="s">
        <v>1080</v>
      </c>
      <c r="L153" s="634">
        <v>226.53</v>
      </c>
      <c r="M153" s="634">
        <v>1</v>
      </c>
      <c r="N153" s="635">
        <v>226.53</v>
      </c>
    </row>
    <row r="154" spans="1:14" ht="14.4" customHeight="1" x14ac:dyDescent="0.3">
      <c r="A154" s="630" t="s">
        <v>529</v>
      </c>
      <c r="B154" s="631" t="s">
        <v>530</v>
      </c>
      <c r="C154" s="632" t="s">
        <v>534</v>
      </c>
      <c r="D154" s="633" t="s">
        <v>1499</v>
      </c>
      <c r="E154" s="632" t="s">
        <v>545</v>
      </c>
      <c r="F154" s="633" t="s">
        <v>1501</v>
      </c>
      <c r="G154" s="632" t="s">
        <v>553</v>
      </c>
      <c r="H154" s="632" t="s">
        <v>1081</v>
      </c>
      <c r="I154" s="632" t="s">
        <v>238</v>
      </c>
      <c r="J154" s="632" t="s">
        <v>1082</v>
      </c>
      <c r="K154" s="632"/>
      <c r="L154" s="634">
        <v>1210</v>
      </c>
      <c r="M154" s="634">
        <v>5</v>
      </c>
      <c r="N154" s="635">
        <v>6050</v>
      </c>
    </row>
    <row r="155" spans="1:14" ht="14.4" customHeight="1" x14ac:dyDescent="0.3">
      <c r="A155" s="630" t="s">
        <v>529</v>
      </c>
      <c r="B155" s="631" t="s">
        <v>530</v>
      </c>
      <c r="C155" s="632" t="s">
        <v>534</v>
      </c>
      <c r="D155" s="633" t="s">
        <v>1499</v>
      </c>
      <c r="E155" s="632" t="s">
        <v>545</v>
      </c>
      <c r="F155" s="633" t="s">
        <v>1501</v>
      </c>
      <c r="G155" s="632" t="s">
        <v>553</v>
      </c>
      <c r="H155" s="632" t="s">
        <v>1083</v>
      </c>
      <c r="I155" s="632" t="s">
        <v>1083</v>
      </c>
      <c r="J155" s="632" t="s">
        <v>1084</v>
      </c>
      <c r="K155" s="632" t="s">
        <v>1085</v>
      </c>
      <c r="L155" s="634">
        <v>285.01679999999999</v>
      </c>
      <c r="M155" s="634">
        <v>2</v>
      </c>
      <c r="N155" s="635">
        <v>570.03359999999998</v>
      </c>
    </row>
    <row r="156" spans="1:14" ht="14.4" customHeight="1" x14ac:dyDescent="0.3">
      <c r="A156" s="630" t="s">
        <v>529</v>
      </c>
      <c r="B156" s="631" t="s">
        <v>530</v>
      </c>
      <c r="C156" s="632" t="s">
        <v>534</v>
      </c>
      <c r="D156" s="633" t="s">
        <v>1499</v>
      </c>
      <c r="E156" s="632" t="s">
        <v>545</v>
      </c>
      <c r="F156" s="633" t="s">
        <v>1501</v>
      </c>
      <c r="G156" s="632" t="s">
        <v>553</v>
      </c>
      <c r="H156" s="632" t="s">
        <v>1086</v>
      </c>
      <c r="I156" s="632" t="s">
        <v>238</v>
      </c>
      <c r="J156" s="632" t="s">
        <v>1087</v>
      </c>
      <c r="K156" s="632"/>
      <c r="L156" s="634">
        <v>268.41000000000003</v>
      </c>
      <c r="M156" s="634">
        <v>2</v>
      </c>
      <c r="N156" s="635">
        <v>536.82000000000005</v>
      </c>
    </row>
    <row r="157" spans="1:14" ht="14.4" customHeight="1" x14ac:dyDescent="0.3">
      <c r="A157" s="630" t="s">
        <v>529</v>
      </c>
      <c r="B157" s="631" t="s">
        <v>530</v>
      </c>
      <c r="C157" s="632" t="s">
        <v>534</v>
      </c>
      <c r="D157" s="633" t="s">
        <v>1499</v>
      </c>
      <c r="E157" s="632" t="s">
        <v>545</v>
      </c>
      <c r="F157" s="633" t="s">
        <v>1501</v>
      </c>
      <c r="G157" s="632" t="s">
        <v>553</v>
      </c>
      <c r="H157" s="632" t="s">
        <v>1088</v>
      </c>
      <c r="I157" s="632" t="s">
        <v>238</v>
      </c>
      <c r="J157" s="632" t="s">
        <v>1089</v>
      </c>
      <c r="K157" s="632"/>
      <c r="L157" s="634">
        <v>160.328831341957</v>
      </c>
      <c r="M157" s="634">
        <v>2</v>
      </c>
      <c r="N157" s="635">
        <v>320.657662683914</v>
      </c>
    </row>
    <row r="158" spans="1:14" ht="14.4" customHeight="1" x14ac:dyDescent="0.3">
      <c r="A158" s="630" t="s">
        <v>529</v>
      </c>
      <c r="B158" s="631" t="s">
        <v>530</v>
      </c>
      <c r="C158" s="632" t="s">
        <v>534</v>
      </c>
      <c r="D158" s="633" t="s">
        <v>1499</v>
      </c>
      <c r="E158" s="632" t="s">
        <v>545</v>
      </c>
      <c r="F158" s="633" t="s">
        <v>1501</v>
      </c>
      <c r="G158" s="632" t="s">
        <v>1090</v>
      </c>
      <c r="H158" s="632" t="s">
        <v>1091</v>
      </c>
      <c r="I158" s="632" t="s">
        <v>1092</v>
      </c>
      <c r="J158" s="632" t="s">
        <v>1093</v>
      </c>
      <c r="K158" s="632" t="s">
        <v>1094</v>
      </c>
      <c r="L158" s="634">
        <v>36.329946837215772</v>
      </c>
      <c r="M158" s="634">
        <v>4</v>
      </c>
      <c r="N158" s="635">
        <v>145.31978734886309</v>
      </c>
    </row>
    <row r="159" spans="1:14" ht="14.4" customHeight="1" x14ac:dyDescent="0.3">
      <c r="A159" s="630" t="s">
        <v>529</v>
      </c>
      <c r="B159" s="631" t="s">
        <v>530</v>
      </c>
      <c r="C159" s="632" t="s">
        <v>534</v>
      </c>
      <c r="D159" s="633" t="s">
        <v>1499</v>
      </c>
      <c r="E159" s="632" t="s">
        <v>545</v>
      </c>
      <c r="F159" s="633" t="s">
        <v>1501</v>
      </c>
      <c r="G159" s="632" t="s">
        <v>1090</v>
      </c>
      <c r="H159" s="632" t="s">
        <v>1095</v>
      </c>
      <c r="I159" s="632" t="s">
        <v>1096</v>
      </c>
      <c r="J159" s="632" t="s">
        <v>1097</v>
      </c>
      <c r="K159" s="632" t="s">
        <v>829</v>
      </c>
      <c r="L159" s="634">
        <v>84.350099517522452</v>
      </c>
      <c r="M159" s="634">
        <v>1</v>
      </c>
      <c r="N159" s="635">
        <v>84.350099517522452</v>
      </c>
    </row>
    <row r="160" spans="1:14" ht="14.4" customHeight="1" x14ac:dyDescent="0.3">
      <c r="A160" s="630" t="s">
        <v>529</v>
      </c>
      <c r="B160" s="631" t="s">
        <v>530</v>
      </c>
      <c r="C160" s="632" t="s">
        <v>534</v>
      </c>
      <c r="D160" s="633" t="s">
        <v>1499</v>
      </c>
      <c r="E160" s="632" t="s">
        <v>545</v>
      </c>
      <c r="F160" s="633" t="s">
        <v>1501</v>
      </c>
      <c r="G160" s="632" t="s">
        <v>1090</v>
      </c>
      <c r="H160" s="632" t="s">
        <v>1098</v>
      </c>
      <c r="I160" s="632" t="s">
        <v>1099</v>
      </c>
      <c r="J160" s="632" t="s">
        <v>1100</v>
      </c>
      <c r="K160" s="632" t="s">
        <v>1101</v>
      </c>
      <c r="L160" s="634">
        <v>55.099999999999994</v>
      </c>
      <c r="M160" s="634">
        <v>2</v>
      </c>
      <c r="N160" s="635">
        <v>110.19999999999999</v>
      </c>
    </row>
    <row r="161" spans="1:14" ht="14.4" customHeight="1" x14ac:dyDescent="0.3">
      <c r="A161" s="630" t="s">
        <v>529</v>
      </c>
      <c r="B161" s="631" t="s">
        <v>530</v>
      </c>
      <c r="C161" s="632" t="s">
        <v>534</v>
      </c>
      <c r="D161" s="633" t="s">
        <v>1499</v>
      </c>
      <c r="E161" s="632" t="s">
        <v>545</v>
      </c>
      <c r="F161" s="633" t="s">
        <v>1501</v>
      </c>
      <c r="G161" s="632" t="s">
        <v>1090</v>
      </c>
      <c r="H161" s="632" t="s">
        <v>1102</v>
      </c>
      <c r="I161" s="632" t="s">
        <v>1103</v>
      </c>
      <c r="J161" s="632" t="s">
        <v>1104</v>
      </c>
      <c r="K161" s="632" t="s">
        <v>1105</v>
      </c>
      <c r="L161" s="634">
        <v>172.19949602909759</v>
      </c>
      <c r="M161" s="634">
        <v>1</v>
      </c>
      <c r="N161" s="635">
        <v>172.19949602909759</v>
      </c>
    </row>
    <row r="162" spans="1:14" ht="14.4" customHeight="1" x14ac:dyDescent="0.3">
      <c r="A162" s="630" t="s">
        <v>529</v>
      </c>
      <c r="B162" s="631" t="s">
        <v>530</v>
      </c>
      <c r="C162" s="632" t="s">
        <v>534</v>
      </c>
      <c r="D162" s="633" t="s">
        <v>1499</v>
      </c>
      <c r="E162" s="632" t="s">
        <v>545</v>
      </c>
      <c r="F162" s="633" t="s">
        <v>1501</v>
      </c>
      <c r="G162" s="632" t="s">
        <v>1090</v>
      </c>
      <c r="H162" s="632" t="s">
        <v>1106</v>
      </c>
      <c r="I162" s="632" t="s">
        <v>1107</v>
      </c>
      <c r="J162" s="632" t="s">
        <v>1108</v>
      </c>
      <c r="K162" s="632" t="s">
        <v>829</v>
      </c>
      <c r="L162" s="634">
        <v>193.60999999999996</v>
      </c>
      <c r="M162" s="634">
        <v>1</v>
      </c>
      <c r="N162" s="635">
        <v>193.60999999999996</v>
      </c>
    </row>
    <row r="163" spans="1:14" ht="14.4" customHeight="1" x14ac:dyDescent="0.3">
      <c r="A163" s="630" t="s">
        <v>529</v>
      </c>
      <c r="B163" s="631" t="s">
        <v>530</v>
      </c>
      <c r="C163" s="632" t="s">
        <v>534</v>
      </c>
      <c r="D163" s="633" t="s">
        <v>1499</v>
      </c>
      <c r="E163" s="632" t="s">
        <v>545</v>
      </c>
      <c r="F163" s="633" t="s">
        <v>1501</v>
      </c>
      <c r="G163" s="632" t="s">
        <v>1090</v>
      </c>
      <c r="H163" s="632" t="s">
        <v>1109</v>
      </c>
      <c r="I163" s="632" t="s">
        <v>1110</v>
      </c>
      <c r="J163" s="632" t="s">
        <v>1111</v>
      </c>
      <c r="K163" s="632" t="s">
        <v>1112</v>
      </c>
      <c r="L163" s="634">
        <v>492.19898047316531</v>
      </c>
      <c r="M163" s="634">
        <v>11</v>
      </c>
      <c r="N163" s="635">
        <v>5414.1887852048185</v>
      </c>
    </row>
    <row r="164" spans="1:14" ht="14.4" customHeight="1" x14ac:dyDescent="0.3">
      <c r="A164" s="630" t="s">
        <v>529</v>
      </c>
      <c r="B164" s="631" t="s">
        <v>530</v>
      </c>
      <c r="C164" s="632" t="s">
        <v>534</v>
      </c>
      <c r="D164" s="633" t="s">
        <v>1499</v>
      </c>
      <c r="E164" s="632" t="s">
        <v>545</v>
      </c>
      <c r="F164" s="633" t="s">
        <v>1501</v>
      </c>
      <c r="G164" s="632" t="s">
        <v>1090</v>
      </c>
      <c r="H164" s="632" t="s">
        <v>1113</v>
      </c>
      <c r="I164" s="632" t="s">
        <v>1114</v>
      </c>
      <c r="J164" s="632" t="s">
        <v>1111</v>
      </c>
      <c r="K164" s="632" t="s">
        <v>1115</v>
      </c>
      <c r="L164" s="634">
        <v>943</v>
      </c>
      <c r="M164" s="634">
        <v>1</v>
      </c>
      <c r="N164" s="635">
        <v>943</v>
      </c>
    </row>
    <row r="165" spans="1:14" ht="14.4" customHeight="1" x14ac:dyDescent="0.3">
      <c r="A165" s="630" t="s">
        <v>529</v>
      </c>
      <c r="B165" s="631" t="s">
        <v>530</v>
      </c>
      <c r="C165" s="632" t="s">
        <v>534</v>
      </c>
      <c r="D165" s="633" t="s">
        <v>1499</v>
      </c>
      <c r="E165" s="632" t="s">
        <v>545</v>
      </c>
      <c r="F165" s="633" t="s">
        <v>1501</v>
      </c>
      <c r="G165" s="632" t="s">
        <v>1090</v>
      </c>
      <c r="H165" s="632" t="s">
        <v>1116</v>
      </c>
      <c r="I165" s="632" t="s">
        <v>1117</v>
      </c>
      <c r="J165" s="632" t="s">
        <v>1118</v>
      </c>
      <c r="K165" s="632" t="s">
        <v>1119</v>
      </c>
      <c r="L165" s="634">
        <v>113.30999999999999</v>
      </c>
      <c r="M165" s="634">
        <v>1</v>
      </c>
      <c r="N165" s="635">
        <v>113.30999999999999</v>
      </c>
    </row>
    <row r="166" spans="1:14" ht="14.4" customHeight="1" x14ac:dyDescent="0.3">
      <c r="A166" s="630" t="s">
        <v>529</v>
      </c>
      <c r="B166" s="631" t="s">
        <v>530</v>
      </c>
      <c r="C166" s="632" t="s">
        <v>534</v>
      </c>
      <c r="D166" s="633" t="s">
        <v>1499</v>
      </c>
      <c r="E166" s="632" t="s">
        <v>545</v>
      </c>
      <c r="F166" s="633" t="s">
        <v>1501</v>
      </c>
      <c r="G166" s="632" t="s">
        <v>1090</v>
      </c>
      <c r="H166" s="632" t="s">
        <v>1120</v>
      </c>
      <c r="I166" s="632" t="s">
        <v>1121</v>
      </c>
      <c r="J166" s="632" t="s">
        <v>1122</v>
      </c>
      <c r="K166" s="632" t="s">
        <v>1123</v>
      </c>
      <c r="L166" s="634">
        <v>45.639999999999986</v>
      </c>
      <c r="M166" s="634">
        <v>1</v>
      </c>
      <c r="N166" s="635">
        <v>45.639999999999986</v>
      </c>
    </row>
    <row r="167" spans="1:14" ht="14.4" customHeight="1" x14ac:dyDescent="0.3">
      <c r="A167" s="630" t="s">
        <v>529</v>
      </c>
      <c r="B167" s="631" t="s">
        <v>530</v>
      </c>
      <c r="C167" s="632" t="s">
        <v>534</v>
      </c>
      <c r="D167" s="633" t="s">
        <v>1499</v>
      </c>
      <c r="E167" s="632" t="s">
        <v>545</v>
      </c>
      <c r="F167" s="633" t="s">
        <v>1501</v>
      </c>
      <c r="G167" s="632" t="s">
        <v>1090</v>
      </c>
      <c r="H167" s="632" t="s">
        <v>1124</v>
      </c>
      <c r="I167" s="632" t="s">
        <v>1125</v>
      </c>
      <c r="J167" s="632" t="s">
        <v>1126</v>
      </c>
      <c r="K167" s="632" t="s">
        <v>1127</v>
      </c>
      <c r="L167" s="634">
        <v>79.83</v>
      </c>
      <c r="M167" s="634">
        <v>1</v>
      </c>
      <c r="N167" s="635">
        <v>79.83</v>
      </c>
    </row>
    <row r="168" spans="1:14" ht="14.4" customHeight="1" x14ac:dyDescent="0.3">
      <c r="A168" s="630" t="s">
        <v>529</v>
      </c>
      <c r="B168" s="631" t="s">
        <v>530</v>
      </c>
      <c r="C168" s="632" t="s">
        <v>534</v>
      </c>
      <c r="D168" s="633" t="s">
        <v>1499</v>
      </c>
      <c r="E168" s="632" t="s">
        <v>545</v>
      </c>
      <c r="F168" s="633" t="s">
        <v>1501</v>
      </c>
      <c r="G168" s="632" t="s">
        <v>1090</v>
      </c>
      <c r="H168" s="632" t="s">
        <v>1128</v>
      </c>
      <c r="I168" s="632" t="s">
        <v>1129</v>
      </c>
      <c r="J168" s="632" t="s">
        <v>1130</v>
      </c>
      <c r="K168" s="632" t="s">
        <v>1131</v>
      </c>
      <c r="L168" s="634">
        <v>3449.9979175432359</v>
      </c>
      <c r="M168" s="634">
        <v>15</v>
      </c>
      <c r="N168" s="635">
        <v>51749.968763148536</v>
      </c>
    </row>
    <row r="169" spans="1:14" ht="14.4" customHeight="1" x14ac:dyDescent="0.3">
      <c r="A169" s="630" t="s">
        <v>529</v>
      </c>
      <c r="B169" s="631" t="s">
        <v>530</v>
      </c>
      <c r="C169" s="632" t="s">
        <v>534</v>
      </c>
      <c r="D169" s="633" t="s">
        <v>1499</v>
      </c>
      <c r="E169" s="632" t="s">
        <v>545</v>
      </c>
      <c r="F169" s="633" t="s">
        <v>1501</v>
      </c>
      <c r="G169" s="632" t="s">
        <v>1090</v>
      </c>
      <c r="H169" s="632" t="s">
        <v>1132</v>
      </c>
      <c r="I169" s="632" t="s">
        <v>1133</v>
      </c>
      <c r="J169" s="632" t="s">
        <v>1134</v>
      </c>
      <c r="K169" s="632" t="s">
        <v>1135</v>
      </c>
      <c r="L169" s="634">
        <v>57.895058354274013</v>
      </c>
      <c r="M169" s="634">
        <v>2</v>
      </c>
      <c r="N169" s="635">
        <v>115.79011670854803</v>
      </c>
    </row>
    <row r="170" spans="1:14" ht="14.4" customHeight="1" x14ac:dyDescent="0.3">
      <c r="A170" s="630" t="s">
        <v>529</v>
      </c>
      <c r="B170" s="631" t="s">
        <v>530</v>
      </c>
      <c r="C170" s="632" t="s">
        <v>534</v>
      </c>
      <c r="D170" s="633" t="s">
        <v>1499</v>
      </c>
      <c r="E170" s="632" t="s">
        <v>545</v>
      </c>
      <c r="F170" s="633" t="s">
        <v>1501</v>
      </c>
      <c r="G170" s="632" t="s">
        <v>1090</v>
      </c>
      <c r="H170" s="632" t="s">
        <v>1136</v>
      </c>
      <c r="I170" s="632" t="s">
        <v>1137</v>
      </c>
      <c r="J170" s="632" t="s">
        <v>1138</v>
      </c>
      <c r="K170" s="632" t="s">
        <v>1139</v>
      </c>
      <c r="L170" s="634">
        <v>97.890000000000029</v>
      </c>
      <c r="M170" s="634">
        <v>1</v>
      </c>
      <c r="N170" s="635">
        <v>97.890000000000029</v>
      </c>
    </row>
    <row r="171" spans="1:14" ht="14.4" customHeight="1" x14ac:dyDescent="0.3">
      <c r="A171" s="630" t="s">
        <v>529</v>
      </c>
      <c r="B171" s="631" t="s">
        <v>530</v>
      </c>
      <c r="C171" s="632" t="s">
        <v>534</v>
      </c>
      <c r="D171" s="633" t="s">
        <v>1499</v>
      </c>
      <c r="E171" s="632" t="s">
        <v>545</v>
      </c>
      <c r="F171" s="633" t="s">
        <v>1501</v>
      </c>
      <c r="G171" s="632" t="s">
        <v>1090</v>
      </c>
      <c r="H171" s="632" t="s">
        <v>1140</v>
      </c>
      <c r="I171" s="632" t="s">
        <v>1141</v>
      </c>
      <c r="J171" s="632" t="s">
        <v>1142</v>
      </c>
      <c r="K171" s="632" t="s">
        <v>714</v>
      </c>
      <c r="L171" s="634">
        <v>105.91977177706207</v>
      </c>
      <c r="M171" s="634">
        <v>2</v>
      </c>
      <c r="N171" s="635">
        <v>211.83954355412413</v>
      </c>
    </row>
    <row r="172" spans="1:14" ht="14.4" customHeight="1" x14ac:dyDescent="0.3">
      <c r="A172" s="630" t="s">
        <v>529</v>
      </c>
      <c r="B172" s="631" t="s">
        <v>530</v>
      </c>
      <c r="C172" s="632" t="s">
        <v>534</v>
      </c>
      <c r="D172" s="633" t="s">
        <v>1499</v>
      </c>
      <c r="E172" s="632" t="s">
        <v>545</v>
      </c>
      <c r="F172" s="633" t="s">
        <v>1501</v>
      </c>
      <c r="G172" s="632" t="s">
        <v>1090</v>
      </c>
      <c r="H172" s="632" t="s">
        <v>1143</v>
      </c>
      <c r="I172" s="632" t="s">
        <v>1144</v>
      </c>
      <c r="J172" s="632" t="s">
        <v>1145</v>
      </c>
      <c r="K172" s="632" t="s">
        <v>1146</v>
      </c>
      <c r="L172" s="634">
        <v>92.93</v>
      </c>
      <c r="M172" s="634">
        <v>2</v>
      </c>
      <c r="N172" s="635">
        <v>185.86</v>
      </c>
    </row>
    <row r="173" spans="1:14" ht="14.4" customHeight="1" x14ac:dyDescent="0.3">
      <c r="A173" s="630" t="s">
        <v>529</v>
      </c>
      <c r="B173" s="631" t="s">
        <v>530</v>
      </c>
      <c r="C173" s="632" t="s">
        <v>534</v>
      </c>
      <c r="D173" s="633" t="s">
        <v>1499</v>
      </c>
      <c r="E173" s="632" t="s">
        <v>545</v>
      </c>
      <c r="F173" s="633" t="s">
        <v>1501</v>
      </c>
      <c r="G173" s="632" t="s">
        <v>1090</v>
      </c>
      <c r="H173" s="632" t="s">
        <v>1147</v>
      </c>
      <c r="I173" s="632" t="s">
        <v>1148</v>
      </c>
      <c r="J173" s="632" t="s">
        <v>1149</v>
      </c>
      <c r="K173" s="632" t="s">
        <v>789</v>
      </c>
      <c r="L173" s="634">
        <v>63.869999999999941</v>
      </c>
      <c r="M173" s="634">
        <v>1</v>
      </c>
      <c r="N173" s="635">
        <v>63.869999999999941</v>
      </c>
    </row>
    <row r="174" spans="1:14" ht="14.4" customHeight="1" x14ac:dyDescent="0.3">
      <c r="A174" s="630" t="s">
        <v>529</v>
      </c>
      <c r="B174" s="631" t="s">
        <v>530</v>
      </c>
      <c r="C174" s="632" t="s">
        <v>534</v>
      </c>
      <c r="D174" s="633" t="s">
        <v>1499</v>
      </c>
      <c r="E174" s="632" t="s">
        <v>545</v>
      </c>
      <c r="F174" s="633" t="s">
        <v>1501</v>
      </c>
      <c r="G174" s="632" t="s">
        <v>1090</v>
      </c>
      <c r="H174" s="632" t="s">
        <v>1150</v>
      </c>
      <c r="I174" s="632" t="s">
        <v>1151</v>
      </c>
      <c r="J174" s="632" t="s">
        <v>1152</v>
      </c>
      <c r="K174" s="632" t="s">
        <v>1153</v>
      </c>
      <c r="L174" s="634">
        <v>63.46</v>
      </c>
      <c r="M174" s="634">
        <v>1</v>
      </c>
      <c r="N174" s="635">
        <v>63.46</v>
      </c>
    </row>
    <row r="175" spans="1:14" ht="14.4" customHeight="1" x14ac:dyDescent="0.3">
      <c r="A175" s="630" t="s">
        <v>529</v>
      </c>
      <c r="B175" s="631" t="s">
        <v>530</v>
      </c>
      <c r="C175" s="632" t="s">
        <v>534</v>
      </c>
      <c r="D175" s="633" t="s">
        <v>1499</v>
      </c>
      <c r="E175" s="632" t="s">
        <v>545</v>
      </c>
      <c r="F175" s="633" t="s">
        <v>1501</v>
      </c>
      <c r="G175" s="632" t="s">
        <v>1090</v>
      </c>
      <c r="H175" s="632" t="s">
        <v>1154</v>
      </c>
      <c r="I175" s="632" t="s">
        <v>1155</v>
      </c>
      <c r="J175" s="632" t="s">
        <v>1156</v>
      </c>
      <c r="K175" s="632" t="s">
        <v>1157</v>
      </c>
      <c r="L175" s="634">
        <v>472.48000000000013</v>
      </c>
      <c r="M175" s="634">
        <v>1</v>
      </c>
      <c r="N175" s="635">
        <v>472.48000000000013</v>
      </c>
    </row>
    <row r="176" spans="1:14" ht="14.4" customHeight="1" x14ac:dyDescent="0.3">
      <c r="A176" s="630" t="s">
        <v>529</v>
      </c>
      <c r="B176" s="631" t="s">
        <v>530</v>
      </c>
      <c r="C176" s="632" t="s">
        <v>534</v>
      </c>
      <c r="D176" s="633" t="s">
        <v>1499</v>
      </c>
      <c r="E176" s="632" t="s">
        <v>545</v>
      </c>
      <c r="F176" s="633" t="s">
        <v>1501</v>
      </c>
      <c r="G176" s="632" t="s">
        <v>1090</v>
      </c>
      <c r="H176" s="632" t="s">
        <v>1158</v>
      </c>
      <c r="I176" s="632" t="s">
        <v>1159</v>
      </c>
      <c r="J176" s="632" t="s">
        <v>1160</v>
      </c>
      <c r="K176" s="632" t="s">
        <v>1161</v>
      </c>
      <c r="L176" s="634">
        <v>250.11</v>
      </c>
      <c r="M176" s="634">
        <v>1</v>
      </c>
      <c r="N176" s="635">
        <v>250.11</v>
      </c>
    </row>
    <row r="177" spans="1:14" ht="14.4" customHeight="1" x14ac:dyDescent="0.3">
      <c r="A177" s="630" t="s">
        <v>529</v>
      </c>
      <c r="B177" s="631" t="s">
        <v>530</v>
      </c>
      <c r="C177" s="632" t="s">
        <v>534</v>
      </c>
      <c r="D177" s="633" t="s">
        <v>1499</v>
      </c>
      <c r="E177" s="632" t="s">
        <v>545</v>
      </c>
      <c r="F177" s="633" t="s">
        <v>1501</v>
      </c>
      <c r="G177" s="632" t="s">
        <v>1090</v>
      </c>
      <c r="H177" s="632" t="s">
        <v>1162</v>
      </c>
      <c r="I177" s="632" t="s">
        <v>1163</v>
      </c>
      <c r="J177" s="632" t="s">
        <v>1164</v>
      </c>
      <c r="K177" s="632" t="s">
        <v>1165</v>
      </c>
      <c r="L177" s="634">
        <v>52.810000000000016</v>
      </c>
      <c r="M177" s="634">
        <v>1</v>
      </c>
      <c r="N177" s="635">
        <v>52.810000000000016</v>
      </c>
    </row>
    <row r="178" spans="1:14" ht="14.4" customHeight="1" x14ac:dyDescent="0.3">
      <c r="A178" s="630" t="s">
        <v>529</v>
      </c>
      <c r="B178" s="631" t="s">
        <v>530</v>
      </c>
      <c r="C178" s="632" t="s">
        <v>534</v>
      </c>
      <c r="D178" s="633" t="s">
        <v>1499</v>
      </c>
      <c r="E178" s="632" t="s">
        <v>545</v>
      </c>
      <c r="F178" s="633" t="s">
        <v>1501</v>
      </c>
      <c r="G178" s="632" t="s">
        <v>1090</v>
      </c>
      <c r="H178" s="632" t="s">
        <v>1166</v>
      </c>
      <c r="I178" s="632" t="s">
        <v>1167</v>
      </c>
      <c r="J178" s="632" t="s">
        <v>1168</v>
      </c>
      <c r="K178" s="632" t="s">
        <v>1169</v>
      </c>
      <c r="L178" s="634">
        <v>70.932654635154265</v>
      </c>
      <c r="M178" s="634">
        <v>92</v>
      </c>
      <c r="N178" s="635">
        <v>6525.8042264341921</v>
      </c>
    </row>
    <row r="179" spans="1:14" ht="14.4" customHeight="1" x14ac:dyDescent="0.3">
      <c r="A179" s="630" t="s">
        <v>529</v>
      </c>
      <c r="B179" s="631" t="s">
        <v>530</v>
      </c>
      <c r="C179" s="632" t="s">
        <v>534</v>
      </c>
      <c r="D179" s="633" t="s">
        <v>1499</v>
      </c>
      <c r="E179" s="632" t="s">
        <v>545</v>
      </c>
      <c r="F179" s="633" t="s">
        <v>1501</v>
      </c>
      <c r="G179" s="632" t="s">
        <v>1090</v>
      </c>
      <c r="H179" s="632" t="s">
        <v>1170</v>
      </c>
      <c r="I179" s="632" t="s">
        <v>1170</v>
      </c>
      <c r="J179" s="632" t="s">
        <v>1171</v>
      </c>
      <c r="K179" s="632" t="s">
        <v>1172</v>
      </c>
      <c r="L179" s="634">
        <v>107.94040817406957</v>
      </c>
      <c r="M179" s="634">
        <v>1</v>
      </c>
      <c r="N179" s="635">
        <v>107.94040817406957</v>
      </c>
    </row>
    <row r="180" spans="1:14" ht="14.4" customHeight="1" x14ac:dyDescent="0.3">
      <c r="A180" s="630" t="s">
        <v>529</v>
      </c>
      <c r="B180" s="631" t="s">
        <v>530</v>
      </c>
      <c r="C180" s="632" t="s">
        <v>534</v>
      </c>
      <c r="D180" s="633" t="s">
        <v>1499</v>
      </c>
      <c r="E180" s="632" t="s">
        <v>545</v>
      </c>
      <c r="F180" s="633" t="s">
        <v>1501</v>
      </c>
      <c r="G180" s="632" t="s">
        <v>1090</v>
      </c>
      <c r="H180" s="632" t="s">
        <v>1173</v>
      </c>
      <c r="I180" s="632" t="s">
        <v>1174</v>
      </c>
      <c r="J180" s="632" t="s">
        <v>1175</v>
      </c>
      <c r="K180" s="632" t="s">
        <v>1176</v>
      </c>
      <c r="L180" s="634">
        <v>91.169797703810389</v>
      </c>
      <c r="M180" s="634">
        <v>1</v>
      </c>
      <c r="N180" s="635">
        <v>91.169797703810389</v>
      </c>
    </row>
    <row r="181" spans="1:14" ht="14.4" customHeight="1" x14ac:dyDescent="0.3">
      <c r="A181" s="630" t="s">
        <v>529</v>
      </c>
      <c r="B181" s="631" t="s">
        <v>530</v>
      </c>
      <c r="C181" s="632" t="s">
        <v>534</v>
      </c>
      <c r="D181" s="633" t="s">
        <v>1499</v>
      </c>
      <c r="E181" s="632" t="s">
        <v>545</v>
      </c>
      <c r="F181" s="633" t="s">
        <v>1501</v>
      </c>
      <c r="G181" s="632" t="s">
        <v>1090</v>
      </c>
      <c r="H181" s="632" t="s">
        <v>1177</v>
      </c>
      <c r="I181" s="632" t="s">
        <v>1178</v>
      </c>
      <c r="J181" s="632" t="s">
        <v>1179</v>
      </c>
      <c r="K181" s="632" t="s">
        <v>1180</v>
      </c>
      <c r="L181" s="634">
        <v>117.37</v>
      </c>
      <c r="M181" s="634">
        <v>1</v>
      </c>
      <c r="N181" s="635">
        <v>117.37</v>
      </c>
    </row>
    <row r="182" spans="1:14" ht="14.4" customHeight="1" x14ac:dyDescent="0.3">
      <c r="A182" s="630" t="s">
        <v>529</v>
      </c>
      <c r="B182" s="631" t="s">
        <v>530</v>
      </c>
      <c r="C182" s="632" t="s">
        <v>534</v>
      </c>
      <c r="D182" s="633" t="s">
        <v>1499</v>
      </c>
      <c r="E182" s="632" t="s">
        <v>545</v>
      </c>
      <c r="F182" s="633" t="s">
        <v>1501</v>
      </c>
      <c r="G182" s="632" t="s">
        <v>1090</v>
      </c>
      <c r="H182" s="632" t="s">
        <v>1181</v>
      </c>
      <c r="I182" s="632" t="s">
        <v>1182</v>
      </c>
      <c r="J182" s="632" t="s">
        <v>1183</v>
      </c>
      <c r="K182" s="632" t="s">
        <v>1184</v>
      </c>
      <c r="L182" s="634">
        <v>236.47215736631074</v>
      </c>
      <c r="M182" s="634">
        <v>1</v>
      </c>
      <c r="N182" s="635">
        <v>236.47215736631074</v>
      </c>
    </row>
    <row r="183" spans="1:14" ht="14.4" customHeight="1" x14ac:dyDescent="0.3">
      <c r="A183" s="630" t="s">
        <v>529</v>
      </c>
      <c r="B183" s="631" t="s">
        <v>530</v>
      </c>
      <c r="C183" s="632" t="s">
        <v>534</v>
      </c>
      <c r="D183" s="633" t="s">
        <v>1499</v>
      </c>
      <c r="E183" s="632" t="s">
        <v>545</v>
      </c>
      <c r="F183" s="633" t="s">
        <v>1501</v>
      </c>
      <c r="G183" s="632" t="s">
        <v>1090</v>
      </c>
      <c r="H183" s="632" t="s">
        <v>1185</v>
      </c>
      <c r="I183" s="632" t="s">
        <v>1185</v>
      </c>
      <c r="J183" s="632" t="s">
        <v>1186</v>
      </c>
      <c r="K183" s="632" t="s">
        <v>1187</v>
      </c>
      <c r="L183" s="634">
        <v>28.920000000000012</v>
      </c>
      <c r="M183" s="634">
        <v>1</v>
      </c>
      <c r="N183" s="635">
        <v>28.920000000000012</v>
      </c>
    </row>
    <row r="184" spans="1:14" ht="14.4" customHeight="1" x14ac:dyDescent="0.3">
      <c r="A184" s="630" t="s">
        <v>529</v>
      </c>
      <c r="B184" s="631" t="s">
        <v>530</v>
      </c>
      <c r="C184" s="632" t="s">
        <v>534</v>
      </c>
      <c r="D184" s="633" t="s">
        <v>1499</v>
      </c>
      <c r="E184" s="632" t="s">
        <v>545</v>
      </c>
      <c r="F184" s="633" t="s">
        <v>1501</v>
      </c>
      <c r="G184" s="632" t="s">
        <v>1090</v>
      </c>
      <c r="H184" s="632" t="s">
        <v>1188</v>
      </c>
      <c r="I184" s="632" t="s">
        <v>1189</v>
      </c>
      <c r="J184" s="632" t="s">
        <v>1111</v>
      </c>
      <c r="K184" s="632" t="s">
        <v>1190</v>
      </c>
      <c r="L184" s="634">
        <v>356.5</v>
      </c>
      <c r="M184" s="634">
        <v>2</v>
      </c>
      <c r="N184" s="635">
        <v>713</v>
      </c>
    </row>
    <row r="185" spans="1:14" ht="14.4" customHeight="1" x14ac:dyDescent="0.3">
      <c r="A185" s="630" t="s">
        <v>529</v>
      </c>
      <c r="B185" s="631" t="s">
        <v>530</v>
      </c>
      <c r="C185" s="632" t="s">
        <v>534</v>
      </c>
      <c r="D185" s="633" t="s">
        <v>1499</v>
      </c>
      <c r="E185" s="632" t="s">
        <v>545</v>
      </c>
      <c r="F185" s="633" t="s">
        <v>1501</v>
      </c>
      <c r="G185" s="632" t="s">
        <v>1090</v>
      </c>
      <c r="H185" s="632" t="s">
        <v>1191</v>
      </c>
      <c r="I185" s="632" t="s">
        <v>1192</v>
      </c>
      <c r="J185" s="632" t="s">
        <v>1111</v>
      </c>
      <c r="K185" s="632" t="s">
        <v>1193</v>
      </c>
      <c r="L185" s="634">
        <v>413.99955743304565</v>
      </c>
      <c r="M185" s="634">
        <v>21</v>
      </c>
      <c r="N185" s="635">
        <v>8693.9907060939586</v>
      </c>
    </row>
    <row r="186" spans="1:14" ht="14.4" customHeight="1" x14ac:dyDescent="0.3">
      <c r="A186" s="630" t="s">
        <v>529</v>
      </c>
      <c r="B186" s="631" t="s">
        <v>530</v>
      </c>
      <c r="C186" s="632" t="s">
        <v>534</v>
      </c>
      <c r="D186" s="633" t="s">
        <v>1499</v>
      </c>
      <c r="E186" s="632" t="s">
        <v>545</v>
      </c>
      <c r="F186" s="633" t="s">
        <v>1501</v>
      </c>
      <c r="G186" s="632" t="s">
        <v>1090</v>
      </c>
      <c r="H186" s="632" t="s">
        <v>1194</v>
      </c>
      <c r="I186" s="632" t="s">
        <v>1195</v>
      </c>
      <c r="J186" s="632" t="s">
        <v>1142</v>
      </c>
      <c r="K186" s="632" t="s">
        <v>1196</v>
      </c>
      <c r="L186" s="634">
        <v>60.44499635433484</v>
      </c>
      <c r="M186" s="634">
        <v>10</v>
      </c>
      <c r="N186" s="635">
        <v>604.44996354334842</v>
      </c>
    </row>
    <row r="187" spans="1:14" ht="14.4" customHeight="1" x14ac:dyDescent="0.3">
      <c r="A187" s="630" t="s">
        <v>529</v>
      </c>
      <c r="B187" s="631" t="s">
        <v>530</v>
      </c>
      <c r="C187" s="632" t="s">
        <v>534</v>
      </c>
      <c r="D187" s="633" t="s">
        <v>1499</v>
      </c>
      <c r="E187" s="632" t="s">
        <v>545</v>
      </c>
      <c r="F187" s="633" t="s">
        <v>1501</v>
      </c>
      <c r="G187" s="632" t="s">
        <v>1090</v>
      </c>
      <c r="H187" s="632" t="s">
        <v>1197</v>
      </c>
      <c r="I187" s="632" t="s">
        <v>1198</v>
      </c>
      <c r="J187" s="632" t="s">
        <v>1199</v>
      </c>
      <c r="K187" s="632" t="s">
        <v>1200</v>
      </c>
      <c r="L187" s="634">
        <v>162.03999999999996</v>
      </c>
      <c r="M187" s="634">
        <v>1</v>
      </c>
      <c r="N187" s="635">
        <v>162.03999999999996</v>
      </c>
    </row>
    <row r="188" spans="1:14" ht="14.4" customHeight="1" x14ac:dyDescent="0.3">
      <c r="A188" s="630" t="s">
        <v>529</v>
      </c>
      <c r="B188" s="631" t="s">
        <v>530</v>
      </c>
      <c r="C188" s="632" t="s">
        <v>534</v>
      </c>
      <c r="D188" s="633" t="s">
        <v>1499</v>
      </c>
      <c r="E188" s="632" t="s">
        <v>545</v>
      </c>
      <c r="F188" s="633" t="s">
        <v>1501</v>
      </c>
      <c r="G188" s="632" t="s">
        <v>1090</v>
      </c>
      <c r="H188" s="632" t="s">
        <v>1201</v>
      </c>
      <c r="I188" s="632" t="s">
        <v>1202</v>
      </c>
      <c r="J188" s="632" t="s">
        <v>1203</v>
      </c>
      <c r="K188" s="632" t="s">
        <v>1204</v>
      </c>
      <c r="L188" s="634">
        <v>127.48000000000003</v>
      </c>
      <c r="M188" s="634">
        <v>1</v>
      </c>
      <c r="N188" s="635">
        <v>127.48000000000003</v>
      </c>
    </row>
    <row r="189" spans="1:14" ht="14.4" customHeight="1" x14ac:dyDescent="0.3">
      <c r="A189" s="630" t="s">
        <v>529</v>
      </c>
      <c r="B189" s="631" t="s">
        <v>530</v>
      </c>
      <c r="C189" s="632" t="s">
        <v>534</v>
      </c>
      <c r="D189" s="633" t="s">
        <v>1499</v>
      </c>
      <c r="E189" s="632" t="s">
        <v>1205</v>
      </c>
      <c r="F189" s="633" t="s">
        <v>1502</v>
      </c>
      <c r="G189" s="632" t="s">
        <v>553</v>
      </c>
      <c r="H189" s="632" t="s">
        <v>1206</v>
      </c>
      <c r="I189" s="632" t="s">
        <v>1207</v>
      </c>
      <c r="J189" s="632" t="s">
        <v>1208</v>
      </c>
      <c r="K189" s="632" t="s">
        <v>1209</v>
      </c>
      <c r="L189" s="634">
        <v>2332.29</v>
      </c>
      <c r="M189" s="634">
        <v>1</v>
      </c>
      <c r="N189" s="635">
        <v>2332.29</v>
      </c>
    </row>
    <row r="190" spans="1:14" ht="14.4" customHeight="1" x14ac:dyDescent="0.3">
      <c r="A190" s="630" t="s">
        <v>529</v>
      </c>
      <c r="B190" s="631" t="s">
        <v>530</v>
      </c>
      <c r="C190" s="632" t="s">
        <v>534</v>
      </c>
      <c r="D190" s="633" t="s">
        <v>1499</v>
      </c>
      <c r="E190" s="632" t="s">
        <v>1205</v>
      </c>
      <c r="F190" s="633" t="s">
        <v>1502</v>
      </c>
      <c r="G190" s="632" t="s">
        <v>553</v>
      </c>
      <c r="H190" s="632" t="s">
        <v>1210</v>
      </c>
      <c r="I190" s="632" t="s">
        <v>1211</v>
      </c>
      <c r="J190" s="632" t="s">
        <v>1212</v>
      </c>
      <c r="K190" s="632" t="s">
        <v>1209</v>
      </c>
      <c r="L190" s="634">
        <v>2103.9388000000004</v>
      </c>
      <c r="M190" s="634">
        <v>10</v>
      </c>
      <c r="N190" s="635">
        <v>21039.388000000003</v>
      </c>
    </row>
    <row r="191" spans="1:14" ht="14.4" customHeight="1" x14ac:dyDescent="0.3">
      <c r="A191" s="630" t="s">
        <v>529</v>
      </c>
      <c r="B191" s="631" t="s">
        <v>530</v>
      </c>
      <c r="C191" s="632" t="s">
        <v>534</v>
      </c>
      <c r="D191" s="633" t="s">
        <v>1499</v>
      </c>
      <c r="E191" s="632" t="s">
        <v>1205</v>
      </c>
      <c r="F191" s="633" t="s">
        <v>1502</v>
      </c>
      <c r="G191" s="632" t="s">
        <v>553</v>
      </c>
      <c r="H191" s="632" t="s">
        <v>1213</v>
      </c>
      <c r="I191" s="632" t="s">
        <v>1214</v>
      </c>
      <c r="J191" s="632" t="s">
        <v>1215</v>
      </c>
      <c r="K191" s="632" t="s">
        <v>1216</v>
      </c>
      <c r="L191" s="634">
        <v>1735.6600000000003</v>
      </c>
      <c r="M191" s="634">
        <v>5</v>
      </c>
      <c r="N191" s="635">
        <v>8678.3000000000011</v>
      </c>
    </row>
    <row r="192" spans="1:14" ht="14.4" customHeight="1" x14ac:dyDescent="0.3">
      <c r="A192" s="630" t="s">
        <v>529</v>
      </c>
      <c r="B192" s="631" t="s">
        <v>530</v>
      </c>
      <c r="C192" s="632" t="s">
        <v>534</v>
      </c>
      <c r="D192" s="633" t="s">
        <v>1499</v>
      </c>
      <c r="E192" s="632" t="s">
        <v>1205</v>
      </c>
      <c r="F192" s="633" t="s">
        <v>1502</v>
      </c>
      <c r="G192" s="632" t="s">
        <v>553</v>
      </c>
      <c r="H192" s="632" t="s">
        <v>1217</v>
      </c>
      <c r="I192" s="632" t="s">
        <v>1218</v>
      </c>
      <c r="J192" s="632" t="s">
        <v>1219</v>
      </c>
      <c r="K192" s="632" t="s">
        <v>1216</v>
      </c>
      <c r="L192" s="634">
        <v>1389.89</v>
      </c>
      <c r="M192" s="634">
        <v>1</v>
      </c>
      <c r="N192" s="635">
        <v>1389.89</v>
      </c>
    </row>
    <row r="193" spans="1:14" ht="14.4" customHeight="1" x14ac:dyDescent="0.3">
      <c r="A193" s="630" t="s">
        <v>529</v>
      </c>
      <c r="B193" s="631" t="s">
        <v>530</v>
      </c>
      <c r="C193" s="632" t="s">
        <v>534</v>
      </c>
      <c r="D193" s="633" t="s">
        <v>1499</v>
      </c>
      <c r="E193" s="632" t="s">
        <v>1205</v>
      </c>
      <c r="F193" s="633" t="s">
        <v>1502</v>
      </c>
      <c r="G193" s="632" t="s">
        <v>1090</v>
      </c>
      <c r="H193" s="632" t="s">
        <v>1220</v>
      </c>
      <c r="I193" s="632" t="s">
        <v>1221</v>
      </c>
      <c r="J193" s="632" t="s">
        <v>1222</v>
      </c>
      <c r="K193" s="632" t="s">
        <v>1223</v>
      </c>
      <c r="L193" s="634">
        <v>202.8600081867267</v>
      </c>
      <c r="M193" s="634">
        <v>7</v>
      </c>
      <c r="N193" s="635">
        <v>1420.020057307087</v>
      </c>
    </row>
    <row r="194" spans="1:14" ht="14.4" customHeight="1" x14ac:dyDescent="0.3">
      <c r="A194" s="630" t="s">
        <v>529</v>
      </c>
      <c r="B194" s="631" t="s">
        <v>530</v>
      </c>
      <c r="C194" s="632" t="s">
        <v>534</v>
      </c>
      <c r="D194" s="633" t="s">
        <v>1499</v>
      </c>
      <c r="E194" s="632" t="s">
        <v>1205</v>
      </c>
      <c r="F194" s="633" t="s">
        <v>1502</v>
      </c>
      <c r="G194" s="632" t="s">
        <v>1090</v>
      </c>
      <c r="H194" s="632" t="s">
        <v>1224</v>
      </c>
      <c r="I194" s="632" t="s">
        <v>1225</v>
      </c>
      <c r="J194" s="632" t="s">
        <v>1226</v>
      </c>
      <c r="K194" s="632" t="s">
        <v>1227</v>
      </c>
      <c r="L194" s="634">
        <v>54.119981089649066</v>
      </c>
      <c r="M194" s="634">
        <v>16</v>
      </c>
      <c r="N194" s="635">
        <v>865.91969743438506</v>
      </c>
    </row>
    <row r="195" spans="1:14" ht="14.4" customHeight="1" x14ac:dyDescent="0.3">
      <c r="A195" s="630" t="s">
        <v>529</v>
      </c>
      <c r="B195" s="631" t="s">
        <v>530</v>
      </c>
      <c r="C195" s="632" t="s">
        <v>534</v>
      </c>
      <c r="D195" s="633" t="s">
        <v>1499</v>
      </c>
      <c r="E195" s="632" t="s">
        <v>1205</v>
      </c>
      <c r="F195" s="633" t="s">
        <v>1502</v>
      </c>
      <c r="G195" s="632" t="s">
        <v>1090</v>
      </c>
      <c r="H195" s="632" t="s">
        <v>1228</v>
      </c>
      <c r="I195" s="632" t="s">
        <v>1229</v>
      </c>
      <c r="J195" s="632" t="s">
        <v>1230</v>
      </c>
      <c r="K195" s="632" t="s">
        <v>1227</v>
      </c>
      <c r="L195" s="634">
        <v>42.759996578631963</v>
      </c>
      <c r="M195" s="634">
        <v>28</v>
      </c>
      <c r="N195" s="635">
        <v>1197.279904201695</v>
      </c>
    </row>
    <row r="196" spans="1:14" ht="14.4" customHeight="1" x14ac:dyDescent="0.3">
      <c r="A196" s="630" t="s">
        <v>529</v>
      </c>
      <c r="B196" s="631" t="s">
        <v>530</v>
      </c>
      <c r="C196" s="632" t="s">
        <v>534</v>
      </c>
      <c r="D196" s="633" t="s">
        <v>1499</v>
      </c>
      <c r="E196" s="632" t="s">
        <v>1231</v>
      </c>
      <c r="F196" s="633" t="s">
        <v>1503</v>
      </c>
      <c r="G196" s="632" t="s">
        <v>553</v>
      </c>
      <c r="H196" s="632" t="s">
        <v>1232</v>
      </c>
      <c r="I196" s="632" t="s">
        <v>1233</v>
      </c>
      <c r="J196" s="632" t="s">
        <v>1234</v>
      </c>
      <c r="K196" s="632" t="s">
        <v>1235</v>
      </c>
      <c r="L196" s="634">
        <v>35.26</v>
      </c>
      <c r="M196" s="634">
        <v>46</v>
      </c>
      <c r="N196" s="635">
        <v>1621.96</v>
      </c>
    </row>
    <row r="197" spans="1:14" ht="14.4" customHeight="1" x14ac:dyDescent="0.3">
      <c r="A197" s="630" t="s">
        <v>529</v>
      </c>
      <c r="B197" s="631" t="s">
        <v>530</v>
      </c>
      <c r="C197" s="632" t="s">
        <v>534</v>
      </c>
      <c r="D197" s="633" t="s">
        <v>1499</v>
      </c>
      <c r="E197" s="632" t="s">
        <v>1231</v>
      </c>
      <c r="F197" s="633" t="s">
        <v>1503</v>
      </c>
      <c r="G197" s="632" t="s">
        <v>553</v>
      </c>
      <c r="H197" s="632" t="s">
        <v>1236</v>
      </c>
      <c r="I197" s="632" t="s">
        <v>1236</v>
      </c>
      <c r="J197" s="632" t="s">
        <v>1237</v>
      </c>
      <c r="K197" s="632" t="s">
        <v>1238</v>
      </c>
      <c r="L197" s="634">
        <v>72.840084146978384</v>
      </c>
      <c r="M197" s="634">
        <v>37</v>
      </c>
      <c r="N197" s="635">
        <v>2695.0831134382001</v>
      </c>
    </row>
    <row r="198" spans="1:14" ht="14.4" customHeight="1" x14ac:dyDescent="0.3">
      <c r="A198" s="630" t="s">
        <v>529</v>
      </c>
      <c r="B198" s="631" t="s">
        <v>530</v>
      </c>
      <c r="C198" s="632" t="s">
        <v>534</v>
      </c>
      <c r="D198" s="633" t="s">
        <v>1499</v>
      </c>
      <c r="E198" s="632" t="s">
        <v>1231</v>
      </c>
      <c r="F198" s="633" t="s">
        <v>1503</v>
      </c>
      <c r="G198" s="632" t="s">
        <v>553</v>
      </c>
      <c r="H198" s="632" t="s">
        <v>1239</v>
      </c>
      <c r="I198" s="632" t="s">
        <v>1240</v>
      </c>
      <c r="J198" s="632" t="s">
        <v>1241</v>
      </c>
      <c r="K198" s="632" t="s">
        <v>1242</v>
      </c>
      <c r="L198" s="634">
        <v>39.35</v>
      </c>
      <c r="M198" s="634">
        <v>2</v>
      </c>
      <c r="N198" s="635">
        <v>78.7</v>
      </c>
    </row>
    <row r="199" spans="1:14" ht="14.4" customHeight="1" x14ac:dyDescent="0.3">
      <c r="A199" s="630" t="s">
        <v>529</v>
      </c>
      <c r="B199" s="631" t="s">
        <v>530</v>
      </c>
      <c r="C199" s="632" t="s">
        <v>534</v>
      </c>
      <c r="D199" s="633" t="s">
        <v>1499</v>
      </c>
      <c r="E199" s="632" t="s">
        <v>1231</v>
      </c>
      <c r="F199" s="633" t="s">
        <v>1503</v>
      </c>
      <c r="G199" s="632" t="s">
        <v>553</v>
      </c>
      <c r="H199" s="632" t="s">
        <v>1243</v>
      </c>
      <c r="I199" s="632" t="s">
        <v>1244</v>
      </c>
      <c r="J199" s="632" t="s">
        <v>1245</v>
      </c>
      <c r="K199" s="632" t="s">
        <v>1246</v>
      </c>
      <c r="L199" s="634">
        <v>33.307783209242864</v>
      </c>
      <c r="M199" s="634">
        <v>158</v>
      </c>
      <c r="N199" s="635">
        <v>5262.6297470603722</v>
      </c>
    </row>
    <row r="200" spans="1:14" ht="14.4" customHeight="1" x14ac:dyDescent="0.3">
      <c r="A200" s="630" t="s">
        <v>529</v>
      </c>
      <c r="B200" s="631" t="s">
        <v>530</v>
      </c>
      <c r="C200" s="632" t="s">
        <v>534</v>
      </c>
      <c r="D200" s="633" t="s">
        <v>1499</v>
      </c>
      <c r="E200" s="632" t="s">
        <v>1231</v>
      </c>
      <c r="F200" s="633" t="s">
        <v>1503</v>
      </c>
      <c r="G200" s="632" t="s">
        <v>553</v>
      </c>
      <c r="H200" s="632" t="s">
        <v>1247</v>
      </c>
      <c r="I200" s="632" t="s">
        <v>1248</v>
      </c>
      <c r="J200" s="632" t="s">
        <v>1249</v>
      </c>
      <c r="K200" s="632" t="s">
        <v>1250</v>
      </c>
      <c r="L200" s="634">
        <v>431.73867722311735</v>
      </c>
      <c r="M200" s="634">
        <v>1.8</v>
      </c>
      <c r="N200" s="635">
        <v>777.12961900161122</v>
      </c>
    </row>
    <row r="201" spans="1:14" ht="14.4" customHeight="1" x14ac:dyDescent="0.3">
      <c r="A201" s="630" t="s">
        <v>529</v>
      </c>
      <c r="B201" s="631" t="s">
        <v>530</v>
      </c>
      <c r="C201" s="632" t="s">
        <v>534</v>
      </c>
      <c r="D201" s="633" t="s">
        <v>1499</v>
      </c>
      <c r="E201" s="632" t="s">
        <v>1231</v>
      </c>
      <c r="F201" s="633" t="s">
        <v>1503</v>
      </c>
      <c r="G201" s="632" t="s">
        <v>553</v>
      </c>
      <c r="H201" s="632" t="s">
        <v>1251</v>
      </c>
      <c r="I201" s="632" t="s">
        <v>1252</v>
      </c>
      <c r="J201" s="632" t="s">
        <v>1253</v>
      </c>
      <c r="K201" s="632" t="s">
        <v>1254</v>
      </c>
      <c r="L201" s="634">
        <v>181.79961171689101</v>
      </c>
      <c r="M201" s="634">
        <v>3</v>
      </c>
      <c r="N201" s="635">
        <v>545.39883515067299</v>
      </c>
    </row>
    <row r="202" spans="1:14" ht="14.4" customHeight="1" x14ac:dyDescent="0.3">
      <c r="A202" s="630" t="s">
        <v>529</v>
      </c>
      <c r="B202" s="631" t="s">
        <v>530</v>
      </c>
      <c r="C202" s="632" t="s">
        <v>534</v>
      </c>
      <c r="D202" s="633" t="s">
        <v>1499</v>
      </c>
      <c r="E202" s="632" t="s">
        <v>1231</v>
      </c>
      <c r="F202" s="633" t="s">
        <v>1503</v>
      </c>
      <c r="G202" s="632" t="s">
        <v>553</v>
      </c>
      <c r="H202" s="632" t="s">
        <v>1255</v>
      </c>
      <c r="I202" s="632" t="s">
        <v>1256</v>
      </c>
      <c r="J202" s="632" t="s">
        <v>1257</v>
      </c>
      <c r="K202" s="632" t="s">
        <v>1258</v>
      </c>
      <c r="L202" s="634">
        <v>1115.5665217391304</v>
      </c>
      <c r="M202" s="634">
        <v>3.8333333333333335</v>
      </c>
      <c r="N202" s="635">
        <v>4276.3383333333331</v>
      </c>
    </row>
    <row r="203" spans="1:14" ht="14.4" customHeight="1" x14ac:dyDescent="0.3">
      <c r="A203" s="630" t="s">
        <v>529</v>
      </c>
      <c r="B203" s="631" t="s">
        <v>530</v>
      </c>
      <c r="C203" s="632" t="s">
        <v>534</v>
      </c>
      <c r="D203" s="633" t="s">
        <v>1499</v>
      </c>
      <c r="E203" s="632" t="s">
        <v>1231</v>
      </c>
      <c r="F203" s="633" t="s">
        <v>1503</v>
      </c>
      <c r="G203" s="632" t="s">
        <v>553</v>
      </c>
      <c r="H203" s="632" t="s">
        <v>1259</v>
      </c>
      <c r="I203" s="632" t="s">
        <v>1260</v>
      </c>
      <c r="J203" s="632" t="s">
        <v>1261</v>
      </c>
      <c r="K203" s="632" t="s">
        <v>1262</v>
      </c>
      <c r="L203" s="634">
        <v>641.98968052853706</v>
      </c>
      <c r="M203" s="634">
        <v>5</v>
      </c>
      <c r="N203" s="635">
        <v>3209.9484026426853</v>
      </c>
    </row>
    <row r="204" spans="1:14" ht="14.4" customHeight="1" x14ac:dyDescent="0.3">
      <c r="A204" s="630" t="s">
        <v>529</v>
      </c>
      <c r="B204" s="631" t="s">
        <v>530</v>
      </c>
      <c r="C204" s="632" t="s">
        <v>534</v>
      </c>
      <c r="D204" s="633" t="s">
        <v>1499</v>
      </c>
      <c r="E204" s="632" t="s">
        <v>1231</v>
      </c>
      <c r="F204" s="633" t="s">
        <v>1503</v>
      </c>
      <c r="G204" s="632" t="s">
        <v>553</v>
      </c>
      <c r="H204" s="632" t="s">
        <v>1263</v>
      </c>
      <c r="I204" s="632" t="s">
        <v>1263</v>
      </c>
      <c r="J204" s="632" t="s">
        <v>1264</v>
      </c>
      <c r="K204" s="632" t="s">
        <v>1265</v>
      </c>
      <c r="L204" s="634">
        <v>610.95000000000016</v>
      </c>
      <c r="M204" s="634">
        <v>2</v>
      </c>
      <c r="N204" s="635">
        <v>1221.9000000000003</v>
      </c>
    </row>
    <row r="205" spans="1:14" ht="14.4" customHeight="1" x14ac:dyDescent="0.3">
      <c r="A205" s="630" t="s">
        <v>529</v>
      </c>
      <c r="B205" s="631" t="s">
        <v>530</v>
      </c>
      <c r="C205" s="632" t="s">
        <v>534</v>
      </c>
      <c r="D205" s="633" t="s">
        <v>1499</v>
      </c>
      <c r="E205" s="632" t="s">
        <v>1231</v>
      </c>
      <c r="F205" s="633" t="s">
        <v>1503</v>
      </c>
      <c r="G205" s="632" t="s">
        <v>553</v>
      </c>
      <c r="H205" s="632" t="s">
        <v>1266</v>
      </c>
      <c r="I205" s="632" t="s">
        <v>1267</v>
      </c>
      <c r="J205" s="632" t="s">
        <v>1268</v>
      </c>
      <c r="K205" s="632" t="s">
        <v>1269</v>
      </c>
      <c r="L205" s="634">
        <v>114.2405</v>
      </c>
      <c r="M205" s="634">
        <v>2</v>
      </c>
      <c r="N205" s="635">
        <v>228.48099999999999</v>
      </c>
    </row>
    <row r="206" spans="1:14" ht="14.4" customHeight="1" x14ac:dyDescent="0.3">
      <c r="A206" s="630" t="s">
        <v>529</v>
      </c>
      <c r="B206" s="631" t="s">
        <v>530</v>
      </c>
      <c r="C206" s="632" t="s">
        <v>534</v>
      </c>
      <c r="D206" s="633" t="s">
        <v>1499</v>
      </c>
      <c r="E206" s="632" t="s">
        <v>1231</v>
      </c>
      <c r="F206" s="633" t="s">
        <v>1503</v>
      </c>
      <c r="G206" s="632" t="s">
        <v>553</v>
      </c>
      <c r="H206" s="632" t="s">
        <v>1270</v>
      </c>
      <c r="I206" s="632" t="s">
        <v>1271</v>
      </c>
      <c r="J206" s="632" t="s">
        <v>1272</v>
      </c>
      <c r="K206" s="632" t="s">
        <v>1273</v>
      </c>
      <c r="L206" s="634">
        <v>107.23000000000003</v>
      </c>
      <c r="M206" s="634">
        <v>1</v>
      </c>
      <c r="N206" s="635">
        <v>107.23000000000003</v>
      </c>
    </row>
    <row r="207" spans="1:14" ht="14.4" customHeight="1" x14ac:dyDescent="0.3">
      <c r="A207" s="630" t="s">
        <v>529</v>
      </c>
      <c r="B207" s="631" t="s">
        <v>530</v>
      </c>
      <c r="C207" s="632" t="s">
        <v>534</v>
      </c>
      <c r="D207" s="633" t="s">
        <v>1499</v>
      </c>
      <c r="E207" s="632" t="s">
        <v>1231</v>
      </c>
      <c r="F207" s="633" t="s">
        <v>1503</v>
      </c>
      <c r="G207" s="632" t="s">
        <v>553</v>
      </c>
      <c r="H207" s="632" t="s">
        <v>1274</v>
      </c>
      <c r="I207" s="632" t="s">
        <v>1275</v>
      </c>
      <c r="J207" s="632" t="s">
        <v>1276</v>
      </c>
      <c r="K207" s="632" t="s">
        <v>1277</v>
      </c>
      <c r="L207" s="634">
        <v>82.802307692307679</v>
      </c>
      <c r="M207" s="634">
        <v>52</v>
      </c>
      <c r="N207" s="635">
        <v>4305.7199999999993</v>
      </c>
    </row>
    <row r="208" spans="1:14" ht="14.4" customHeight="1" x14ac:dyDescent="0.3">
      <c r="A208" s="630" t="s">
        <v>529</v>
      </c>
      <c r="B208" s="631" t="s">
        <v>530</v>
      </c>
      <c r="C208" s="632" t="s">
        <v>534</v>
      </c>
      <c r="D208" s="633" t="s">
        <v>1499</v>
      </c>
      <c r="E208" s="632" t="s">
        <v>1231</v>
      </c>
      <c r="F208" s="633" t="s">
        <v>1503</v>
      </c>
      <c r="G208" s="632" t="s">
        <v>553</v>
      </c>
      <c r="H208" s="632" t="s">
        <v>1278</v>
      </c>
      <c r="I208" s="632" t="s">
        <v>1279</v>
      </c>
      <c r="J208" s="632" t="s">
        <v>1280</v>
      </c>
      <c r="K208" s="632" t="s">
        <v>1281</v>
      </c>
      <c r="L208" s="634">
        <v>246.14686376962931</v>
      </c>
      <c r="M208" s="634">
        <v>7</v>
      </c>
      <c r="N208" s="635">
        <v>1723.0280463874051</v>
      </c>
    </row>
    <row r="209" spans="1:14" ht="14.4" customHeight="1" x14ac:dyDescent="0.3">
      <c r="A209" s="630" t="s">
        <v>529</v>
      </c>
      <c r="B209" s="631" t="s">
        <v>530</v>
      </c>
      <c r="C209" s="632" t="s">
        <v>534</v>
      </c>
      <c r="D209" s="633" t="s">
        <v>1499</v>
      </c>
      <c r="E209" s="632" t="s">
        <v>1231</v>
      </c>
      <c r="F209" s="633" t="s">
        <v>1503</v>
      </c>
      <c r="G209" s="632" t="s">
        <v>553</v>
      </c>
      <c r="H209" s="632" t="s">
        <v>1282</v>
      </c>
      <c r="I209" s="632" t="s">
        <v>1283</v>
      </c>
      <c r="J209" s="632" t="s">
        <v>1272</v>
      </c>
      <c r="K209" s="632" t="s">
        <v>1284</v>
      </c>
      <c r="L209" s="634">
        <v>0</v>
      </c>
      <c r="M209" s="634">
        <v>0</v>
      </c>
      <c r="N209" s="635">
        <v>0</v>
      </c>
    </row>
    <row r="210" spans="1:14" ht="14.4" customHeight="1" x14ac:dyDescent="0.3">
      <c r="A210" s="630" t="s">
        <v>529</v>
      </c>
      <c r="B210" s="631" t="s">
        <v>530</v>
      </c>
      <c r="C210" s="632" t="s">
        <v>534</v>
      </c>
      <c r="D210" s="633" t="s">
        <v>1499</v>
      </c>
      <c r="E210" s="632" t="s">
        <v>1231</v>
      </c>
      <c r="F210" s="633" t="s">
        <v>1503</v>
      </c>
      <c r="G210" s="632" t="s">
        <v>553</v>
      </c>
      <c r="H210" s="632" t="s">
        <v>1285</v>
      </c>
      <c r="I210" s="632" t="s">
        <v>1285</v>
      </c>
      <c r="J210" s="632" t="s">
        <v>1286</v>
      </c>
      <c r="K210" s="632" t="s">
        <v>1287</v>
      </c>
      <c r="L210" s="634">
        <v>1851.5</v>
      </c>
      <c r="M210" s="634">
        <v>0.5</v>
      </c>
      <c r="N210" s="635">
        <v>925.75</v>
      </c>
    </row>
    <row r="211" spans="1:14" ht="14.4" customHeight="1" x14ac:dyDescent="0.3">
      <c r="A211" s="630" t="s">
        <v>529</v>
      </c>
      <c r="B211" s="631" t="s">
        <v>530</v>
      </c>
      <c r="C211" s="632" t="s">
        <v>534</v>
      </c>
      <c r="D211" s="633" t="s">
        <v>1499</v>
      </c>
      <c r="E211" s="632" t="s">
        <v>1231</v>
      </c>
      <c r="F211" s="633" t="s">
        <v>1503</v>
      </c>
      <c r="G211" s="632" t="s">
        <v>553</v>
      </c>
      <c r="H211" s="632" t="s">
        <v>1288</v>
      </c>
      <c r="I211" s="632" t="s">
        <v>1288</v>
      </c>
      <c r="J211" s="632" t="s">
        <v>1289</v>
      </c>
      <c r="K211" s="632" t="s">
        <v>1290</v>
      </c>
      <c r="L211" s="634">
        <v>920</v>
      </c>
      <c r="M211" s="634">
        <v>0.5</v>
      </c>
      <c r="N211" s="635">
        <v>460</v>
      </c>
    </row>
    <row r="212" spans="1:14" ht="14.4" customHeight="1" x14ac:dyDescent="0.3">
      <c r="A212" s="630" t="s">
        <v>529</v>
      </c>
      <c r="B212" s="631" t="s">
        <v>530</v>
      </c>
      <c r="C212" s="632" t="s">
        <v>534</v>
      </c>
      <c r="D212" s="633" t="s">
        <v>1499</v>
      </c>
      <c r="E212" s="632" t="s">
        <v>1231</v>
      </c>
      <c r="F212" s="633" t="s">
        <v>1503</v>
      </c>
      <c r="G212" s="632" t="s">
        <v>553</v>
      </c>
      <c r="H212" s="632" t="s">
        <v>1291</v>
      </c>
      <c r="I212" s="632" t="s">
        <v>1291</v>
      </c>
      <c r="J212" s="632" t="s">
        <v>1234</v>
      </c>
      <c r="K212" s="632" t="s">
        <v>1235</v>
      </c>
      <c r="L212" s="634">
        <v>35.260000000000005</v>
      </c>
      <c r="M212" s="634">
        <v>10</v>
      </c>
      <c r="N212" s="635">
        <v>352.6</v>
      </c>
    </row>
    <row r="213" spans="1:14" ht="14.4" customHeight="1" x14ac:dyDescent="0.3">
      <c r="A213" s="630" t="s">
        <v>529</v>
      </c>
      <c r="B213" s="631" t="s">
        <v>530</v>
      </c>
      <c r="C213" s="632" t="s">
        <v>534</v>
      </c>
      <c r="D213" s="633" t="s">
        <v>1499</v>
      </c>
      <c r="E213" s="632" t="s">
        <v>1231</v>
      </c>
      <c r="F213" s="633" t="s">
        <v>1503</v>
      </c>
      <c r="G213" s="632" t="s">
        <v>1090</v>
      </c>
      <c r="H213" s="632" t="s">
        <v>1292</v>
      </c>
      <c r="I213" s="632" t="s">
        <v>1293</v>
      </c>
      <c r="J213" s="632" t="s">
        <v>1294</v>
      </c>
      <c r="K213" s="632" t="s">
        <v>1295</v>
      </c>
      <c r="L213" s="634">
        <v>159.85991056007344</v>
      </c>
      <c r="M213" s="634">
        <v>22</v>
      </c>
      <c r="N213" s="635">
        <v>3516.918032321616</v>
      </c>
    </row>
    <row r="214" spans="1:14" ht="14.4" customHeight="1" x14ac:dyDescent="0.3">
      <c r="A214" s="630" t="s">
        <v>529</v>
      </c>
      <c r="B214" s="631" t="s">
        <v>530</v>
      </c>
      <c r="C214" s="632" t="s">
        <v>534</v>
      </c>
      <c r="D214" s="633" t="s">
        <v>1499</v>
      </c>
      <c r="E214" s="632" t="s">
        <v>1231</v>
      </c>
      <c r="F214" s="633" t="s">
        <v>1503</v>
      </c>
      <c r="G214" s="632" t="s">
        <v>1090</v>
      </c>
      <c r="H214" s="632" t="s">
        <v>1296</v>
      </c>
      <c r="I214" s="632" t="s">
        <v>1297</v>
      </c>
      <c r="J214" s="632" t="s">
        <v>1253</v>
      </c>
      <c r="K214" s="632" t="s">
        <v>1298</v>
      </c>
      <c r="L214" s="634">
        <v>45.850099806858694</v>
      </c>
      <c r="M214" s="634">
        <v>20</v>
      </c>
      <c r="N214" s="635">
        <v>917.00199613717382</v>
      </c>
    </row>
    <row r="215" spans="1:14" ht="14.4" customHeight="1" x14ac:dyDescent="0.3">
      <c r="A215" s="630" t="s">
        <v>529</v>
      </c>
      <c r="B215" s="631" t="s">
        <v>530</v>
      </c>
      <c r="C215" s="632" t="s">
        <v>534</v>
      </c>
      <c r="D215" s="633" t="s">
        <v>1499</v>
      </c>
      <c r="E215" s="632" t="s">
        <v>1231</v>
      </c>
      <c r="F215" s="633" t="s">
        <v>1503</v>
      </c>
      <c r="G215" s="632" t="s">
        <v>1090</v>
      </c>
      <c r="H215" s="632" t="s">
        <v>1299</v>
      </c>
      <c r="I215" s="632" t="s">
        <v>1300</v>
      </c>
      <c r="J215" s="632" t="s">
        <v>1301</v>
      </c>
      <c r="K215" s="632" t="s">
        <v>1302</v>
      </c>
      <c r="L215" s="634">
        <v>138.19118304034754</v>
      </c>
      <c r="M215" s="634">
        <v>8</v>
      </c>
      <c r="N215" s="635">
        <v>1105.5294643227803</v>
      </c>
    </row>
    <row r="216" spans="1:14" ht="14.4" customHeight="1" x14ac:dyDescent="0.3">
      <c r="A216" s="630" t="s">
        <v>529</v>
      </c>
      <c r="B216" s="631" t="s">
        <v>530</v>
      </c>
      <c r="C216" s="632" t="s">
        <v>534</v>
      </c>
      <c r="D216" s="633" t="s">
        <v>1499</v>
      </c>
      <c r="E216" s="632" t="s">
        <v>1231</v>
      </c>
      <c r="F216" s="633" t="s">
        <v>1503</v>
      </c>
      <c r="G216" s="632" t="s">
        <v>1090</v>
      </c>
      <c r="H216" s="632" t="s">
        <v>1303</v>
      </c>
      <c r="I216" s="632" t="s">
        <v>1304</v>
      </c>
      <c r="J216" s="632" t="s">
        <v>1305</v>
      </c>
      <c r="K216" s="632" t="s">
        <v>1302</v>
      </c>
      <c r="L216" s="634">
        <v>57.370000000000026</v>
      </c>
      <c r="M216" s="634">
        <v>1</v>
      </c>
      <c r="N216" s="635">
        <v>57.370000000000026</v>
      </c>
    </row>
    <row r="217" spans="1:14" ht="14.4" customHeight="1" x14ac:dyDescent="0.3">
      <c r="A217" s="630" t="s">
        <v>529</v>
      </c>
      <c r="B217" s="631" t="s">
        <v>530</v>
      </c>
      <c r="C217" s="632" t="s">
        <v>534</v>
      </c>
      <c r="D217" s="633" t="s">
        <v>1499</v>
      </c>
      <c r="E217" s="632" t="s">
        <v>1231</v>
      </c>
      <c r="F217" s="633" t="s">
        <v>1503</v>
      </c>
      <c r="G217" s="632" t="s">
        <v>1090</v>
      </c>
      <c r="H217" s="632" t="s">
        <v>1306</v>
      </c>
      <c r="I217" s="632" t="s">
        <v>1307</v>
      </c>
      <c r="J217" s="632" t="s">
        <v>1308</v>
      </c>
      <c r="K217" s="632" t="s">
        <v>1309</v>
      </c>
      <c r="L217" s="634">
        <v>153.29999999999998</v>
      </c>
      <c r="M217" s="634">
        <v>4</v>
      </c>
      <c r="N217" s="635">
        <v>613.19999999999993</v>
      </c>
    </row>
    <row r="218" spans="1:14" ht="14.4" customHeight="1" x14ac:dyDescent="0.3">
      <c r="A218" s="630" t="s">
        <v>529</v>
      </c>
      <c r="B218" s="631" t="s">
        <v>530</v>
      </c>
      <c r="C218" s="632" t="s">
        <v>534</v>
      </c>
      <c r="D218" s="633" t="s">
        <v>1499</v>
      </c>
      <c r="E218" s="632" t="s">
        <v>1231</v>
      </c>
      <c r="F218" s="633" t="s">
        <v>1503</v>
      </c>
      <c r="G218" s="632" t="s">
        <v>1090</v>
      </c>
      <c r="H218" s="632" t="s">
        <v>1310</v>
      </c>
      <c r="I218" s="632" t="s">
        <v>1311</v>
      </c>
      <c r="J218" s="632" t="s">
        <v>1312</v>
      </c>
      <c r="K218" s="632" t="s">
        <v>1313</v>
      </c>
      <c r="L218" s="634">
        <v>55.550062102127789</v>
      </c>
      <c r="M218" s="634">
        <v>3</v>
      </c>
      <c r="N218" s="635">
        <v>166.65018630638338</v>
      </c>
    </row>
    <row r="219" spans="1:14" ht="14.4" customHeight="1" x14ac:dyDescent="0.3">
      <c r="A219" s="630" t="s">
        <v>529</v>
      </c>
      <c r="B219" s="631" t="s">
        <v>530</v>
      </c>
      <c r="C219" s="632" t="s">
        <v>534</v>
      </c>
      <c r="D219" s="633" t="s">
        <v>1499</v>
      </c>
      <c r="E219" s="632" t="s">
        <v>1231</v>
      </c>
      <c r="F219" s="633" t="s">
        <v>1503</v>
      </c>
      <c r="G219" s="632" t="s">
        <v>1090</v>
      </c>
      <c r="H219" s="632" t="s">
        <v>1314</v>
      </c>
      <c r="I219" s="632" t="s">
        <v>1315</v>
      </c>
      <c r="J219" s="632" t="s">
        <v>1316</v>
      </c>
      <c r="K219" s="632" t="s">
        <v>1317</v>
      </c>
      <c r="L219" s="634">
        <v>95.257445637712792</v>
      </c>
      <c r="M219" s="634">
        <v>133.19999999999985</v>
      </c>
      <c r="N219" s="635">
        <v>12688.291758943329</v>
      </c>
    </row>
    <row r="220" spans="1:14" ht="14.4" customHeight="1" x14ac:dyDescent="0.3">
      <c r="A220" s="630" t="s">
        <v>529</v>
      </c>
      <c r="B220" s="631" t="s">
        <v>530</v>
      </c>
      <c r="C220" s="632" t="s">
        <v>534</v>
      </c>
      <c r="D220" s="633" t="s">
        <v>1499</v>
      </c>
      <c r="E220" s="632" t="s">
        <v>1231</v>
      </c>
      <c r="F220" s="633" t="s">
        <v>1503</v>
      </c>
      <c r="G220" s="632" t="s">
        <v>1090</v>
      </c>
      <c r="H220" s="632" t="s">
        <v>1318</v>
      </c>
      <c r="I220" s="632" t="s">
        <v>1319</v>
      </c>
      <c r="J220" s="632" t="s">
        <v>1320</v>
      </c>
      <c r="K220" s="632" t="s">
        <v>1321</v>
      </c>
      <c r="L220" s="634">
        <v>75.220127912187138</v>
      </c>
      <c r="M220" s="634">
        <v>31</v>
      </c>
      <c r="N220" s="635">
        <v>2331.8239652778011</v>
      </c>
    </row>
    <row r="221" spans="1:14" ht="14.4" customHeight="1" x14ac:dyDescent="0.3">
      <c r="A221" s="630" t="s">
        <v>529</v>
      </c>
      <c r="B221" s="631" t="s">
        <v>530</v>
      </c>
      <c r="C221" s="632" t="s">
        <v>534</v>
      </c>
      <c r="D221" s="633" t="s">
        <v>1499</v>
      </c>
      <c r="E221" s="632" t="s">
        <v>1231</v>
      </c>
      <c r="F221" s="633" t="s">
        <v>1503</v>
      </c>
      <c r="G221" s="632" t="s">
        <v>1090</v>
      </c>
      <c r="H221" s="632" t="s">
        <v>1322</v>
      </c>
      <c r="I221" s="632" t="s">
        <v>1323</v>
      </c>
      <c r="J221" s="632" t="s">
        <v>1324</v>
      </c>
      <c r="K221" s="632" t="s">
        <v>1325</v>
      </c>
      <c r="L221" s="634">
        <v>133.06374038072232</v>
      </c>
      <c r="M221" s="634">
        <v>28</v>
      </c>
      <c r="N221" s="635">
        <v>3725.7847306602248</v>
      </c>
    </row>
    <row r="222" spans="1:14" ht="14.4" customHeight="1" x14ac:dyDescent="0.3">
      <c r="A222" s="630" t="s">
        <v>529</v>
      </c>
      <c r="B222" s="631" t="s">
        <v>530</v>
      </c>
      <c r="C222" s="632" t="s">
        <v>534</v>
      </c>
      <c r="D222" s="633" t="s">
        <v>1499</v>
      </c>
      <c r="E222" s="632" t="s">
        <v>1231</v>
      </c>
      <c r="F222" s="633" t="s">
        <v>1503</v>
      </c>
      <c r="G222" s="632" t="s">
        <v>1090</v>
      </c>
      <c r="H222" s="632" t="s">
        <v>1326</v>
      </c>
      <c r="I222" s="632" t="s">
        <v>1326</v>
      </c>
      <c r="J222" s="632" t="s">
        <v>1327</v>
      </c>
      <c r="K222" s="632" t="s">
        <v>1328</v>
      </c>
      <c r="L222" s="634">
        <v>1495</v>
      </c>
      <c r="M222" s="634">
        <v>3</v>
      </c>
      <c r="N222" s="635">
        <v>4485</v>
      </c>
    </row>
    <row r="223" spans="1:14" ht="14.4" customHeight="1" x14ac:dyDescent="0.3">
      <c r="A223" s="630" t="s">
        <v>529</v>
      </c>
      <c r="B223" s="631" t="s">
        <v>530</v>
      </c>
      <c r="C223" s="632" t="s">
        <v>534</v>
      </c>
      <c r="D223" s="633" t="s">
        <v>1499</v>
      </c>
      <c r="E223" s="632" t="s">
        <v>1231</v>
      </c>
      <c r="F223" s="633" t="s">
        <v>1503</v>
      </c>
      <c r="G223" s="632" t="s">
        <v>1090</v>
      </c>
      <c r="H223" s="632" t="s">
        <v>1329</v>
      </c>
      <c r="I223" s="632" t="s">
        <v>1330</v>
      </c>
      <c r="J223" s="632" t="s">
        <v>1320</v>
      </c>
      <c r="K223" s="632" t="s">
        <v>1331</v>
      </c>
      <c r="L223" s="634">
        <v>46.199997249142918</v>
      </c>
      <c r="M223" s="634">
        <v>47</v>
      </c>
      <c r="N223" s="635">
        <v>2171.3998707097171</v>
      </c>
    </row>
    <row r="224" spans="1:14" ht="14.4" customHeight="1" x14ac:dyDescent="0.3">
      <c r="A224" s="630" t="s">
        <v>529</v>
      </c>
      <c r="B224" s="631" t="s">
        <v>530</v>
      </c>
      <c r="C224" s="632" t="s">
        <v>534</v>
      </c>
      <c r="D224" s="633" t="s">
        <v>1499</v>
      </c>
      <c r="E224" s="632" t="s">
        <v>1332</v>
      </c>
      <c r="F224" s="633" t="s">
        <v>1504</v>
      </c>
      <c r="G224" s="632" t="s">
        <v>1090</v>
      </c>
      <c r="H224" s="632" t="s">
        <v>1333</v>
      </c>
      <c r="I224" s="632" t="s">
        <v>1334</v>
      </c>
      <c r="J224" s="632" t="s">
        <v>1335</v>
      </c>
      <c r="K224" s="632" t="s">
        <v>1336</v>
      </c>
      <c r="L224" s="634">
        <v>457.78</v>
      </c>
      <c r="M224" s="634">
        <v>1</v>
      </c>
      <c r="N224" s="635">
        <v>457.78</v>
      </c>
    </row>
    <row r="225" spans="1:14" ht="14.4" customHeight="1" x14ac:dyDescent="0.3">
      <c r="A225" s="630" t="s">
        <v>529</v>
      </c>
      <c r="B225" s="631" t="s">
        <v>530</v>
      </c>
      <c r="C225" s="632" t="s">
        <v>534</v>
      </c>
      <c r="D225" s="633" t="s">
        <v>1499</v>
      </c>
      <c r="E225" s="632" t="s">
        <v>1337</v>
      </c>
      <c r="F225" s="633" t="s">
        <v>1505</v>
      </c>
      <c r="G225" s="632"/>
      <c r="H225" s="632"/>
      <c r="I225" s="632" t="s">
        <v>1338</v>
      </c>
      <c r="J225" s="632" t="s">
        <v>1339</v>
      </c>
      <c r="K225" s="632"/>
      <c r="L225" s="634">
        <v>1407.54</v>
      </c>
      <c r="M225" s="634">
        <v>5</v>
      </c>
      <c r="N225" s="635">
        <v>7037.7</v>
      </c>
    </row>
    <row r="226" spans="1:14" ht="14.4" customHeight="1" x14ac:dyDescent="0.3">
      <c r="A226" s="630" t="s">
        <v>529</v>
      </c>
      <c r="B226" s="631" t="s">
        <v>530</v>
      </c>
      <c r="C226" s="632" t="s">
        <v>534</v>
      </c>
      <c r="D226" s="633" t="s">
        <v>1499</v>
      </c>
      <c r="E226" s="632" t="s">
        <v>1337</v>
      </c>
      <c r="F226" s="633" t="s">
        <v>1505</v>
      </c>
      <c r="G226" s="632"/>
      <c r="H226" s="632"/>
      <c r="I226" s="632" t="s">
        <v>1340</v>
      </c>
      <c r="J226" s="632" t="s">
        <v>1341</v>
      </c>
      <c r="K226" s="632"/>
      <c r="L226" s="634">
        <v>4544.7999999999993</v>
      </c>
      <c r="M226" s="634">
        <v>6</v>
      </c>
      <c r="N226" s="635">
        <v>27268.799999999996</v>
      </c>
    </row>
    <row r="227" spans="1:14" ht="14.4" customHeight="1" x14ac:dyDescent="0.3">
      <c r="A227" s="630" t="s">
        <v>529</v>
      </c>
      <c r="B227" s="631" t="s">
        <v>530</v>
      </c>
      <c r="C227" s="632" t="s">
        <v>534</v>
      </c>
      <c r="D227" s="633" t="s">
        <v>1499</v>
      </c>
      <c r="E227" s="632" t="s">
        <v>1342</v>
      </c>
      <c r="F227" s="633" t="s">
        <v>1506</v>
      </c>
      <c r="G227" s="632"/>
      <c r="H227" s="632"/>
      <c r="I227" s="632" t="s">
        <v>1343</v>
      </c>
      <c r="J227" s="632" t="s">
        <v>1344</v>
      </c>
      <c r="K227" s="632"/>
      <c r="L227" s="634">
        <v>4445.99</v>
      </c>
      <c r="M227" s="634">
        <v>1</v>
      </c>
      <c r="N227" s="635">
        <v>4445.99</v>
      </c>
    </row>
    <row r="228" spans="1:14" ht="14.4" customHeight="1" x14ac:dyDescent="0.3">
      <c r="A228" s="630" t="s">
        <v>529</v>
      </c>
      <c r="B228" s="631" t="s">
        <v>530</v>
      </c>
      <c r="C228" s="632" t="s">
        <v>539</v>
      </c>
      <c r="D228" s="633" t="s">
        <v>1500</v>
      </c>
      <c r="E228" s="632" t="s">
        <v>545</v>
      </c>
      <c r="F228" s="633" t="s">
        <v>1501</v>
      </c>
      <c r="G228" s="632"/>
      <c r="H228" s="632" t="s">
        <v>546</v>
      </c>
      <c r="I228" s="632" t="s">
        <v>547</v>
      </c>
      <c r="J228" s="632" t="s">
        <v>548</v>
      </c>
      <c r="K228" s="632" t="s">
        <v>549</v>
      </c>
      <c r="L228" s="634">
        <v>100.9751552137112</v>
      </c>
      <c r="M228" s="634">
        <v>4</v>
      </c>
      <c r="N228" s="635">
        <v>403.90062085484482</v>
      </c>
    </row>
    <row r="229" spans="1:14" ht="14.4" customHeight="1" x14ac:dyDescent="0.3">
      <c r="A229" s="630" t="s">
        <v>529</v>
      </c>
      <c r="B229" s="631" t="s">
        <v>530</v>
      </c>
      <c r="C229" s="632" t="s">
        <v>539</v>
      </c>
      <c r="D229" s="633" t="s">
        <v>1500</v>
      </c>
      <c r="E229" s="632" t="s">
        <v>545</v>
      </c>
      <c r="F229" s="633" t="s">
        <v>1501</v>
      </c>
      <c r="G229" s="632"/>
      <c r="H229" s="632" t="s">
        <v>550</v>
      </c>
      <c r="I229" s="632" t="s">
        <v>550</v>
      </c>
      <c r="J229" s="632" t="s">
        <v>551</v>
      </c>
      <c r="K229" s="632" t="s">
        <v>552</v>
      </c>
      <c r="L229" s="634">
        <v>49.890000000000022</v>
      </c>
      <c r="M229" s="634">
        <v>1</v>
      </c>
      <c r="N229" s="635">
        <v>49.890000000000022</v>
      </c>
    </row>
    <row r="230" spans="1:14" ht="14.4" customHeight="1" x14ac:dyDescent="0.3">
      <c r="A230" s="630" t="s">
        <v>529</v>
      </c>
      <c r="B230" s="631" t="s">
        <v>530</v>
      </c>
      <c r="C230" s="632" t="s">
        <v>539</v>
      </c>
      <c r="D230" s="633" t="s">
        <v>1500</v>
      </c>
      <c r="E230" s="632" t="s">
        <v>545</v>
      </c>
      <c r="F230" s="633" t="s">
        <v>1501</v>
      </c>
      <c r="G230" s="632"/>
      <c r="H230" s="632" t="s">
        <v>1345</v>
      </c>
      <c r="I230" s="632" t="s">
        <v>1345</v>
      </c>
      <c r="J230" s="632" t="s">
        <v>1346</v>
      </c>
      <c r="K230" s="632" t="s">
        <v>1347</v>
      </c>
      <c r="L230" s="634">
        <v>211.88999999999993</v>
      </c>
      <c r="M230" s="634">
        <v>1</v>
      </c>
      <c r="N230" s="635">
        <v>211.88999999999993</v>
      </c>
    </row>
    <row r="231" spans="1:14" ht="14.4" customHeight="1" x14ac:dyDescent="0.3">
      <c r="A231" s="630" t="s">
        <v>529</v>
      </c>
      <c r="B231" s="631" t="s">
        <v>530</v>
      </c>
      <c r="C231" s="632" t="s">
        <v>539</v>
      </c>
      <c r="D231" s="633" t="s">
        <v>1500</v>
      </c>
      <c r="E231" s="632" t="s">
        <v>545</v>
      </c>
      <c r="F231" s="633" t="s">
        <v>1501</v>
      </c>
      <c r="G231" s="632" t="s">
        <v>553</v>
      </c>
      <c r="H231" s="632" t="s">
        <v>554</v>
      </c>
      <c r="I231" s="632" t="s">
        <v>554</v>
      </c>
      <c r="J231" s="632" t="s">
        <v>555</v>
      </c>
      <c r="K231" s="632" t="s">
        <v>556</v>
      </c>
      <c r="L231" s="634">
        <v>179.4</v>
      </c>
      <c r="M231" s="634">
        <v>6</v>
      </c>
      <c r="N231" s="635">
        <v>1076.4000000000001</v>
      </c>
    </row>
    <row r="232" spans="1:14" ht="14.4" customHeight="1" x14ac:dyDescent="0.3">
      <c r="A232" s="630" t="s">
        <v>529</v>
      </c>
      <c r="B232" s="631" t="s">
        <v>530</v>
      </c>
      <c r="C232" s="632" t="s">
        <v>539</v>
      </c>
      <c r="D232" s="633" t="s">
        <v>1500</v>
      </c>
      <c r="E232" s="632" t="s">
        <v>545</v>
      </c>
      <c r="F232" s="633" t="s">
        <v>1501</v>
      </c>
      <c r="G232" s="632" t="s">
        <v>553</v>
      </c>
      <c r="H232" s="632" t="s">
        <v>560</v>
      </c>
      <c r="I232" s="632" t="s">
        <v>560</v>
      </c>
      <c r="J232" s="632" t="s">
        <v>555</v>
      </c>
      <c r="K232" s="632" t="s">
        <v>561</v>
      </c>
      <c r="L232" s="634">
        <v>97.18</v>
      </c>
      <c r="M232" s="634">
        <v>8</v>
      </c>
      <c r="N232" s="635">
        <v>777.44</v>
      </c>
    </row>
    <row r="233" spans="1:14" ht="14.4" customHeight="1" x14ac:dyDescent="0.3">
      <c r="A233" s="630" t="s">
        <v>529</v>
      </c>
      <c r="B233" s="631" t="s">
        <v>530</v>
      </c>
      <c r="C233" s="632" t="s">
        <v>539</v>
      </c>
      <c r="D233" s="633" t="s">
        <v>1500</v>
      </c>
      <c r="E233" s="632" t="s">
        <v>545</v>
      </c>
      <c r="F233" s="633" t="s">
        <v>1501</v>
      </c>
      <c r="G233" s="632" t="s">
        <v>553</v>
      </c>
      <c r="H233" s="632" t="s">
        <v>562</v>
      </c>
      <c r="I233" s="632" t="s">
        <v>562</v>
      </c>
      <c r="J233" s="632" t="s">
        <v>555</v>
      </c>
      <c r="K233" s="632" t="s">
        <v>563</v>
      </c>
      <c r="L233" s="634">
        <v>97.75</v>
      </c>
      <c r="M233" s="634">
        <v>2</v>
      </c>
      <c r="N233" s="635">
        <v>195.5</v>
      </c>
    </row>
    <row r="234" spans="1:14" ht="14.4" customHeight="1" x14ac:dyDescent="0.3">
      <c r="A234" s="630" t="s">
        <v>529</v>
      </c>
      <c r="B234" s="631" t="s">
        <v>530</v>
      </c>
      <c r="C234" s="632" t="s">
        <v>539</v>
      </c>
      <c r="D234" s="633" t="s">
        <v>1500</v>
      </c>
      <c r="E234" s="632" t="s">
        <v>545</v>
      </c>
      <c r="F234" s="633" t="s">
        <v>1501</v>
      </c>
      <c r="G234" s="632" t="s">
        <v>553</v>
      </c>
      <c r="H234" s="632" t="s">
        <v>1348</v>
      </c>
      <c r="I234" s="632" t="s">
        <v>1349</v>
      </c>
      <c r="J234" s="632" t="s">
        <v>1350</v>
      </c>
      <c r="K234" s="632" t="s">
        <v>850</v>
      </c>
      <c r="L234" s="634">
        <v>84.569999999999979</v>
      </c>
      <c r="M234" s="634">
        <v>2</v>
      </c>
      <c r="N234" s="635">
        <v>169.13999999999996</v>
      </c>
    </row>
    <row r="235" spans="1:14" ht="14.4" customHeight="1" x14ac:dyDescent="0.3">
      <c r="A235" s="630" t="s">
        <v>529</v>
      </c>
      <c r="B235" s="631" t="s">
        <v>530</v>
      </c>
      <c r="C235" s="632" t="s">
        <v>539</v>
      </c>
      <c r="D235" s="633" t="s">
        <v>1500</v>
      </c>
      <c r="E235" s="632" t="s">
        <v>545</v>
      </c>
      <c r="F235" s="633" t="s">
        <v>1501</v>
      </c>
      <c r="G235" s="632" t="s">
        <v>553</v>
      </c>
      <c r="H235" s="632" t="s">
        <v>568</v>
      </c>
      <c r="I235" s="632" t="s">
        <v>569</v>
      </c>
      <c r="J235" s="632" t="s">
        <v>570</v>
      </c>
      <c r="K235" s="632" t="s">
        <v>571</v>
      </c>
      <c r="L235" s="634">
        <v>99.802857142857164</v>
      </c>
      <c r="M235" s="634">
        <v>7</v>
      </c>
      <c r="N235" s="635">
        <v>698.62000000000012</v>
      </c>
    </row>
    <row r="236" spans="1:14" ht="14.4" customHeight="1" x14ac:dyDescent="0.3">
      <c r="A236" s="630" t="s">
        <v>529</v>
      </c>
      <c r="B236" s="631" t="s">
        <v>530</v>
      </c>
      <c r="C236" s="632" t="s">
        <v>539</v>
      </c>
      <c r="D236" s="633" t="s">
        <v>1500</v>
      </c>
      <c r="E236" s="632" t="s">
        <v>545</v>
      </c>
      <c r="F236" s="633" t="s">
        <v>1501</v>
      </c>
      <c r="G236" s="632" t="s">
        <v>553</v>
      </c>
      <c r="H236" s="632" t="s">
        <v>1351</v>
      </c>
      <c r="I236" s="632" t="s">
        <v>1352</v>
      </c>
      <c r="J236" s="632" t="s">
        <v>920</v>
      </c>
      <c r="K236" s="632" t="s">
        <v>1353</v>
      </c>
      <c r="L236" s="634">
        <v>170.24226481859873</v>
      </c>
      <c r="M236" s="634">
        <v>35</v>
      </c>
      <c r="N236" s="635">
        <v>5958.4792686509554</v>
      </c>
    </row>
    <row r="237" spans="1:14" ht="14.4" customHeight="1" x14ac:dyDescent="0.3">
      <c r="A237" s="630" t="s">
        <v>529</v>
      </c>
      <c r="B237" s="631" t="s">
        <v>530</v>
      </c>
      <c r="C237" s="632" t="s">
        <v>539</v>
      </c>
      <c r="D237" s="633" t="s">
        <v>1500</v>
      </c>
      <c r="E237" s="632" t="s">
        <v>545</v>
      </c>
      <c r="F237" s="633" t="s">
        <v>1501</v>
      </c>
      <c r="G237" s="632" t="s">
        <v>553</v>
      </c>
      <c r="H237" s="632" t="s">
        <v>580</v>
      </c>
      <c r="I237" s="632" t="s">
        <v>581</v>
      </c>
      <c r="J237" s="632" t="s">
        <v>582</v>
      </c>
      <c r="K237" s="632" t="s">
        <v>583</v>
      </c>
      <c r="L237" s="634">
        <v>28.22199997562484</v>
      </c>
      <c r="M237" s="634">
        <v>15</v>
      </c>
      <c r="N237" s="635">
        <v>423.3299996343726</v>
      </c>
    </row>
    <row r="238" spans="1:14" ht="14.4" customHeight="1" x14ac:dyDescent="0.3">
      <c r="A238" s="630" t="s">
        <v>529</v>
      </c>
      <c r="B238" s="631" t="s">
        <v>530</v>
      </c>
      <c r="C238" s="632" t="s">
        <v>539</v>
      </c>
      <c r="D238" s="633" t="s">
        <v>1500</v>
      </c>
      <c r="E238" s="632" t="s">
        <v>545</v>
      </c>
      <c r="F238" s="633" t="s">
        <v>1501</v>
      </c>
      <c r="G238" s="632" t="s">
        <v>553</v>
      </c>
      <c r="H238" s="632" t="s">
        <v>587</v>
      </c>
      <c r="I238" s="632" t="s">
        <v>588</v>
      </c>
      <c r="J238" s="632" t="s">
        <v>586</v>
      </c>
      <c r="K238" s="632" t="s">
        <v>589</v>
      </c>
      <c r="L238" s="634">
        <v>81.289999999999992</v>
      </c>
      <c r="M238" s="634">
        <v>3</v>
      </c>
      <c r="N238" s="635">
        <v>243.86999999999998</v>
      </c>
    </row>
    <row r="239" spans="1:14" ht="14.4" customHeight="1" x14ac:dyDescent="0.3">
      <c r="A239" s="630" t="s">
        <v>529</v>
      </c>
      <c r="B239" s="631" t="s">
        <v>530</v>
      </c>
      <c r="C239" s="632" t="s">
        <v>539</v>
      </c>
      <c r="D239" s="633" t="s">
        <v>1500</v>
      </c>
      <c r="E239" s="632" t="s">
        <v>545</v>
      </c>
      <c r="F239" s="633" t="s">
        <v>1501</v>
      </c>
      <c r="G239" s="632" t="s">
        <v>553</v>
      </c>
      <c r="H239" s="632" t="s">
        <v>1354</v>
      </c>
      <c r="I239" s="632" t="s">
        <v>1355</v>
      </c>
      <c r="J239" s="632" t="s">
        <v>769</v>
      </c>
      <c r="K239" s="632" t="s">
        <v>1356</v>
      </c>
      <c r="L239" s="634">
        <v>282.93</v>
      </c>
      <c r="M239" s="634">
        <v>1</v>
      </c>
      <c r="N239" s="635">
        <v>282.93</v>
      </c>
    </row>
    <row r="240" spans="1:14" ht="14.4" customHeight="1" x14ac:dyDescent="0.3">
      <c r="A240" s="630" t="s">
        <v>529</v>
      </c>
      <c r="B240" s="631" t="s">
        <v>530</v>
      </c>
      <c r="C240" s="632" t="s">
        <v>539</v>
      </c>
      <c r="D240" s="633" t="s">
        <v>1500</v>
      </c>
      <c r="E240" s="632" t="s">
        <v>545</v>
      </c>
      <c r="F240" s="633" t="s">
        <v>1501</v>
      </c>
      <c r="G240" s="632" t="s">
        <v>553</v>
      </c>
      <c r="H240" s="632" t="s">
        <v>1357</v>
      </c>
      <c r="I240" s="632" t="s">
        <v>1358</v>
      </c>
      <c r="J240" s="632" t="s">
        <v>1359</v>
      </c>
      <c r="K240" s="632" t="s">
        <v>1360</v>
      </c>
      <c r="L240" s="634">
        <v>142.43067934540136</v>
      </c>
      <c r="M240" s="634">
        <v>1</v>
      </c>
      <c r="N240" s="635">
        <v>142.43067934540136</v>
      </c>
    </row>
    <row r="241" spans="1:14" ht="14.4" customHeight="1" x14ac:dyDescent="0.3">
      <c r="A241" s="630" t="s">
        <v>529</v>
      </c>
      <c r="B241" s="631" t="s">
        <v>530</v>
      </c>
      <c r="C241" s="632" t="s">
        <v>539</v>
      </c>
      <c r="D241" s="633" t="s">
        <v>1500</v>
      </c>
      <c r="E241" s="632" t="s">
        <v>545</v>
      </c>
      <c r="F241" s="633" t="s">
        <v>1501</v>
      </c>
      <c r="G241" s="632" t="s">
        <v>553</v>
      </c>
      <c r="H241" s="632" t="s">
        <v>630</v>
      </c>
      <c r="I241" s="632" t="s">
        <v>630</v>
      </c>
      <c r="J241" s="632" t="s">
        <v>631</v>
      </c>
      <c r="K241" s="632" t="s">
        <v>632</v>
      </c>
      <c r="L241" s="634">
        <v>38.189999999999984</v>
      </c>
      <c r="M241" s="634">
        <v>13</v>
      </c>
      <c r="N241" s="635">
        <v>496.4699999999998</v>
      </c>
    </row>
    <row r="242" spans="1:14" ht="14.4" customHeight="1" x14ac:dyDescent="0.3">
      <c r="A242" s="630" t="s">
        <v>529</v>
      </c>
      <c r="B242" s="631" t="s">
        <v>530</v>
      </c>
      <c r="C242" s="632" t="s">
        <v>539</v>
      </c>
      <c r="D242" s="633" t="s">
        <v>1500</v>
      </c>
      <c r="E242" s="632" t="s">
        <v>545</v>
      </c>
      <c r="F242" s="633" t="s">
        <v>1501</v>
      </c>
      <c r="G242" s="632" t="s">
        <v>553</v>
      </c>
      <c r="H242" s="632" t="s">
        <v>633</v>
      </c>
      <c r="I242" s="632" t="s">
        <v>634</v>
      </c>
      <c r="J242" s="632" t="s">
        <v>635</v>
      </c>
      <c r="K242" s="632" t="s">
        <v>636</v>
      </c>
      <c r="L242" s="634">
        <v>237.83</v>
      </c>
      <c r="M242" s="634">
        <v>1</v>
      </c>
      <c r="N242" s="635">
        <v>237.83</v>
      </c>
    </row>
    <row r="243" spans="1:14" ht="14.4" customHeight="1" x14ac:dyDescent="0.3">
      <c r="A243" s="630" t="s">
        <v>529</v>
      </c>
      <c r="B243" s="631" t="s">
        <v>530</v>
      </c>
      <c r="C243" s="632" t="s">
        <v>539</v>
      </c>
      <c r="D243" s="633" t="s">
        <v>1500</v>
      </c>
      <c r="E243" s="632" t="s">
        <v>545</v>
      </c>
      <c r="F243" s="633" t="s">
        <v>1501</v>
      </c>
      <c r="G243" s="632" t="s">
        <v>553</v>
      </c>
      <c r="H243" s="632" t="s">
        <v>1361</v>
      </c>
      <c r="I243" s="632" t="s">
        <v>1362</v>
      </c>
      <c r="J243" s="632" t="s">
        <v>1363</v>
      </c>
      <c r="K243" s="632" t="s">
        <v>1364</v>
      </c>
      <c r="L243" s="634">
        <v>117.93000000000005</v>
      </c>
      <c r="M243" s="634">
        <v>1</v>
      </c>
      <c r="N243" s="635">
        <v>117.93000000000005</v>
      </c>
    </row>
    <row r="244" spans="1:14" ht="14.4" customHeight="1" x14ac:dyDescent="0.3">
      <c r="A244" s="630" t="s">
        <v>529</v>
      </c>
      <c r="B244" s="631" t="s">
        <v>530</v>
      </c>
      <c r="C244" s="632" t="s">
        <v>539</v>
      </c>
      <c r="D244" s="633" t="s">
        <v>1500</v>
      </c>
      <c r="E244" s="632" t="s">
        <v>545</v>
      </c>
      <c r="F244" s="633" t="s">
        <v>1501</v>
      </c>
      <c r="G244" s="632" t="s">
        <v>553</v>
      </c>
      <c r="H244" s="632" t="s">
        <v>1365</v>
      </c>
      <c r="I244" s="632" t="s">
        <v>1366</v>
      </c>
      <c r="J244" s="632" t="s">
        <v>1367</v>
      </c>
      <c r="K244" s="632" t="s">
        <v>1368</v>
      </c>
      <c r="L244" s="634">
        <v>21.4</v>
      </c>
      <c r="M244" s="634">
        <v>1</v>
      </c>
      <c r="N244" s="635">
        <v>21.4</v>
      </c>
    </row>
    <row r="245" spans="1:14" ht="14.4" customHeight="1" x14ac:dyDescent="0.3">
      <c r="A245" s="630" t="s">
        <v>529</v>
      </c>
      <c r="B245" s="631" t="s">
        <v>530</v>
      </c>
      <c r="C245" s="632" t="s">
        <v>539</v>
      </c>
      <c r="D245" s="633" t="s">
        <v>1500</v>
      </c>
      <c r="E245" s="632" t="s">
        <v>545</v>
      </c>
      <c r="F245" s="633" t="s">
        <v>1501</v>
      </c>
      <c r="G245" s="632" t="s">
        <v>553</v>
      </c>
      <c r="H245" s="632" t="s">
        <v>664</v>
      </c>
      <c r="I245" s="632" t="s">
        <v>665</v>
      </c>
      <c r="J245" s="632" t="s">
        <v>666</v>
      </c>
      <c r="K245" s="632" t="s">
        <v>667</v>
      </c>
      <c r="L245" s="634">
        <v>77</v>
      </c>
      <c r="M245" s="634">
        <v>2</v>
      </c>
      <c r="N245" s="635">
        <v>154</v>
      </c>
    </row>
    <row r="246" spans="1:14" ht="14.4" customHeight="1" x14ac:dyDescent="0.3">
      <c r="A246" s="630" t="s">
        <v>529</v>
      </c>
      <c r="B246" s="631" t="s">
        <v>530</v>
      </c>
      <c r="C246" s="632" t="s">
        <v>539</v>
      </c>
      <c r="D246" s="633" t="s">
        <v>1500</v>
      </c>
      <c r="E246" s="632" t="s">
        <v>545</v>
      </c>
      <c r="F246" s="633" t="s">
        <v>1501</v>
      </c>
      <c r="G246" s="632" t="s">
        <v>553</v>
      </c>
      <c r="H246" s="632" t="s">
        <v>1369</v>
      </c>
      <c r="I246" s="632" t="s">
        <v>1370</v>
      </c>
      <c r="J246" s="632" t="s">
        <v>1371</v>
      </c>
      <c r="K246" s="632" t="s">
        <v>1372</v>
      </c>
      <c r="L246" s="634">
        <v>88.309765089381202</v>
      </c>
      <c r="M246" s="634">
        <v>2</v>
      </c>
      <c r="N246" s="635">
        <v>176.6195301787624</v>
      </c>
    </row>
    <row r="247" spans="1:14" ht="14.4" customHeight="1" x14ac:dyDescent="0.3">
      <c r="A247" s="630" t="s">
        <v>529</v>
      </c>
      <c r="B247" s="631" t="s">
        <v>530</v>
      </c>
      <c r="C247" s="632" t="s">
        <v>539</v>
      </c>
      <c r="D247" s="633" t="s">
        <v>1500</v>
      </c>
      <c r="E247" s="632" t="s">
        <v>545</v>
      </c>
      <c r="F247" s="633" t="s">
        <v>1501</v>
      </c>
      <c r="G247" s="632" t="s">
        <v>553</v>
      </c>
      <c r="H247" s="632" t="s">
        <v>691</v>
      </c>
      <c r="I247" s="632" t="s">
        <v>692</v>
      </c>
      <c r="J247" s="632" t="s">
        <v>693</v>
      </c>
      <c r="K247" s="632" t="s">
        <v>694</v>
      </c>
      <c r="L247" s="634">
        <v>75.116568549162324</v>
      </c>
      <c r="M247" s="634">
        <v>6</v>
      </c>
      <c r="N247" s="635">
        <v>450.69941129497397</v>
      </c>
    </row>
    <row r="248" spans="1:14" ht="14.4" customHeight="1" x14ac:dyDescent="0.3">
      <c r="A248" s="630" t="s">
        <v>529</v>
      </c>
      <c r="B248" s="631" t="s">
        <v>530</v>
      </c>
      <c r="C248" s="632" t="s">
        <v>539</v>
      </c>
      <c r="D248" s="633" t="s">
        <v>1500</v>
      </c>
      <c r="E248" s="632" t="s">
        <v>545</v>
      </c>
      <c r="F248" s="633" t="s">
        <v>1501</v>
      </c>
      <c r="G248" s="632" t="s">
        <v>553</v>
      </c>
      <c r="H248" s="632" t="s">
        <v>1373</v>
      </c>
      <c r="I248" s="632" t="s">
        <v>1373</v>
      </c>
      <c r="J248" s="632" t="s">
        <v>1374</v>
      </c>
      <c r="K248" s="632" t="s">
        <v>789</v>
      </c>
      <c r="L248" s="634">
        <v>114.06</v>
      </c>
      <c r="M248" s="634">
        <v>1</v>
      </c>
      <c r="N248" s="635">
        <v>114.06</v>
      </c>
    </row>
    <row r="249" spans="1:14" ht="14.4" customHeight="1" x14ac:dyDescent="0.3">
      <c r="A249" s="630" t="s">
        <v>529</v>
      </c>
      <c r="B249" s="631" t="s">
        <v>530</v>
      </c>
      <c r="C249" s="632" t="s">
        <v>539</v>
      </c>
      <c r="D249" s="633" t="s">
        <v>1500</v>
      </c>
      <c r="E249" s="632" t="s">
        <v>545</v>
      </c>
      <c r="F249" s="633" t="s">
        <v>1501</v>
      </c>
      <c r="G249" s="632" t="s">
        <v>553</v>
      </c>
      <c r="H249" s="632" t="s">
        <v>1375</v>
      </c>
      <c r="I249" s="632" t="s">
        <v>1375</v>
      </c>
      <c r="J249" s="632" t="s">
        <v>1376</v>
      </c>
      <c r="K249" s="632" t="s">
        <v>908</v>
      </c>
      <c r="L249" s="634">
        <v>154.19939068980796</v>
      </c>
      <c r="M249" s="634">
        <v>6</v>
      </c>
      <c r="N249" s="635">
        <v>925.19634413884773</v>
      </c>
    </row>
    <row r="250" spans="1:14" ht="14.4" customHeight="1" x14ac:dyDescent="0.3">
      <c r="A250" s="630" t="s">
        <v>529</v>
      </c>
      <c r="B250" s="631" t="s">
        <v>530</v>
      </c>
      <c r="C250" s="632" t="s">
        <v>539</v>
      </c>
      <c r="D250" s="633" t="s">
        <v>1500</v>
      </c>
      <c r="E250" s="632" t="s">
        <v>545</v>
      </c>
      <c r="F250" s="633" t="s">
        <v>1501</v>
      </c>
      <c r="G250" s="632" t="s">
        <v>553</v>
      </c>
      <c r="H250" s="632" t="s">
        <v>1377</v>
      </c>
      <c r="I250" s="632" t="s">
        <v>1378</v>
      </c>
      <c r="J250" s="632" t="s">
        <v>1379</v>
      </c>
      <c r="K250" s="632" t="s">
        <v>1380</v>
      </c>
      <c r="L250" s="634">
        <v>41.851428571428571</v>
      </c>
      <c r="M250" s="634">
        <v>7</v>
      </c>
      <c r="N250" s="635">
        <v>292.95999999999998</v>
      </c>
    </row>
    <row r="251" spans="1:14" ht="14.4" customHeight="1" x14ac:dyDescent="0.3">
      <c r="A251" s="630" t="s">
        <v>529</v>
      </c>
      <c r="B251" s="631" t="s">
        <v>530</v>
      </c>
      <c r="C251" s="632" t="s">
        <v>539</v>
      </c>
      <c r="D251" s="633" t="s">
        <v>1500</v>
      </c>
      <c r="E251" s="632" t="s">
        <v>545</v>
      </c>
      <c r="F251" s="633" t="s">
        <v>1501</v>
      </c>
      <c r="G251" s="632" t="s">
        <v>553</v>
      </c>
      <c r="H251" s="632" t="s">
        <v>726</v>
      </c>
      <c r="I251" s="632" t="s">
        <v>727</v>
      </c>
      <c r="J251" s="632" t="s">
        <v>728</v>
      </c>
      <c r="K251" s="632" t="s">
        <v>729</v>
      </c>
      <c r="L251" s="634">
        <v>76.680928259055577</v>
      </c>
      <c r="M251" s="634">
        <v>1</v>
      </c>
      <c r="N251" s="635">
        <v>76.680928259055577</v>
      </c>
    </row>
    <row r="252" spans="1:14" ht="14.4" customHeight="1" x14ac:dyDescent="0.3">
      <c r="A252" s="630" t="s">
        <v>529</v>
      </c>
      <c r="B252" s="631" t="s">
        <v>530</v>
      </c>
      <c r="C252" s="632" t="s">
        <v>539</v>
      </c>
      <c r="D252" s="633" t="s">
        <v>1500</v>
      </c>
      <c r="E252" s="632" t="s">
        <v>545</v>
      </c>
      <c r="F252" s="633" t="s">
        <v>1501</v>
      </c>
      <c r="G252" s="632" t="s">
        <v>553</v>
      </c>
      <c r="H252" s="632" t="s">
        <v>1381</v>
      </c>
      <c r="I252" s="632" t="s">
        <v>238</v>
      </c>
      <c r="J252" s="632" t="s">
        <v>1382</v>
      </c>
      <c r="K252" s="632"/>
      <c r="L252" s="634">
        <v>646.25199999999995</v>
      </c>
      <c r="M252" s="634">
        <v>5</v>
      </c>
      <c r="N252" s="635">
        <v>3231.2599999999998</v>
      </c>
    </row>
    <row r="253" spans="1:14" ht="14.4" customHeight="1" x14ac:dyDescent="0.3">
      <c r="A253" s="630" t="s">
        <v>529</v>
      </c>
      <c r="B253" s="631" t="s">
        <v>530</v>
      </c>
      <c r="C253" s="632" t="s">
        <v>539</v>
      </c>
      <c r="D253" s="633" t="s">
        <v>1500</v>
      </c>
      <c r="E253" s="632" t="s">
        <v>545</v>
      </c>
      <c r="F253" s="633" t="s">
        <v>1501</v>
      </c>
      <c r="G253" s="632" t="s">
        <v>553</v>
      </c>
      <c r="H253" s="632" t="s">
        <v>1383</v>
      </c>
      <c r="I253" s="632" t="s">
        <v>238</v>
      </c>
      <c r="J253" s="632" t="s">
        <v>1384</v>
      </c>
      <c r="K253" s="632"/>
      <c r="L253" s="634">
        <v>41.039999999999992</v>
      </c>
      <c r="M253" s="634">
        <v>3</v>
      </c>
      <c r="N253" s="635">
        <v>123.11999999999998</v>
      </c>
    </row>
    <row r="254" spans="1:14" ht="14.4" customHeight="1" x14ac:dyDescent="0.3">
      <c r="A254" s="630" t="s">
        <v>529</v>
      </c>
      <c r="B254" s="631" t="s">
        <v>530</v>
      </c>
      <c r="C254" s="632" t="s">
        <v>539</v>
      </c>
      <c r="D254" s="633" t="s">
        <v>1500</v>
      </c>
      <c r="E254" s="632" t="s">
        <v>545</v>
      </c>
      <c r="F254" s="633" t="s">
        <v>1501</v>
      </c>
      <c r="G254" s="632" t="s">
        <v>553</v>
      </c>
      <c r="H254" s="632" t="s">
        <v>1385</v>
      </c>
      <c r="I254" s="632" t="s">
        <v>238</v>
      </c>
      <c r="J254" s="632" t="s">
        <v>1386</v>
      </c>
      <c r="K254" s="632"/>
      <c r="L254" s="634">
        <v>42.710105230738797</v>
      </c>
      <c r="M254" s="634">
        <v>1</v>
      </c>
      <c r="N254" s="635">
        <v>42.710105230738797</v>
      </c>
    </row>
    <row r="255" spans="1:14" ht="14.4" customHeight="1" x14ac:dyDescent="0.3">
      <c r="A255" s="630" t="s">
        <v>529</v>
      </c>
      <c r="B255" s="631" t="s">
        <v>530</v>
      </c>
      <c r="C255" s="632" t="s">
        <v>539</v>
      </c>
      <c r="D255" s="633" t="s">
        <v>1500</v>
      </c>
      <c r="E255" s="632" t="s">
        <v>545</v>
      </c>
      <c r="F255" s="633" t="s">
        <v>1501</v>
      </c>
      <c r="G255" s="632" t="s">
        <v>553</v>
      </c>
      <c r="H255" s="632" t="s">
        <v>786</v>
      </c>
      <c r="I255" s="632" t="s">
        <v>787</v>
      </c>
      <c r="J255" s="632" t="s">
        <v>788</v>
      </c>
      <c r="K255" s="632" t="s">
        <v>789</v>
      </c>
      <c r="L255" s="634">
        <v>64.124999999999986</v>
      </c>
      <c r="M255" s="634">
        <v>4</v>
      </c>
      <c r="N255" s="635">
        <v>256.49999999999994</v>
      </c>
    </row>
    <row r="256" spans="1:14" ht="14.4" customHeight="1" x14ac:dyDescent="0.3">
      <c r="A256" s="630" t="s">
        <v>529</v>
      </c>
      <c r="B256" s="631" t="s">
        <v>530</v>
      </c>
      <c r="C256" s="632" t="s">
        <v>539</v>
      </c>
      <c r="D256" s="633" t="s">
        <v>1500</v>
      </c>
      <c r="E256" s="632" t="s">
        <v>545</v>
      </c>
      <c r="F256" s="633" t="s">
        <v>1501</v>
      </c>
      <c r="G256" s="632" t="s">
        <v>553</v>
      </c>
      <c r="H256" s="632" t="s">
        <v>794</v>
      </c>
      <c r="I256" s="632" t="s">
        <v>795</v>
      </c>
      <c r="J256" s="632" t="s">
        <v>796</v>
      </c>
      <c r="K256" s="632" t="s">
        <v>797</v>
      </c>
      <c r="L256" s="634">
        <v>115.90503758711823</v>
      </c>
      <c r="M256" s="634">
        <v>8</v>
      </c>
      <c r="N256" s="635">
        <v>927.24030069694584</v>
      </c>
    </row>
    <row r="257" spans="1:14" ht="14.4" customHeight="1" x14ac:dyDescent="0.3">
      <c r="A257" s="630" t="s">
        <v>529</v>
      </c>
      <c r="B257" s="631" t="s">
        <v>530</v>
      </c>
      <c r="C257" s="632" t="s">
        <v>539</v>
      </c>
      <c r="D257" s="633" t="s">
        <v>1500</v>
      </c>
      <c r="E257" s="632" t="s">
        <v>545</v>
      </c>
      <c r="F257" s="633" t="s">
        <v>1501</v>
      </c>
      <c r="G257" s="632" t="s">
        <v>553</v>
      </c>
      <c r="H257" s="632" t="s">
        <v>810</v>
      </c>
      <c r="I257" s="632" t="s">
        <v>811</v>
      </c>
      <c r="J257" s="632" t="s">
        <v>812</v>
      </c>
      <c r="K257" s="632" t="s">
        <v>813</v>
      </c>
      <c r="L257" s="634">
        <v>81.864999999999952</v>
      </c>
      <c r="M257" s="634">
        <v>2</v>
      </c>
      <c r="N257" s="635">
        <v>163.7299999999999</v>
      </c>
    </row>
    <row r="258" spans="1:14" ht="14.4" customHeight="1" x14ac:dyDescent="0.3">
      <c r="A258" s="630" t="s">
        <v>529</v>
      </c>
      <c r="B258" s="631" t="s">
        <v>530</v>
      </c>
      <c r="C258" s="632" t="s">
        <v>539</v>
      </c>
      <c r="D258" s="633" t="s">
        <v>1500</v>
      </c>
      <c r="E258" s="632" t="s">
        <v>545</v>
      </c>
      <c r="F258" s="633" t="s">
        <v>1501</v>
      </c>
      <c r="G258" s="632" t="s">
        <v>553</v>
      </c>
      <c r="H258" s="632" t="s">
        <v>818</v>
      </c>
      <c r="I258" s="632" t="s">
        <v>819</v>
      </c>
      <c r="J258" s="632" t="s">
        <v>820</v>
      </c>
      <c r="K258" s="632" t="s">
        <v>821</v>
      </c>
      <c r="L258" s="634">
        <v>19.140058897510553</v>
      </c>
      <c r="M258" s="634">
        <v>1</v>
      </c>
      <c r="N258" s="635">
        <v>19.140058897510553</v>
      </c>
    </row>
    <row r="259" spans="1:14" ht="14.4" customHeight="1" x14ac:dyDescent="0.3">
      <c r="A259" s="630" t="s">
        <v>529</v>
      </c>
      <c r="B259" s="631" t="s">
        <v>530</v>
      </c>
      <c r="C259" s="632" t="s">
        <v>539</v>
      </c>
      <c r="D259" s="633" t="s">
        <v>1500</v>
      </c>
      <c r="E259" s="632" t="s">
        <v>545</v>
      </c>
      <c r="F259" s="633" t="s">
        <v>1501</v>
      </c>
      <c r="G259" s="632" t="s">
        <v>553</v>
      </c>
      <c r="H259" s="632" t="s">
        <v>822</v>
      </c>
      <c r="I259" s="632" t="s">
        <v>823</v>
      </c>
      <c r="J259" s="632" t="s">
        <v>824</v>
      </c>
      <c r="K259" s="632" t="s">
        <v>825</v>
      </c>
      <c r="L259" s="634">
        <v>36.32</v>
      </c>
      <c r="M259" s="634">
        <v>1</v>
      </c>
      <c r="N259" s="635">
        <v>36.32</v>
      </c>
    </row>
    <row r="260" spans="1:14" ht="14.4" customHeight="1" x14ac:dyDescent="0.3">
      <c r="A260" s="630" t="s">
        <v>529</v>
      </c>
      <c r="B260" s="631" t="s">
        <v>530</v>
      </c>
      <c r="C260" s="632" t="s">
        <v>539</v>
      </c>
      <c r="D260" s="633" t="s">
        <v>1500</v>
      </c>
      <c r="E260" s="632" t="s">
        <v>545</v>
      </c>
      <c r="F260" s="633" t="s">
        <v>1501</v>
      </c>
      <c r="G260" s="632" t="s">
        <v>553</v>
      </c>
      <c r="H260" s="632" t="s">
        <v>837</v>
      </c>
      <c r="I260" s="632" t="s">
        <v>838</v>
      </c>
      <c r="J260" s="632" t="s">
        <v>839</v>
      </c>
      <c r="K260" s="632" t="s">
        <v>840</v>
      </c>
      <c r="L260" s="634">
        <v>527.85000252134114</v>
      </c>
      <c r="M260" s="634">
        <v>21</v>
      </c>
      <c r="N260" s="635">
        <v>11084.850052948164</v>
      </c>
    </row>
    <row r="261" spans="1:14" ht="14.4" customHeight="1" x14ac:dyDescent="0.3">
      <c r="A261" s="630" t="s">
        <v>529</v>
      </c>
      <c r="B261" s="631" t="s">
        <v>530</v>
      </c>
      <c r="C261" s="632" t="s">
        <v>539</v>
      </c>
      <c r="D261" s="633" t="s">
        <v>1500</v>
      </c>
      <c r="E261" s="632" t="s">
        <v>545</v>
      </c>
      <c r="F261" s="633" t="s">
        <v>1501</v>
      </c>
      <c r="G261" s="632" t="s">
        <v>553</v>
      </c>
      <c r="H261" s="632" t="s">
        <v>841</v>
      </c>
      <c r="I261" s="632" t="s">
        <v>238</v>
      </c>
      <c r="J261" s="632" t="s">
        <v>842</v>
      </c>
      <c r="K261" s="632"/>
      <c r="L261" s="634">
        <v>35.651894640206002</v>
      </c>
      <c r="M261" s="634">
        <v>1</v>
      </c>
      <c r="N261" s="635">
        <v>35.651894640206002</v>
      </c>
    </row>
    <row r="262" spans="1:14" ht="14.4" customHeight="1" x14ac:dyDescent="0.3">
      <c r="A262" s="630" t="s">
        <v>529</v>
      </c>
      <c r="B262" s="631" t="s">
        <v>530</v>
      </c>
      <c r="C262" s="632" t="s">
        <v>539</v>
      </c>
      <c r="D262" s="633" t="s">
        <v>1500</v>
      </c>
      <c r="E262" s="632" t="s">
        <v>545</v>
      </c>
      <c r="F262" s="633" t="s">
        <v>1501</v>
      </c>
      <c r="G262" s="632" t="s">
        <v>553</v>
      </c>
      <c r="H262" s="632" t="s">
        <v>845</v>
      </c>
      <c r="I262" s="632" t="s">
        <v>845</v>
      </c>
      <c r="J262" s="632" t="s">
        <v>555</v>
      </c>
      <c r="K262" s="632" t="s">
        <v>846</v>
      </c>
      <c r="L262" s="634">
        <v>201.25</v>
      </c>
      <c r="M262" s="634">
        <v>1</v>
      </c>
      <c r="N262" s="635">
        <v>201.25</v>
      </c>
    </row>
    <row r="263" spans="1:14" ht="14.4" customHeight="1" x14ac:dyDescent="0.3">
      <c r="A263" s="630" t="s">
        <v>529</v>
      </c>
      <c r="B263" s="631" t="s">
        <v>530</v>
      </c>
      <c r="C263" s="632" t="s">
        <v>539</v>
      </c>
      <c r="D263" s="633" t="s">
        <v>1500</v>
      </c>
      <c r="E263" s="632" t="s">
        <v>545</v>
      </c>
      <c r="F263" s="633" t="s">
        <v>1501</v>
      </c>
      <c r="G263" s="632" t="s">
        <v>553</v>
      </c>
      <c r="H263" s="632" t="s">
        <v>855</v>
      </c>
      <c r="I263" s="632" t="s">
        <v>856</v>
      </c>
      <c r="J263" s="632" t="s">
        <v>857</v>
      </c>
      <c r="K263" s="632" t="s">
        <v>858</v>
      </c>
      <c r="L263" s="634">
        <v>1665.1999999999998</v>
      </c>
      <c r="M263" s="634">
        <v>2</v>
      </c>
      <c r="N263" s="635">
        <v>3330.3999999999996</v>
      </c>
    </row>
    <row r="264" spans="1:14" ht="14.4" customHeight="1" x14ac:dyDescent="0.3">
      <c r="A264" s="630" t="s">
        <v>529</v>
      </c>
      <c r="B264" s="631" t="s">
        <v>530</v>
      </c>
      <c r="C264" s="632" t="s">
        <v>539</v>
      </c>
      <c r="D264" s="633" t="s">
        <v>1500</v>
      </c>
      <c r="E264" s="632" t="s">
        <v>545</v>
      </c>
      <c r="F264" s="633" t="s">
        <v>1501</v>
      </c>
      <c r="G264" s="632" t="s">
        <v>553</v>
      </c>
      <c r="H264" s="632" t="s">
        <v>867</v>
      </c>
      <c r="I264" s="632" t="s">
        <v>868</v>
      </c>
      <c r="J264" s="632" t="s">
        <v>604</v>
      </c>
      <c r="K264" s="632" t="s">
        <v>869</v>
      </c>
      <c r="L264" s="634">
        <v>60.350097144752169</v>
      </c>
      <c r="M264" s="634">
        <v>6</v>
      </c>
      <c r="N264" s="635">
        <v>362.10058286851302</v>
      </c>
    </row>
    <row r="265" spans="1:14" ht="14.4" customHeight="1" x14ac:dyDescent="0.3">
      <c r="A265" s="630" t="s">
        <v>529</v>
      </c>
      <c r="B265" s="631" t="s">
        <v>530</v>
      </c>
      <c r="C265" s="632" t="s">
        <v>539</v>
      </c>
      <c r="D265" s="633" t="s">
        <v>1500</v>
      </c>
      <c r="E265" s="632" t="s">
        <v>545</v>
      </c>
      <c r="F265" s="633" t="s">
        <v>1501</v>
      </c>
      <c r="G265" s="632" t="s">
        <v>553</v>
      </c>
      <c r="H265" s="632" t="s">
        <v>881</v>
      </c>
      <c r="I265" s="632" t="s">
        <v>882</v>
      </c>
      <c r="J265" s="632" t="s">
        <v>883</v>
      </c>
      <c r="K265" s="632" t="s">
        <v>884</v>
      </c>
      <c r="L265" s="634">
        <v>49.619999999999983</v>
      </c>
      <c r="M265" s="634">
        <v>3</v>
      </c>
      <c r="N265" s="635">
        <v>148.85999999999996</v>
      </c>
    </row>
    <row r="266" spans="1:14" ht="14.4" customHeight="1" x14ac:dyDescent="0.3">
      <c r="A266" s="630" t="s">
        <v>529</v>
      </c>
      <c r="B266" s="631" t="s">
        <v>530</v>
      </c>
      <c r="C266" s="632" t="s">
        <v>539</v>
      </c>
      <c r="D266" s="633" t="s">
        <v>1500</v>
      </c>
      <c r="E266" s="632" t="s">
        <v>545</v>
      </c>
      <c r="F266" s="633" t="s">
        <v>1501</v>
      </c>
      <c r="G266" s="632" t="s">
        <v>553</v>
      </c>
      <c r="H266" s="632" t="s">
        <v>889</v>
      </c>
      <c r="I266" s="632" t="s">
        <v>890</v>
      </c>
      <c r="J266" s="632" t="s">
        <v>891</v>
      </c>
      <c r="K266" s="632" t="s">
        <v>892</v>
      </c>
      <c r="L266" s="634">
        <v>71.920067348188553</v>
      </c>
      <c r="M266" s="634">
        <v>14</v>
      </c>
      <c r="N266" s="635">
        <v>1006.8809428746397</v>
      </c>
    </row>
    <row r="267" spans="1:14" ht="14.4" customHeight="1" x14ac:dyDescent="0.3">
      <c r="A267" s="630" t="s">
        <v>529</v>
      </c>
      <c r="B267" s="631" t="s">
        <v>530</v>
      </c>
      <c r="C267" s="632" t="s">
        <v>539</v>
      </c>
      <c r="D267" s="633" t="s">
        <v>1500</v>
      </c>
      <c r="E267" s="632" t="s">
        <v>545</v>
      </c>
      <c r="F267" s="633" t="s">
        <v>1501</v>
      </c>
      <c r="G267" s="632" t="s">
        <v>553</v>
      </c>
      <c r="H267" s="632" t="s">
        <v>918</v>
      </c>
      <c r="I267" s="632" t="s">
        <v>919</v>
      </c>
      <c r="J267" s="632" t="s">
        <v>920</v>
      </c>
      <c r="K267" s="632" t="s">
        <v>921</v>
      </c>
      <c r="L267" s="634">
        <v>49.541052080504421</v>
      </c>
      <c r="M267" s="634">
        <v>508</v>
      </c>
      <c r="N267" s="635">
        <v>25166.854456896246</v>
      </c>
    </row>
    <row r="268" spans="1:14" ht="14.4" customHeight="1" x14ac:dyDescent="0.3">
      <c r="A268" s="630" t="s">
        <v>529</v>
      </c>
      <c r="B268" s="631" t="s">
        <v>530</v>
      </c>
      <c r="C268" s="632" t="s">
        <v>539</v>
      </c>
      <c r="D268" s="633" t="s">
        <v>1500</v>
      </c>
      <c r="E268" s="632" t="s">
        <v>545</v>
      </c>
      <c r="F268" s="633" t="s">
        <v>1501</v>
      </c>
      <c r="G268" s="632" t="s">
        <v>553</v>
      </c>
      <c r="H268" s="632" t="s">
        <v>1387</v>
      </c>
      <c r="I268" s="632" t="s">
        <v>238</v>
      </c>
      <c r="J268" s="632" t="s">
        <v>1388</v>
      </c>
      <c r="K268" s="632"/>
      <c r="L268" s="634">
        <v>38.545000000000002</v>
      </c>
      <c r="M268" s="634">
        <v>4</v>
      </c>
      <c r="N268" s="635">
        <v>154.18</v>
      </c>
    </row>
    <row r="269" spans="1:14" ht="14.4" customHeight="1" x14ac:dyDescent="0.3">
      <c r="A269" s="630" t="s">
        <v>529</v>
      </c>
      <c r="B269" s="631" t="s">
        <v>530</v>
      </c>
      <c r="C269" s="632" t="s">
        <v>539</v>
      </c>
      <c r="D269" s="633" t="s">
        <v>1500</v>
      </c>
      <c r="E269" s="632" t="s">
        <v>545</v>
      </c>
      <c r="F269" s="633" t="s">
        <v>1501</v>
      </c>
      <c r="G269" s="632" t="s">
        <v>553</v>
      </c>
      <c r="H269" s="632" t="s">
        <v>1389</v>
      </c>
      <c r="I269" s="632" t="s">
        <v>238</v>
      </c>
      <c r="J269" s="632" t="s">
        <v>1390</v>
      </c>
      <c r="K269" s="632"/>
      <c r="L269" s="634">
        <v>305.24159623302234</v>
      </c>
      <c r="M269" s="634">
        <v>22</v>
      </c>
      <c r="N269" s="635">
        <v>6715.3151171264917</v>
      </c>
    </row>
    <row r="270" spans="1:14" ht="14.4" customHeight="1" x14ac:dyDescent="0.3">
      <c r="A270" s="630" t="s">
        <v>529</v>
      </c>
      <c r="B270" s="631" t="s">
        <v>530</v>
      </c>
      <c r="C270" s="632" t="s">
        <v>539</v>
      </c>
      <c r="D270" s="633" t="s">
        <v>1500</v>
      </c>
      <c r="E270" s="632" t="s">
        <v>545</v>
      </c>
      <c r="F270" s="633" t="s">
        <v>1501</v>
      </c>
      <c r="G270" s="632" t="s">
        <v>553</v>
      </c>
      <c r="H270" s="632" t="s">
        <v>940</v>
      </c>
      <c r="I270" s="632" t="s">
        <v>941</v>
      </c>
      <c r="J270" s="632" t="s">
        <v>942</v>
      </c>
      <c r="K270" s="632" t="s">
        <v>943</v>
      </c>
      <c r="L270" s="634">
        <v>128.41999999999996</v>
      </c>
      <c r="M270" s="634">
        <v>2</v>
      </c>
      <c r="N270" s="635">
        <v>256.83999999999992</v>
      </c>
    </row>
    <row r="271" spans="1:14" ht="14.4" customHeight="1" x14ac:dyDescent="0.3">
      <c r="A271" s="630" t="s">
        <v>529</v>
      </c>
      <c r="B271" s="631" t="s">
        <v>530</v>
      </c>
      <c r="C271" s="632" t="s">
        <v>539</v>
      </c>
      <c r="D271" s="633" t="s">
        <v>1500</v>
      </c>
      <c r="E271" s="632" t="s">
        <v>545</v>
      </c>
      <c r="F271" s="633" t="s">
        <v>1501</v>
      </c>
      <c r="G271" s="632" t="s">
        <v>553</v>
      </c>
      <c r="H271" s="632" t="s">
        <v>1391</v>
      </c>
      <c r="I271" s="632" t="s">
        <v>1392</v>
      </c>
      <c r="J271" s="632" t="s">
        <v>1393</v>
      </c>
      <c r="K271" s="632" t="s">
        <v>1394</v>
      </c>
      <c r="L271" s="634">
        <v>91.2</v>
      </c>
      <c r="M271" s="634">
        <v>1</v>
      </c>
      <c r="N271" s="635">
        <v>91.2</v>
      </c>
    </row>
    <row r="272" spans="1:14" ht="14.4" customHeight="1" x14ac:dyDescent="0.3">
      <c r="A272" s="630" t="s">
        <v>529</v>
      </c>
      <c r="B272" s="631" t="s">
        <v>530</v>
      </c>
      <c r="C272" s="632" t="s">
        <v>539</v>
      </c>
      <c r="D272" s="633" t="s">
        <v>1500</v>
      </c>
      <c r="E272" s="632" t="s">
        <v>545</v>
      </c>
      <c r="F272" s="633" t="s">
        <v>1501</v>
      </c>
      <c r="G272" s="632" t="s">
        <v>553</v>
      </c>
      <c r="H272" s="632" t="s">
        <v>948</v>
      </c>
      <c r="I272" s="632" t="s">
        <v>949</v>
      </c>
      <c r="J272" s="632" t="s">
        <v>950</v>
      </c>
      <c r="K272" s="632" t="s">
        <v>951</v>
      </c>
      <c r="L272" s="634">
        <v>106.93</v>
      </c>
      <c r="M272" s="634">
        <v>6</v>
      </c>
      <c r="N272" s="635">
        <v>641.58000000000004</v>
      </c>
    </row>
    <row r="273" spans="1:14" ht="14.4" customHeight="1" x14ac:dyDescent="0.3">
      <c r="A273" s="630" t="s">
        <v>529</v>
      </c>
      <c r="B273" s="631" t="s">
        <v>530</v>
      </c>
      <c r="C273" s="632" t="s">
        <v>539</v>
      </c>
      <c r="D273" s="633" t="s">
        <v>1500</v>
      </c>
      <c r="E273" s="632" t="s">
        <v>545</v>
      </c>
      <c r="F273" s="633" t="s">
        <v>1501</v>
      </c>
      <c r="G273" s="632" t="s">
        <v>553</v>
      </c>
      <c r="H273" s="632" t="s">
        <v>1395</v>
      </c>
      <c r="I273" s="632" t="s">
        <v>238</v>
      </c>
      <c r="J273" s="632" t="s">
        <v>1396</v>
      </c>
      <c r="K273" s="632" t="s">
        <v>1397</v>
      </c>
      <c r="L273" s="634">
        <v>23.7</v>
      </c>
      <c r="M273" s="634">
        <v>30</v>
      </c>
      <c r="N273" s="635">
        <v>711</v>
      </c>
    </row>
    <row r="274" spans="1:14" ht="14.4" customHeight="1" x14ac:dyDescent="0.3">
      <c r="A274" s="630" t="s">
        <v>529</v>
      </c>
      <c r="B274" s="631" t="s">
        <v>530</v>
      </c>
      <c r="C274" s="632" t="s">
        <v>539</v>
      </c>
      <c r="D274" s="633" t="s">
        <v>1500</v>
      </c>
      <c r="E274" s="632" t="s">
        <v>545</v>
      </c>
      <c r="F274" s="633" t="s">
        <v>1501</v>
      </c>
      <c r="G274" s="632" t="s">
        <v>553</v>
      </c>
      <c r="H274" s="632" t="s">
        <v>1398</v>
      </c>
      <c r="I274" s="632" t="s">
        <v>238</v>
      </c>
      <c r="J274" s="632" t="s">
        <v>1399</v>
      </c>
      <c r="K274" s="632" t="s">
        <v>1397</v>
      </c>
      <c r="L274" s="634">
        <v>24.037194261613511</v>
      </c>
      <c r="M274" s="634">
        <v>6</v>
      </c>
      <c r="N274" s="635">
        <v>144.22316556968107</v>
      </c>
    </row>
    <row r="275" spans="1:14" ht="14.4" customHeight="1" x14ac:dyDescent="0.3">
      <c r="A275" s="630" t="s">
        <v>529</v>
      </c>
      <c r="B275" s="631" t="s">
        <v>530</v>
      </c>
      <c r="C275" s="632" t="s">
        <v>539</v>
      </c>
      <c r="D275" s="633" t="s">
        <v>1500</v>
      </c>
      <c r="E275" s="632" t="s">
        <v>545</v>
      </c>
      <c r="F275" s="633" t="s">
        <v>1501</v>
      </c>
      <c r="G275" s="632" t="s">
        <v>553</v>
      </c>
      <c r="H275" s="632" t="s">
        <v>1400</v>
      </c>
      <c r="I275" s="632" t="s">
        <v>1401</v>
      </c>
      <c r="J275" s="632" t="s">
        <v>1402</v>
      </c>
      <c r="K275" s="632" t="s">
        <v>1403</v>
      </c>
      <c r="L275" s="634">
        <v>117.73978553485468</v>
      </c>
      <c r="M275" s="634">
        <v>30</v>
      </c>
      <c r="N275" s="635">
        <v>3532.1935660456402</v>
      </c>
    </row>
    <row r="276" spans="1:14" ht="14.4" customHeight="1" x14ac:dyDescent="0.3">
      <c r="A276" s="630" t="s">
        <v>529</v>
      </c>
      <c r="B276" s="631" t="s">
        <v>530</v>
      </c>
      <c r="C276" s="632" t="s">
        <v>539</v>
      </c>
      <c r="D276" s="633" t="s">
        <v>1500</v>
      </c>
      <c r="E276" s="632" t="s">
        <v>545</v>
      </c>
      <c r="F276" s="633" t="s">
        <v>1501</v>
      </c>
      <c r="G276" s="632" t="s">
        <v>553</v>
      </c>
      <c r="H276" s="632" t="s">
        <v>1404</v>
      </c>
      <c r="I276" s="632" t="s">
        <v>238</v>
      </c>
      <c r="J276" s="632" t="s">
        <v>1405</v>
      </c>
      <c r="K276" s="632" t="s">
        <v>1406</v>
      </c>
      <c r="L276" s="634">
        <v>199.67000000000004</v>
      </c>
      <c r="M276" s="634">
        <v>2</v>
      </c>
      <c r="N276" s="635">
        <v>399.34000000000009</v>
      </c>
    </row>
    <row r="277" spans="1:14" ht="14.4" customHeight="1" x14ac:dyDescent="0.3">
      <c r="A277" s="630" t="s">
        <v>529</v>
      </c>
      <c r="B277" s="631" t="s">
        <v>530</v>
      </c>
      <c r="C277" s="632" t="s">
        <v>539</v>
      </c>
      <c r="D277" s="633" t="s">
        <v>1500</v>
      </c>
      <c r="E277" s="632" t="s">
        <v>545</v>
      </c>
      <c r="F277" s="633" t="s">
        <v>1501</v>
      </c>
      <c r="G277" s="632" t="s">
        <v>553</v>
      </c>
      <c r="H277" s="632" t="s">
        <v>1407</v>
      </c>
      <c r="I277" s="632" t="s">
        <v>238</v>
      </c>
      <c r="J277" s="632" t="s">
        <v>1408</v>
      </c>
      <c r="K277" s="632"/>
      <c r="L277" s="634">
        <v>39.747999999999998</v>
      </c>
      <c r="M277" s="634">
        <v>1</v>
      </c>
      <c r="N277" s="635">
        <v>39.747999999999998</v>
      </c>
    </row>
    <row r="278" spans="1:14" ht="14.4" customHeight="1" x14ac:dyDescent="0.3">
      <c r="A278" s="630" t="s">
        <v>529</v>
      </c>
      <c r="B278" s="631" t="s">
        <v>530</v>
      </c>
      <c r="C278" s="632" t="s">
        <v>539</v>
      </c>
      <c r="D278" s="633" t="s">
        <v>1500</v>
      </c>
      <c r="E278" s="632" t="s">
        <v>545</v>
      </c>
      <c r="F278" s="633" t="s">
        <v>1501</v>
      </c>
      <c r="G278" s="632" t="s">
        <v>553</v>
      </c>
      <c r="H278" s="632" t="s">
        <v>1409</v>
      </c>
      <c r="I278" s="632" t="s">
        <v>238</v>
      </c>
      <c r="J278" s="632" t="s">
        <v>1410</v>
      </c>
      <c r="K278" s="632" t="s">
        <v>1411</v>
      </c>
      <c r="L278" s="634">
        <v>75.02002770888312</v>
      </c>
      <c r="M278" s="634">
        <v>1</v>
      </c>
      <c r="N278" s="635">
        <v>75.02002770888312</v>
      </c>
    </row>
    <row r="279" spans="1:14" ht="14.4" customHeight="1" x14ac:dyDescent="0.3">
      <c r="A279" s="630" t="s">
        <v>529</v>
      </c>
      <c r="B279" s="631" t="s">
        <v>530</v>
      </c>
      <c r="C279" s="632" t="s">
        <v>539</v>
      </c>
      <c r="D279" s="633" t="s">
        <v>1500</v>
      </c>
      <c r="E279" s="632" t="s">
        <v>545</v>
      </c>
      <c r="F279" s="633" t="s">
        <v>1501</v>
      </c>
      <c r="G279" s="632" t="s">
        <v>553</v>
      </c>
      <c r="H279" s="632" t="s">
        <v>1412</v>
      </c>
      <c r="I279" s="632" t="s">
        <v>1413</v>
      </c>
      <c r="J279" s="632" t="s">
        <v>1414</v>
      </c>
      <c r="K279" s="632" t="s">
        <v>1415</v>
      </c>
      <c r="L279" s="634">
        <v>54.690020733141658</v>
      </c>
      <c r="M279" s="634">
        <v>10</v>
      </c>
      <c r="N279" s="635">
        <v>546.9002073314166</v>
      </c>
    </row>
    <row r="280" spans="1:14" ht="14.4" customHeight="1" x14ac:dyDescent="0.3">
      <c r="A280" s="630" t="s">
        <v>529</v>
      </c>
      <c r="B280" s="631" t="s">
        <v>530</v>
      </c>
      <c r="C280" s="632" t="s">
        <v>539</v>
      </c>
      <c r="D280" s="633" t="s">
        <v>1500</v>
      </c>
      <c r="E280" s="632" t="s">
        <v>545</v>
      </c>
      <c r="F280" s="633" t="s">
        <v>1501</v>
      </c>
      <c r="G280" s="632" t="s">
        <v>553</v>
      </c>
      <c r="H280" s="632" t="s">
        <v>1416</v>
      </c>
      <c r="I280" s="632" t="s">
        <v>1417</v>
      </c>
      <c r="J280" s="632" t="s">
        <v>1418</v>
      </c>
      <c r="K280" s="632" t="s">
        <v>617</v>
      </c>
      <c r="L280" s="634">
        <v>210.45</v>
      </c>
      <c r="M280" s="634">
        <v>1</v>
      </c>
      <c r="N280" s="635">
        <v>210.45</v>
      </c>
    </row>
    <row r="281" spans="1:14" ht="14.4" customHeight="1" x14ac:dyDescent="0.3">
      <c r="A281" s="630" t="s">
        <v>529</v>
      </c>
      <c r="B281" s="631" t="s">
        <v>530</v>
      </c>
      <c r="C281" s="632" t="s">
        <v>539</v>
      </c>
      <c r="D281" s="633" t="s">
        <v>1500</v>
      </c>
      <c r="E281" s="632" t="s">
        <v>545</v>
      </c>
      <c r="F281" s="633" t="s">
        <v>1501</v>
      </c>
      <c r="G281" s="632" t="s">
        <v>553</v>
      </c>
      <c r="H281" s="632" t="s">
        <v>1419</v>
      </c>
      <c r="I281" s="632" t="s">
        <v>238</v>
      </c>
      <c r="J281" s="632" t="s">
        <v>1420</v>
      </c>
      <c r="K281" s="632" t="s">
        <v>1421</v>
      </c>
      <c r="L281" s="634">
        <v>34.764951785424671</v>
      </c>
      <c r="M281" s="634">
        <v>4</v>
      </c>
      <c r="N281" s="635">
        <v>139.05980714169868</v>
      </c>
    </row>
    <row r="282" spans="1:14" ht="14.4" customHeight="1" x14ac:dyDescent="0.3">
      <c r="A282" s="630" t="s">
        <v>529</v>
      </c>
      <c r="B282" s="631" t="s">
        <v>530</v>
      </c>
      <c r="C282" s="632" t="s">
        <v>539</v>
      </c>
      <c r="D282" s="633" t="s">
        <v>1500</v>
      </c>
      <c r="E282" s="632" t="s">
        <v>545</v>
      </c>
      <c r="F282" s="633" t="s">
        <v>1501</v>
      </c>
      <c r="G282" s="632" t="s">
        <v>553</v>
      </c>
      <c r="H282" s="632" t="s">
        <v>1422</v>
      </c>
      <c r="I282" s="632" t="s">
        <v>1423</v>
      </c>
      <c r="J282" s="632" t="s">
        <v>1424</v>
      </c>
      <c r="K282" s="632" t="s">
        <v>1425</v>
      </c>
      <c r="L282" s="634">
        <v>2300.002</v>
      </c>
      <c r="M282" s="634">
        <v>5</v>
      </c>
      <c r="N282" s="635">
        <v>11500.01</v>
      </c>
    </row>
    <row r="283" spans="1:14" ht="14.4" customHeight="1" x14ac:dyDescent="0.3">
      <c r="A283" s="630" t="s">
        <v>529</v>
      </c>
      <c r="B283" s="631" t="s">
        <v>530</v>
      </c>
      <c r="C283" s="632" t="s">
        <v>539</v>
      </c>
      <c r="D283" s="633" t="s">
        <v>1500</v>
      </c>
      <c r="E283" s="632" t="s">
        <v>545</v>
      </c>
      <c r="F283" s="633" t="s">
        <v>1501</v>
      </c>
      <c r="G283" s="632" t="s">
        <v>553</v>
      </c>
      <c r="H283" s="632" t="s">
        <v>1426</v>
      </c>
      <c r="I283" s="632" t="s">
        <v>238</v>
      </c>
      <c r="J283" s="632" t="s">
        <v>1427</v>
      </c>
      <c r="K283" s="632"/>
      <c r="L283" s="634">
        <v>852.01</v>
      </c>
      <c r="M283" s="634">
        <v>1</v>
      </c>
      <c r="N283" s="635">
        <v>852.01</v>
      </c>
    </row>
    <row r="284" spans="1:14" ht="14.4" customHeight="1" x14ac:dyDescent="0.3">
      <c r="A284" s="630" t="s">
        <v>529</v>
      </c>
      <c r="B284" s="631" t="s">
        <v>530</v>
      </c>
      <c r="C284" s="632" t="s">
        <v>539</v>
      </c>
      <c r="D284" s="633" t="s">
        <v>1500</v>
      </c>
      <c r="E284" s="632" t="s">
        <v>545</v>
      </c>
      <c r="F284" s="633" t="s">
        <v>1501</v>
      </c>
      <c r="G284" s="632" t="s">
        <v>553</v>
      </c>
      <c r="H284" s="632" t="s">
        <v>1428</v>
      </c>
      <c r="I284" s="632" t="s">
        <v>238</v>
      </c>
      <c r="J284" s="632" t="s">
        <v>1429</v>
      </c>
      <c r="K284" s="632" t="s">
        <v>1430</v>
      </c>
      <c r="L284" s="634">
        <v>99.970000000000013</v>
      </c>
      <c r="M284" s="634">
        <v>12</v>
      </c>
      <c r="N284" s="635">
        <v>1199.6400000000001</v>
      </c>
    </row>
    <row r="285" spans="1:14" ht="14.4" customHeight="1" x14ac:dyDescent="0.3">
      <c r="A285" s="630" t="s">
        <v>529</v>
      </c>
      <c r="B285" s="631" t="s">
        <v>530</v>
      </c>
      <c r="C285" s="632" t="s">
        <v>539</v>
      </c>
      <c r="D285" s="633" t="s">
        <v>1500</v>
      </c>
      <c r="E285" s="632" t="s">
        <v>545</v>
      </c>
      <c r="F285" s="633" t="s">
        <v>1501</v>
      </c>
      <c r="G285" s="632" t="s">
        <v>553</v>
      </c>
      <c r="H285" s="632" t="s">
        <v>1431</v>
      </c>
      <c r="I285" s="632" t="s">
        <v>1432</v>
      </c>
      <c r="J285" s="632" t="s">
        <v>1433</v>
      </c>
      <c r="K285" s="632" t="s">
        <v>1434</v>
      </c>
      <c r="L285" s="634">
        <v>7471.7150000000011</v>
      </c>
      <c r="M285" s="634">
        <v>12</v>
      </c>
      <c r="N285" s="635">
        <v>89660.580000000016</v>
      </c>
    </row>
    <row r="286" spans="1:14" ht="14.4" customHeight="1" x14ac:dyDescent="0.3">
      <c r="A286" s="630" t="s">
        <v>529</v>
      </c>
      <c r="B286" s="631" t="s">
        <v>530</v>
      </c>
      <c r="C286" s="632" t="s">
        <v>539</v>
      </c>
      <c r="D286" s="633" t="s">
        <v>1500</v>
      </c>
      <c r="E286" s="632" t="s">
        <v>545</v>
      </c>
      <c r="F286" s="633" t="s">
        <v>1501</v>
      </c>
      <c r="G286" s="632" t="s">
        <v>553</v>
      </c>
      <c r="H286" s="632" t="s">
        <v>1050</v>
      </c>
      <c r="I286" s="632" t="s">
        <v>238</v>
      </c>
      <c r="J286" s="632" t="s">
        <v>1051</v>
      </c>
      <c r="K286" s="632" t="s">
        <v>1052</v>
      </c>
      <c r="L286" s="634">
        <v>206.99</v>
      </c>
      <c r="M286" s="634">
        <v>4</v>
      </c>
      <c r="N286" s="635">
        <v>827.96</v>
      </c>
    </row>
    <row r="287" spans="1:14" ht="14.4" customHeight="1" x14ac:dyDescent="0.3">
      <c r="A287" s="630" t="s">
        <v>529</v>
      </c>
      <c r="B287" s="631" t="s">
        <v>530</v>
      </c>
      <c r="C287" s="632" t="s">
        <v>539</v>
      </c>
      <c r="D287" s="633" t="s">
        <v>1500</v>
      </c>
      <c r="E287" s="632" t="s">
        <v>545</v>
      </c>
      <c r="F287" s="633" t="s">
        <v>1501</v>
      </c>
      <c r="G287" s="632" t="s">
        <v>553</v>
      </c>
      <c r="H287" s="632" t="s">
        <v>1072</v>
      </c>
      <c r="I287" s="632" t="s">
        <v>238</v>
      </c>
      <c r="J287" s="632" t="s">
        <v>1073</v>
      </c>
      <c r="K287" s="632" t="s">
        <v>1074</v>
      </c>
      <c r="L287" s="634">
        <v>83.310000000000031</v>
      </c>
      <c r="M287" s="634">
        <v>296</v>
      </c>
      <c r="N287" s="635">
        <v>24659.760000000009</v>
      </c>
    </row>
    <row r="288" spans="1:14" ht="14.4" customHeight="1" x14ac:dyDescent="0.3">
      <c r="A288" s="630" t="s">
        <v>529</v>
      </c>
      <c r="B288" s="631" t="s">
        <v>530</v>
      </c>
      <c r="C288" s="632" t="s">
        <v>539</v>
      </c>
      <c r="D288" s="633" t="s">
        <v>1500</v>
      </c>
      <c r="E288" s="632" t="s">
        <v>545</v>
      </c>
      <c r="F288" s="633" t="s">
        <v>1501</v>
      </c>
      <c r="G288" s="632" t="s">
        <v>553</v>
      </c>
      <c r="H288" s="632" t="s">
        <v>1435</v>
      </c>
      <c r="I288" s="632" t="s">
        <v>1435</v>
      </c>
      <c r="J288" s="632" t="s">
        <v>1436</v>
      </c>
      <c r="K288" s="632" t="s">
        <v>1437</v>
      </c>
      <c r="L288" s="634">
        <v>6826.4106666666667</v>
      </c>
      <c r="M288" s="634">
        <v>15</v>
      </c>
      <c r="N288" s="635">
        <v>102396.16</v>
      </c>
    </row>
    <row r="289" spans="1:14" ht="14.4" customHeight="1" x14ac:dyDescent="0.3">
      <c r="A289" s="630" t="s">
        <v>529</v>
      </c>
      <c r="B289" s="631" t="s">
        <v>530</v>
      </c>
      <c r="C289" s="632" t="s">
        <v>539</v>
      </c>
      <c r="D289" s="633" t="s">
        <v>1500</v>
      </c>
      <c r="E289" s="632" t="s">
        <v>545</v>
      </c>
      <c r="F289" s="633" t="s">
        <v>1501</v>
      </c>
      <c r="G289" s="632" t="s">
        <v>553</v>
      </c>
      <c r="H289" s="632" t="s">
        <v>1438</v>
      </c>
      <c r="I289" s="632" t="s">
        <v>1438</v>
      </c>
      <c r="J289" s="632" t="s">
        <v>1439</v>
      </c>
      <c r="K289" s="632" t="s">
        <v>1440</v>
      </c>
      <c r="L289" s="634">
        <v>8099.2199999999993</v>
      </c>
      <c r="M289" s="634">
        <v>21</v>
      </c>
      <c r="N289" s="635">
        <v>170083.62</v>
      </c>
    </row>
    <row r="290" spans="1:14" ht="14.4" customHeight="1" x14ac:dyDescent="0.3">
      <c r="A290" s="630" t="s">
        <v>529</v>
      </c>
      <c r="B290" s="631" t="s">
        <v>530</v>
      </c>
      <c r="C290" s="632" t="s">
        <v>539</v>
      </c>
      <c r="D290" s="633" t="s">
        <v>1500</v>
      </c>
      <c r="E290" s="632" t="s">
        <v>545</v>
      </c>
      <c r="F290" s="633" t="s">
        <v>1501</v>
      </c>
      <c r="G290" s="632" t="s">
        <v>553</v>
      </c>
      <c r="H290" s="632" t="s">
        <v>1441</v>
      </c>
      <c r="I290" s="632" t="s">
        <v>1442</v>
      </c>
      <c r="J290" s="632" t="s">
        <v>1443</v>
      </c>
      <c r="K290" s="632" t="s">
        <v>1444</v>
      </c>
      <c r="L290" s="634">
        <v>25.1</v>
      </c>
      <c r="M290" s="634">
        <v>1</v>
      </c>
      <c r="N290" s="635">
        <v>25.1</v>
      </c>
    </row>
    <row r="291" spans="1:14" ht="14.4" customHeight="1" x14ac:dyDescent="0.3">
      <c r="A291" s="630" t="s">
        <v>529</v>
      </c>
      <c r="B291" s="631" t="s">
        <v>530</v>
      </c>
      <c r="C291" s="632" t="s">
        <v>539</v>
      </c>
      <c r="D291" s="633" t="s">
        <v>1500</v>
      </c>
      <c r="E291" s="632" t="s">
        <v>545</v>
      </c>
      <c r="F291" s="633" t="s">
        <v>1501</v>
      </c>
      <c r="G291" s="632" t="s">
        <v>553</v>
      </c>
      <c r="H291" s="632" t="s">
        <v>1445</v>
      </c>
      <c r="I291" s="632" t="s">
        <v>238</v>
      </c>
      <c r="J291" s="632" t="s">
        <v>1446</v>
      </c>
      <c r="K291" s="632"/>
      <c r="L291" s="634">
        <v>43.325215677942424</v>
      </c>
      <c r="M291" s="634">
        <v>24</v>
      </c>
      <c r="N291" s="635">
        <v>1039.8051762706182</v>
      </c>
    </row>
    <row r="292" spans="1:14" ht="14.4" customHeight="1" x14ac:dyDescent="0.3">
      <c r="A292" s="630" t="s">
        <v>529</v>
      </c>
      <c r="B292" s="631" t="s">
        <v>530</v>
      </c>
      <c r="C292" s="632" t="s">
        <v>539</v>
      </c>
      <c r="D292" s="633" t="s">
        <v>1500</v>
      </c>
      <c r="E292" s="632" t="s">
        <v>545</v>
      </c>
      <c r="F292" s="633" t="s">
        <v>1501</v>
      </c>
      <c r="G292" s="632" t="s">
        <v>553</v>
      </c>
      <c r="H292" s="632" t="s">
        <v>1447</v>
      </c>
      <c r="I292" s="632" t="s">
        <v>238</v>
      </c>
      <c r="J292" s="632" t="s">
        <v>1448</v>
      </c>
      <c r="K292" s="632" t="s">
        <v>1449</v>
      </c>
      <c r="L292" s="634">
        <v>472.51410385021046</v>
      </c>
      <c r="M292" s="634">
        <v>12</v>
      </c>
      <c r="N292" s="635">
        <v>5670.1692462025258</v>
      </c>
    </row>
    <row r="293" spans="1:14" ht="14.4" customHeight="1" x14ac:dyDescent="0.3">
      <c r="A293" s="630" t="s">
        <v>529</v>
      </c>
      <c r="B293" s="631" t="s">
        <v>530</v>
      </c>
      <c r="C293" s="632" t="s">
        <v>539</v>
      </c>
      <c r="D293" s="633" t="s">
        <v>1500</v>
      </c>
      <c r="E293" s="632" t="s">
        <v>545</v>
      </c>
      <c r="F293" s="633" t="s">
        <v>1501</v>
      </c>
      <c r="G293" s="632" t="s">
        <v>553</v>
      </c>
      <c r="H293" s="632" t="s">
        <v>1450</v>
      </c>
      <c r="I293" s="632" t="s">
        <v>1451</v>
      </c>
      <c r="J293" s="632" t="s">
        <v>1452</v>
      </c>
      <c r="K293" s="632" t="s">
        <v>1453</v>
      </c>
      <c r="L293" s="634">
        <v>3421.7900000000009</v>
      </c>
      <c r="M293" s="634">
        <v>9</v>
      </c>
      <c r="N293" s="635">
        <v>30796.110000000008</v>
      </c>
    </row>
    <row r="294" spans="1:14" ht="14.4" customHeight="1" x14ac:dyDescent="0.3">
      <c r="A294" s="630" t="s">
        <v>529</v>
      </c>
      <c r="B294" s="631" t="s">
        <v>530</v>
      </c>
      <c r="C294" s="632" t="s">
        <v>539</v>
      </c>
      <c r="D294" s="633" t="s">
        <v>1500</v>
      </c>
      <c r="E294" s="632" t="s">
        <v>545</v>
      </c>
      <c r="F294" s="633" t="s">
        <v>1501</v>
      </c>
      <c r="G294" s="632" t="s">
        <v>553</v>
      </c>
      <c r="H294" s="632" t="s">
        <v>1454</v>
      </c>
      <c r="I294" s="632" t="s">
        <v>1455</v>
      </c>
      <c r="J294" s="632" t="s">
        <v>1456</v>
      </c>
      <c r="K294" s="632" t="s">
        <v>1457</v>
      </c>
      <c r="L294" s="634">
        <v>3421.79</v>
      </c>
      <c r="M294" s="634">
        <v>1</v>
      </c>
      <c r="N294" s="635">
        <v>3421.79</v>
      </c>
    </row>
    <row r="295" spans="1:14" ht="14.4" customHeight="1" x14ac:dyDescent="0.3">
      <c r="A295" s="630" t="s">
        <v>529</v>
      </c>
      <c r="B295" s="631" t="s">
        <v>530</v>
      </c>
      <c r="C295" s="632" t="s">
        <v>539</v>
      </c>
      <c r="D295" s="633" t="s">
        <v>1500</v>
      </c>
      <c r="E295" s="632" t="s">
        <v>545</v>
      </c>
      <c r="F295" s="633" t="s">
        <v>1501</v>
      </c>
      <c r="G295" s="632" t="s">
        <v>553</v>
      </c>
      <c r="H295" s="632" t="s">
        <v>1458</v>
      </c>
      <c r="I295" s="632" t="s">
        <v>1458</v>
      </c>
      <c r="J295" s="632" t="s">
        <v>651</v>
      </c>
      <c r="K295" s="632" t="s">
        <v>1459</v>
      </c>
      <c r="L295" s="634">
        <v>91.999508208512296</v>
      </c>
      <c r="M295" s="634">
        <v>2</v>
      </c>
      <c r="N295" s="635">
        <v>183.99901641702459</v>
      </c>
    </row>
    <row r="296" spans="1:14" ht="14.4" customHeight="1" x14ac:dyDescent="0.3">
      <c r="A296" s="630" t="s">
        <v>529</v>
      </c>
      <c r="B296" s="631" t="s">
        <v>530</v>
      </c>
      <c r="C296" s="632" t="s">
        <v>539</v>
      </c>
      <c r="D296" s="633" t="s">
        <v>1500</v>
      </c>
      <c r="E296" s="632" t="s">
        <v>545</v>
      </c>
      <c r="F296" s="633" t="s">
        <v>1501</v>
      </c>
      <c r="G296" s="632" t="s">
        <v>1090</v>
      </c>
      <c r="H296" s="632" t="s">
        <v>1460</v>
      </c>
      <c r="I296" s="632" t="s">
        <v>1461</v>
      </c>
      <c r="J296" s="632" t="s">
        <v>1462</v>
      </c>
      <c r="K296" s="632" t="s">
        <v>1463</v>
      </c>
      <c r="L296" s="634">
        <v>58.76915823636665</v>
      </c>
      <c r="M296" s="634">
        <v>1</v>
      </c>
      <c r="N296" s="635">
        <v>58.76915823636665</v>
      </c>
    </row>
    <row r="297" spans="1:14" ht="14.4" customHeight="1" x14ac:dyDescent="0.3">
      <c r="A297" s="630" t="s">
        <v>529</v>
      </c>
      <c r="B297" s="631" t="s">
        <v>530</v>
      </c>
      <c r="C297" s="632" t="s">
        <v>539</v>
      </c>
      <c r="D297" s="633" t="s">
        <v>1500</v>
      </c>
      <c r="E297" s="632" t="s">
        <v>545</v>
      </c>
      <c r="F297" s="633" t="s">
        <v>1501</v>
      </c>
      <c r="G297" s="632" t="s">
        <v>1090</v>
      </c>
      <c r="H297" s="632" t="s">
        <v>1464</v>
      </c>
      <c r="I297" s="632" t="s">
        <v>1465</v>
      </c>
      <c r="J297" s="632" t="s">
        <v>1466</v>
      </c>
      <c r="K297" s="632" t="s">
        <v>1467</v>
      </c>
      <c r="L297" s="634">
        <v>61.939999999999962</v>
      </c>
      <c r="M297" s="634">
        <v>1</v>
      </c>
      <c r="N297" s="635">
        <v>61.939999999999962</v>
      </c>
    </row>
    <row r="298" spans="1:14" ht="14.4" customHeight="1" x14ac:dyDescent="0.3">
      <c r="A298" s="630" t="s">
        <v>529</v>
      </c>
      <c r="B298" s="631" t="s">
        <v>530</v>
      </c>
      <c r="C298" s="632" t="s">
        <v>539</v>
      </c>
      <c r="D298" s="633" t="s">
        <v>1500</v>
      </c>
      <c r="E298" s="632" t="s">
        <v>545</v>
      </c>
      <c r="F298" s="633" t="s">
        <v>1501</v>
      </c>
      <c r="G298" s="632" t="s">
        <v>1090</v>
      </c>
      <c r="H298" s="632" t="s">
        <v>1468</v>
      </c>
      <c r="I298" s="632" t="s">
        <v>1469</v>
      </c>
      <c r="J298" s="632" t="s">
        <v>1470</v>
      </c>
      <c r="K298" s="632" t="s">
        <v>1471</v>
      </c>
      <c r="L298" s="634">
        <v>55.039563930789143</v>
      </c>
      <c r="M298" s="634">
        <v>1</v>
      </c>
      <c r="N298" s="635">
        <v>55.039563930789143</v>
      </c>
    </row>
    <row r="299" spans="1:14" ht="14.4" customHeight="1" x14ac:dyDescent="0.3">
      <c r="A299" s="630" t="s">
        <v>529</v>
      </c>
      <c r="B299" s="631" t="s">
        <v>530</v>
      </c>
      <c r="C299" s="632" t="s">
        <v>539</v>
      </c>
      <c r="D299" s="633" t="s">
        <v>1500</v>
      </c>
      <c r="E299" s="632" t="s">
        <v>545</v>
      </c>
      <c r="F299" s="633" t="s">
        <v>1501</v>
      </c>
      <c r="G299" s="632" t="s">
        <v>1090</v>
      </c>
      <c r="H299" s="632" t="s">
        <v>1472</v>
      </c>
      <c r="I299" s="632" t="s">
        <v>1473</v>
      </c>
      <c r="J299" s="632" t="s">
        <v>1474</v>
      </c>
      <c r="K299" s="632" t="s">
        <v>982</v>
      </c>
      <c r="L299" s="634">
        <v>48.959999999999994</v>
      </c>
      <c r="M299" s="634">
        <v>1</v>
      </c>
      <c r="N299" s="635">
        <v>48.959999999999994</v>
      </c>
    </row>
    <row r="300" spans="1:14" ht="14.4" customHeight="1" x14ac:dyDescent="0.3">
      <c r="A300" s="630" t="s">
        <v>529</v>
      </c>
      <c r="B300" s="631" t="s">
        <v>530</v>
      </c>
      <c r="C300" s="632" t="s">
        <v>539</v>
      </c>
      <c r="D300" s="633" t="s">
        <v>1500</v>
      </c>
      <c r="E300" s="632" t="s">
        <v>545</v>
      </c>
      <c r="F300" s="633" t="s">
        <v>1501</v>
      </c>
      <c r="G300" s="632" t="s">
        <v>1090</v>
      </c>
      <c r="H300" s="632" t="s">
        <v>1475</v>
      </c>
      <c r="I300" s="632" t="s">
        <v>1476</v>
      </c>
      <c r="J300" s="632" t="s">
        <v>1477</v>
      </c>
      <c r="K300" s="632" t="s">
        <v>1478</v>
      </c>
      <c r="L300" s="634">
        <v>23.97</v>
      </c>
      <c r="M300" s="634">
        <v>1</v>
      </c>
      <c r="N300" s="635">
        <v>23.97</v>
      </c>
    </row>
    <row r="301" spans="1:14" ht="14.4" customHeight="1" x14ac:dyDescent="0.3">
      <c r="A301" s="630" t="s">
        <v>529</v>
      </c>
      <c r="B301" s="631" t="s">
        <v>530</v>
      </c>
      <c r="C301" s="632" t="s">
        <v>539</v>
      </c>
      <c r="D301" s="633" t="s">
        <v>1500</v>
      </c>
      <c r="E301" s="632" t="s">
        <v>545</v>
      </c>
      <c r="F301" s="633" t="s">
        <v>1501</v>
      </c>
      <c r="G301" s="632" t="s">
        <v>1090</v>
      </c>
      <c r="H301" s="632" t="s">
        <v>1479</v>
      </c>
      <c r="I301" s="632" t="s">
        <v>1480</v>
      </c>
      <c r="J301" s="632" t="s">
        <v>1481</v>
      </c>
      <c r="K301" s="632" t="s">
        <v>1482</v>
      </c>
      <c r="L301" s="634">
        <v>65.45999999999998</v>
      </c>
      <c r="M301" s="634">
        <v>2</v>
      </c>
      <c r="N301" s="635">
        <v>130.91999999999996</v>
      </c>
    </row>
    <row r="302" spans="1:14" ht="14.4" customHeight="1" x14ac:dyDescent="0.3">
      <c r="A302" s="630" t="s">
        <v>529</v>
      </c>
      <c r="B302" s="631" t="s">
        <v>530</v>
      </c>
      <c r="C302" s="632" t="s">
        <v>539</v>
      </c>
      <c r="D302" s="633" t="s">
        <v>1500</v>
      </c>
      <c r="E302" s="632" t="s">
        <v>545</v>
      </c>
      <c r="F302" s="633" t="s">
        <v>1501</v>
      </c>
      <c r="G302" s="632" t="s">
        <v>1090</v>
      </c>
      <c r="H302" s="632" t="s">
        <v>1147</v>
      </c>
      <c r="I302" s="632" t="s">
        <v>1148</v>
      </c>
      <c r="J302" s="632" t="s">
        <v>1149</v>
      </c>
      <c r="K302" s="632" t="s">
        <v>789</v>
      </c>
      <c r="L302" s="634">
        <v>63.869999999999969</v>
      </c>
      <c r="M302" s="634">
        <v>2</v>
      </c>
      <c r="N302" s="635">
        <v>127.73999999999994</v>
      </c>
    </row>
    <row r="303" spans="1:14" ht="14.4" customHeight="1" x14ac:dyDescent="0.3">
      <c r="A303" s="630" t="s">
        <v>529</v>
      </c>
      <c r="B303" s="631" t="s">
        <v>530</v>
      </c>
      <c r="C303" s="632" t="s">
        <v>539</v>
      </c>
      <c r="D303" s="633" t="s">
        <v>1500</v>
      </c>
      <c r="E303" s="632" t="s">
        <v>545</v>
      </c>
      <c r="F303" s="633" t="s">
        <v>1501</v>
      </c>
      <c r="G303" s="632" t="s">
        <v>1090</v>
      </c>
      <c r="H303" s="632" t="s">
        <v>1483</v>
      </c>
      <c r="I303" s="632" t="s">
        <v>1484</v>
      </c>
      <c r="J303" s="632" t="s">
        <v>1485</v>
      </c>
      <c r="K303" s="632" t="s">
        <v>1486</v>
      </c>
      <c r="L303" s="634">
        <v>5967.750231644648</v>
      </c>
      <c r="M303" s="634">
        <v>4</v>
      </c>
      <c r="N303" s="635">
        <v>23871.000926578592</v>
      </c>
    </row>
    <row r="304" spans="1:14" ht="14.4" customHeight="1" x14ac:dyDescent="0.3">
      <c r="A304" s="630" t="s">
        <v>529</v>
      </c>
      <c r="B304" s="631" t="s">
        <v>530</v>
      </c>
      <c r="C304" s="632" t="s">
        <v>539</v>
      </c>
      <c r="D304" s="633" t="s">
        <v>1500</v>
      </c>
      <c r="E304" s="632" t="s">
        <v>545</v>
      </c>
      <c r="F304" s="633" t="s">
        <v>1501</v>
      </c>
      <c r="G304" s="632" t="s">
        <v>1090</v>
      </c>
      <c r="H304" s="632" t="s">
        <v>1487</v>
      </c>
      <c r="I304" s="632" t="s">
        <v>1487</v>
      </c>
      <c r="J304" s="632" t="s">
        <v>1488</v>
      </c>
      <c r="K304" s="632" t="s">
        <v>1489</v>
      </c>
      <c r="L304" s="634">
        <v>128.47</v>
      </c>
      <c r="M304" s="634">
        <v>1</v>
      </c>
      <c r="N304" s="635">
        <v>128.47</v>
      </c>
    </row>
    <row r="305" spans="1:14" ht="14.4" customHeight="1" x14ac:dyDescent="0.3">
      <c r="A305" s="630" t="s">
        <v>529</v>
      </c>
      <c r="B305" s="631" t="s">
        <v>530</v>
      </c>
      <c r="C305" s="632" t="s">
        <v>539</v>
      </c>
      <c r="D305" s="633" t="s">
        <v>1500</v>
      </c>
      <c r="E305" s="632" t="s">
        <v>1490</v>
      </c>
      <c r="F305" s="633" t="s">
        <v>1507</v>
      </c>
      <c r="G305" s="632" t="s">
        <v>1090</v>
      </c>
      <c r="H305" s="632" t="s">
        <v>1491</v>
      </c>
      <c r="I305" s="632" t="s">
        <v>1492</v>
      </c>
      <c r="J305" s="632" t="s">
        <v>1493</v>
      </c>
      <c r="K305" s="632" t="s">
        <v>1494</v>
      </c>
      <c r="L305" s="634">
        <v>5460.7970683132744</v>
      </c>
      <c r="M305" s="634">
        <v>8</v>
      </c>
      <c r="N305" s="635">
        <v>43686.376546506195</v>
      </c>
    </row>
    <row r="306" spans="1:14" ht="14.4" customHeight="1" x14ac:dyDescent="0.3">
      <c r="A306" s="630" t="s">
        <v>529</v>
      </c>
      <c r="B306" s="631" t="s">
        <v>530</v>
      </c>
      <c r="C306" s="632" t="s">
        <v>539</v>
      </c>
      <c r="D306" s="633" t="s">
        <v>1500</v>
      </c>
      <c r="E306" s="632" t="s">
        <v>1231</v>
      </c>
      <c r="F306" s="633" t="s">
        <v>1503</v>
      </c>
      <c r="G306" s="632" t="s">
        <v>553</v>
      </c>
      <c r="H306" s="632" t="s">
        <v>1495</v>
      </c>
      <c r="I306" s="632" t="s">
        <v>1496</v>
      </c>
      <c r="J306" s="632" t="s">
        <v>1497</v>
      </c>
      <c r="K306" s="632" t="s">
        <v>1498</v>
      </c>
      <c r="L306" s="634">
        <v>66.170090917186499</v>
      </c>
      <c r="M306" s="634">
        <v>3</v>
      </c>
      <c r="N306" s="635">
        <v>198.51027275155951</v>
      </c>
    </row>
    <row r="307" spans="1:14" ht="14.4" customHeight="1" thickBot="1" x14ac:dyDescent="0.35">
      <c r="A307" s="636" t="s">
        <v>529</v>
      </c>
      <c r="B307" s="637" t="s">
        <v>530</v>
      </c>
      <c r="C307" s="638" t="s">
        <v>539</v>
      </c>
      <c r="D307" s="639" t="s">
        <v>1500</v>
      </c>
      <c r="E307" s="638" t="s">
        <v>1231</v>
      </c>
      <c r="F307" s="639" t="s">
        <v>1503</v>
      </c>
      <c r="G307" s="638" t="s">
        <v>553</v>
      </c>
      <c r="H307" s="638" t="s">
        <v>1243</v>
      </c>
      <c r="I307" s="638" t="s">
        <v>1244</v>
      </c>
      <c r="J307" s="638" t="s">
        <v>1245</v>
      </c>
      <c r="K307" s="638" t="s">
        <v>1246</v>
      </c>
      <c r="L307" s="640">
        <v>33.297243180624839</v>
      </c>
      <c r="M307" s="640">
        <v>11</v>
      </c>
      <c r="N307" s="641">
        <v>366.26967498687327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1508</v>
      </c>
      <c r="B5" s="628">
        <v>251.65062085484479</v>
      </c>
      <c r="C5" s="646">
        <v>3.6526589517282826E-3</v>
      </c>
      <c r="D5" s="628">
        <v>68643.536195251945</v>
      </c>
      <c r="E5" s="646">
        <v>0.99634734104827183</v>
      </c>
      <c r="F5" s="629">
        <v>68895.186816106783</v>
      </c>
    </row>
    <row r="6" spans="1:6" ht="14.4" customHeight="1" thickBot="1" x14ac:dyDescent="0.35">
      <c r="A6" s="657" t="s">
        <v>1509</v>
      </c>
      <c r="B6" s="649">
        <v>200.57000000000002</v>
      </c>
      <c r="C6" s="650">
        <v>1.7604491292591239E-3</v>
      </c>
      <c r="D6" s="649">
        <v>113730.58351444939</v>
      </c>
      <c r="E6" s="650">
        <v>0.99823955087074079</v>
      </c>
      <c r="F6" s="651">
        <v>113931.1535144494</v>
      </c>
    </row>
    <row r="7" spans="1:6" ht="14.4" customHeight="1" thickBot="1" x14ac:dyDescent="0.35">
      <c r="A7" s="652" t="s">
        <v>3</v>
      </c>
      <c r="B7" s="653">
        <v>452.22062085484481</v>
      </c>
      <c r="C7" s="654">
        <v>2.4734981843273496E-3</v>
      </c>
      <c r="D7" s="653">
        <v>182374.11970970134</v>
      </c>
      <c r="E7" s="654">
        <v>0.99752650181567259</v>
      </c>
      <c r="F7" s="655">
        <v>182826.34033055618</v>
      </c>
    </row>
    <row r="8" spans="1:6" ht="14.4" customHeight="1" thickBot="1" x14ac:dyDescent="0.35"/>
    <row r="9" spans="1:6" ht="14.4" customHeight="1" x14ac:dyDescent="0.3">
      <c r="A9" s="656" t="s">
        <v>1510</v>
      </c>
      <c r="B9" s="628">
        <v>302.64062085484477</v>
      </c>
      <c r="C9" s="646">
        <v>0.59954881061464593</v>
      </c>
      <c r="D9" s="628">
        <v>202.14000000000004</v>
      </c>
      <c r="E9" s="646">
        <v>0.40045118938535401</v>
      </c>
      <c r="F9" s="629">
        <v>504.78062085484481</v>
      </c>
    </row>
    <row r="10" spans="1:6" ht="14.4" customHeight="1" x14ac:dyDescent="0.3">
      <c r="A10" s="659" t="s">
        <v>1511</v>
      </c>
      <c r="B10" s="634">
        <v>149.58000000000004</v>
      </c>
      <c r="C10" s="647">
        <v>0.70716717095310155</v>
      </c>
      <c r="D10" s="634">
        <v>61.939999999999962</v>
      </c>
      <c r="E10" s="647">
        <v>0.29283282904689845</v>
      </c>
      <c r="F10" s="635">
        <v>211.52</v>
      </c>
    </row>
    <row r="11" spans="1:6" ht="14.4" customHeight="1" x14ac:dyDescent="0.3">
      <c r="A11" s="659" t="s">
        <v>1512</v>
      </c>
      <c r="B11" s="634"/>
      <c r="C11" s="647">
        <v>0</v>
      </c>
      <c r="D11" s="634">
        <v>250.11</v>
      </c>
      <c r="E11" s="647">
        <v>1</v>
      </c>
      <c r="F11" s="635">
        <v>250.11</v>
      </c>
    </row>
    <row r="12" spans="1:6" ht="14.4" customHeight="1" x14ac:dyDescent="0.3">
      <c r="A12" s="659" t="s">
        <v>1513</v>
      </c>
      <c r="B12" s="634"/>
      <c r="C12" s="647">
        <v>0</v>
      </c>
      <c r="D12" s="634">
        <v>613.19999999999993</v>
      </c>
      <c r="E12" s="647">
        <v>1</v>
      </c>
      <c r="F12" s="635">
        <v>613.19999999999993</v>
      </c>
    </row>
    <row r="13" spans="1:6" ht="14.4" customHeight="1" x14ac:dyDescent="0.3">
      <c r="A13" s="659" t="s">
        <v>1514</v>
      </c>
      <c r="B13" s="634"/>
      <c r="C13" s="647">
        <v>0</v>
      </c>
      <c r="D13" s="634">
        <v>128.47</v>
      </c>
      <c r="E13" s="647">
        <v>1</v>
      </c>
      <c r="F13" s="635">
        <v>128.47</v>
      </c>
    </row>
    <row r="14" spans="1:6" ht="14.4" customHeight="1" x14ac:dyDescent="0.3">
      <c r="A14" s="659" t="s">
        <v>1515</v>
      </c>
      <c r="B14" s="634"/>
      <c r="C14" s="647">
        <v>0</v>
      </c>
      <c r="D14" s="634">
        <v>113.30999999999999</v>
      </c>
      <c r="E14" s="647">
        <v>1</v>
      </c>
      <c r="F14" s="635">
        <v>113.30999999999999</v>
      </c>
    </row>
    <row r="15" spans="1:6" ht="14.4" customHeight="1" x14ac:dyDescent="0.3">
      <c r="A15" s="659" t="s">
        <v>1516</v>
      </c>
      <c r="B15" s="634"/>
      <c r="C15" s="647">
        <v>0</v>
      </c>
      <c r="D15" s="634">
        <v>63.46</v>
      </c>
      <c r="E15" s="647">
        <v>1</v>
      </c>
      <c r="F15" s="635">
        <v>63.46</v>
      </c>
    </row>
    <row r="16" spans="1:6" ht="14.4" customHeight="1" x14ac:dyDescent="0.3">
      <c r="A16" s="659" t="s">
        <v>1517</v>
      </c>
      <c r="B16" s="634"/>
      <c r="C16" s="647">
        <v>0</v>
      </c>
      <c r="D16" s="634">
        <v>472.48000000000013</v>
      </c>
      <c r="E16" s="647">
        <v>1</v>
      </c>
      <c r="F16" s="635">
        <v>472.48000000000013</v>
      </c>
    </row>
    <row r="17" spans="1:6" ht="14.4" customHeight="1" x14ac:dyDescent="0.3">
      <c r="A17" s="659" t="s">
        <v>1518</v>
      </c>
      <c r="B17" s="634"/>
      <c r="C17" s="647">
        <v>0</v>
      </c>
      <c r="D17" s="634">
        <v>52.810000000000016</v>
      </c>
      <c r="E17" s="647">
        <v>1</v>
      </c>
      <c r="F17" s="635">
        <v>52.810000000000016</v>
      </c>
    </row>
    <row r="18" spans="1:6" ht="14.4" customHeight="1" x14ac:dyDescent="0.3">
      <c r="A18" s="659" t="s">
        <v>1519</v>
      </c>
      <c r="B18" s="634"/>
      <c r="C18" s="647">
        <v>0</v>
      </c>
      <c r="D18" s="634">
        <v>23.97</v>
      </c>
      <c r="E18" s="647">
        <v>1</v>
      </c>
      <c r="F18" s="635">
        <v>23.97</v>
      </c>
    </row>
    <row r="19" spans="1:6" ht="14.4" customHeight="1" x14ac:dyDescent="0.3">
      <c r="A19" s="659" t="s">
        <v>1520</v>
      </c>
      <c r="B19" s="634"/>
      <c r="C19" s="647">
        <v>0</v>
      </c>
      <c r="D19" s="634">
        <v>5608.753300310299</v>
      </c>
      <c r="E19" s="647">
        <v>1</v>
      </c>
      <c r="F19" s="635">
        <v>5608.753300310299</v>
      </c>
    </row>
    <row r="20" spans="1:6" ht="14.4" customHeight="1" x14ac:dyDescent="0.3">
      <c r="A20" s="659" t="s">
        <v>1521</v>
      </c>
      <c r="B20" s="634"/>
      <c r="C20" s="647">
        <v>0</v>
      </c>
      <c r="D20" s="634">
        <v>117.37</v>
      </c>
      <c r="E20" s="647">
        <v>1</v>
      </c>
      <c r="F20" s="635">
        <v>117.37</v>
      </c>
    </row>
    <row r="21" spans="1:6" ht="14.4" customHeight="1" x14ac:dyDescent="0.3">
      <c r="A21" s="659" t="s">
        <v>1522</v>
      </c>
      <c r="B21" s="634"/>
      <c r="C21" s="647">
        <v>0</v>
      </c>
      <c r="D21" s="634">
        <v>57.370000000000026</v>
      </c>
      <c r="E21" s="647">
        <v>1</v>
      </c>
      <c r="F21" s="635">
        <v>57.370000000000026</v>
      </c>
    </row>
    <row r="22" spans="1:6" ht="14.4" customHeight="1" x14ac:dyDescent="0.3">
      <c r="A22" s="659" t="s">
        <v>1523</v>
      </c>
      <c r="B22" s="634"/>
      <c r="C22" s="647">
        <v>0</v>
      </c>
      <c r="D22" s="634">
        <v>67514.148254447311</v>
      </c>
      <c r="E22" s="647">
        <v>1</v>
      </c>
      <c r="F22" s="635">
        <v>67514.148254447311</v>
      </c>
    </row>
    <row r="23" spans="1:6" ht="14.4" customHeight="1" x14ac:dyDescent="0.3">
      <c r="A23" s="659" t="s">
        <v>1524</v>
      </c>
      <c r="B23" s="634"/>
      <c r="C23" s="647">
        <v>0</v>
      </c>
      <c r="D23" s="634">
        <v>58.76915823636665</v>
      </c>
      <c r="E23" s="647">
        <v>1</v>
      </c>
      <c r="F23" s="635">
        <v>58.76915823636665</v>
      </c>
    </row>
    <row r="24" spans="1:6" ht="14.4" customHeight="1" x14ac:dyDescent="0.3">
      <c r="A24" s="659" t="s">
        <v>1525</v>
      </c>
      <c r="B24" s="634"/>
      <c r="C24" s="647">
        <v>0</v>
      </c>
      <c r="D24" s="634">
        <v>172.19949602909759</v>
      </c>
      <c r="E24" s="647">
        <v>1</v>
      </c>
      <c r="F24" s="635">
        <v>172.19949602909759</v>
      </c>
    </row>
    <row r="25" spans="1:6" ht="14.4" customHeight="1" x14ac:dyDescent="0.3">
      <c r="A25" s="659" t="s">
        <v>1526</v>
      </c>
      <c r="B25" s="634"/>
      <c r="C25" s="647">
        <v>0</v>
      </c>
      <c r="D25" s="634">
        <v>907.459304801283</v>
      </c>
      <c r="E25" s="647">
        <v>1</v>
      </c>
      <c r="F25" s="635">
        <v>907.459304801283</v>
      </c>
    </row>
    <row r="26" spans="1:6" ht="14.4" customHeight="1" x14ac:dyDescent="0.3">
      <c r="A26" s="659" t="s">
        <v>1527</v>
      </c>
      <c r="B26" s="634"/>
      <c r="C26" s="647">
        <v>0</v>
      </c>
      <c r="D26" s="634">
        <v>110.19999999999999</v>
      </c>
      <c r="E26" s="647">
        <v>1</v>
      </c>
      <c r="F26" s="635">
        <v>110.19999999999999</v>
      </c>
    </row>
    <row r="27" spans="1:6" ht="14.4" customHeight="1" x14ac:dyDescent="0.3">
      <c r="A27" s="659" t="s">
        <v>1528</v>
      </c>
      <c r="B27" s="634"/>
      <c r="C27" s="647">
        <v>0</v>
      </c>
      <c r="D27" s="634">
        <v>3483.2196589431674</v>
      </c>
      <c r="E27" s="647">
        <v>1</v>
      </c>
      <c r="F27" s="635">
        <v>3483.2196589431674</v>
      </c>
    </row>
    <row r="28" spans="1:6" ht="14.4" customHeight="1" x14ac:dyDescent="0.3">
      <c r="A28" s="659" t="s">
        <v>1529</v>
      </c>
      <c r="B28" s="634"/>
      <c r="C28" s="647">
        <v>0</v>
      </c>
      <c r="D28" s="634">
        <v>6525.804226434193</v>
      </c>
      <c r="E28" s="647">
        <v>1</v>
      </c>
      <c r="F28" s="635">
        <v>6525.804226434193</v>
      </c>
    </row>
    <row r="29" spans="1:6" ht="14.4" customHeight="1" x14ac:dyDescent="0.3">
      <c r="A29" s="659" t="s">
        <v>1530</v>
      </c>
      <c r="B29" s="634"/>
      <c r="C29" s="647">
        <v>0</v>
      </c>
      <c r="D29" s="634">
        <v>917.00199613717382</v>
      </c>
      <c r="E29" s="647">
        <v>1</v>
      </c>
      <c r="F29" s="635">
        <v>917.00199613717382</v>
      </c>
    </row>
    <row r="30" spans="1:6" ht="14.4" customHeight="1" x14ac:dyDescent="0.3">
      <c r="A30" s="659" t="s">
        <v>1531</v>
      </c>
      <c r="B30" s="634"/>
      <c r="C30" s="647">
        <v>0</v>
      </c>
      <c r="D30" s="634">
        <v>79.83</v>
      </c>
      <c r="E30" s="647">
        <v>1</v>
      </c>
      <c r="F30" s="635">
        <v>79.83</v>
      </c>
    </row>
    <row r="31" spans="1:6" ht="14.4" customHeight="1" x14ac:dyDescent="0.3">
      <c r="A31" s="659" t="s">
        <v>1532</v>
      </c>
      <c r="B31" s="634"/>
      <c r="C31" s="647">
        <v>0</v>
      </c>
      <c r="D31" s="634">
        <v>19930.994521925157</v>
      </c>
      <c r="E31" s="647">
        <v>1</v>
      </c>
      <c r="F31" s="635">
        <v>19930.994521925157</v>
      </c>
    </row>
    <row r="32" spans="1:6" ht="14.4" customHeight="1" x14ac:dyDescent="0.3">
      <c r="A32" s="659" t="s">
        <v>1533</v>
      </c>
      <c r="B32" s="634"/>
      <c r="C32" s="647">
        <v>0</v>
      </c>
      <c r="D32" s="634">
        <v>100.67956393078913</v>
      </c>
      <c r="E32" s="647">
        <v>1</v>
      </c>
      <c r="F32" s="635">
        <v>100.67956393078913</v>
      </c>
    </row>
    <row r="33" spans="1:6" ht="14.4" customHeight="1" x14ac:dyDescent="0.3">
      <c r="A33" s="659" t="s">
        <v>1534</v>
      </c>
      <c r="B33" s="634"/>
      <c r="C33" s="647">
        <v>0</v>
      </c>
      <c r="D33" s="634">
        <v>4485</v>
      </c>
      <c r="E33" s="647">
        <v>1</v>
      </c>
      <c r="F33" s="635">
        <v>4485</v>
      </c>
    </row>
    <row r="34" spans="1:6" ht="14.4" customHeight="1" x14ac:dyDescent="0.3">
      <c r="A34" s="659" t="s">
        <v>1535</v>
      </c>
      <c r="B34" s="634"/>
      <c r="C34" s="647">
        <v>0</v>
      </c>
      <c r="D34" s="634">
        <v>72.569999999999993</v>
      </c>
      <c r="E34" s="647">
        <v>1</v>
      </c>
      <c r="F34" s="635">
        <v>72.569999999999993</v>
      </c>
    </row>
    <row r="35" spans="1:6" ht="14.4" customHeight="1" x14ac:dyDescent="0.3">
      <c r="A35" s="659" t="s">
        <v>1536</v>
      </c>
      <c r="B35" s="634"/>
      <c r="C35" s="647">
        <v>0</v>
      </c>
      <c r="D35" s="634">
        <v>166.65018630638338</v>
      </c>
      <c r="E35" s="647">
        <v>1</v>
      </c>
      <c r="F35" s="635">
        <v>166.65018630638338</v>
      </c>
    </row>
    <row r="36" spans="1:6" ht="14.4" customHeight="1" x14ac:dyDescent="0.3">
      <c r="A36" s="659" t="s">
        <v>1537</v>
      </c>
      <c r="B36" s="634"/>
      <c r="C36" s="647">
        <v>0</v>
      </c>
      <c r="D36" s="634">
        <v>130.91999999999996</v>
      </c>
      <c r="E36" s="647">
        <v>1</v>
      </c>
      <c r="F36" s="635">
        <v>130.91999999999996</v>
      </c>
    </row>
    <row r="37" spans="1:6" ht="14.4" customHeight="1" x14ac:dyDescent="0.3">
      <c r="A37" s="659" t="s">
        <v>1538</v>
      </c>
      <c r="B37" s="634"/>
      <c r="C37" s="647">
        <v>0</v>
      </c>
      <c r="D37" s="634">
        <v>457.78</v>
      </c>
      <c r="E37" s="647">
        <v>1</v>
      </c>
      <c r="F37" s="635">
        <v>457.78</v>
      </c>
    </row>
    <row r="38" spans="1:6" ht="14.4" customHeight="1" x14ac:dyDescent="0.3">
      <c r="A38" s="659" t="s">
        <v>1539</v>
      </c>
      <c r="B38" s="634"/>
      <c r="C38" s="647">
        <v>0</v>
      </c>
      <c r="D38" s="634">
        <v>185.86</v>
      </c>
      <c r="E38" s="647">
        <v>1</v>
      </c>
      <c r="F38" s="635">
        <v>185.86</v>
      </c>
    </row>
    <row r="39" spans="1:6" ht="14.4" customHeight="1" x14ac:dyDescent="0.3">
      <c r="A39" s="659" t="s">
        <v>1540</v>
      </c>
      <c r="B39" s="634"/>
      <c r="C39" s="647">
        <v>0</v>
      </c>
      <c r="D39" s="634">
        <v>23871.000926578592</v>
      </c>
      <c r="E39" s="647">
        <v>1</v>
      </c>
      <c r="F39" s="635">
        <v>23871.000926578592</v>
      </c>
    </row>
    <row r="40" spans="1:6" ht="14.4" customHeight="1" x14ac:dyDescent="0.3">
      <c r="A40" s="659" t="s">
        <v>1541</v>
      </c>
      <c r="B40" s="634"/>
      <c r="C40" s="647">
        <v>0</v>
      </c>
      <c r="D40" s="634">
        <v>107.94040817406957</v>
      </c>
      <c r="E40" s="647">
        <v>1</v>
      </c>
      <c r="F40" s="635">
        <v>107.94040817406957</v>
      </c>
    </row>
    <row r="41" spans="1:6" ht="14.4" customHeight="1" x14ac:dyDescent="0.3">
      <c r="A41" s="659" t="s">
        <v>1542</v>
      </c>
      <c r="B41" s="634"/>
      <c r="C41" s="647">
        <v>0</v>
      </c>
      <c r="D41" s="634">
        <v>211.88999999999993</v>
      </c>
      <c r="E41" s="647">
        <v>1</v>
      </c>
      <c r="F41" s="635">
        <v>211.88999999999993</v>
      </c>
    </row>
    <row r="42" spans="1:6" ht="14.4" customHeight="1" x14ac:dyDescent="0.3">
      <c r="A42" s="659" t="s">
        <v>1543</v>
      </c>
      <c r="B42" s="634"/>
      <c r="C42" s="647">
        <v>0</v>
      </c>
      <c r="D42" s="634">
        <v>84.350099517522452</v>
      </c>
      <c r="E42" s="647">
        <v>1</v>
      </c>
      <c r="F42" s="635">
        <v>84.350099517522452</v>
      </c>
    </row>
    <row r="43" spans="1:6" ht="14.4" customHeight="1" x14ac:dyDescent="0.3">
      <c r="A43" s="659" t="s">
        <v>1544</v>
      </c>
      <c r="B43" s="634"/>
      <c r="C43" s="647">
        <v>0</v>
      </c>
      <c r="D43" s="634">
        <v>28.920000000000012</v>
      </c>
      <c r="E43" s="647">
        <v>1</v>
      </c>
      <c r="F43" s="635">
        <v>28.920000000000012</v>
      </c>
    </row>
    <row r="44" spans="1:6" ht="14.4" customHeight="1" x14ac:dyDescent="0.3">
      <c r="A44" s="659" t="s">
        <v>1545</v>
      </c>
      <c r="B44" s="634"/>
      <c r="C44" s="647">
        <v>0</v>
      </c>
      <c r="D44" s="634">
        <v>191.60999999999987</v>
      </c>
      <c r="E44" s="647">
        <v>1</v>
      </c>
      <c r="F44" s="635">
        <v>191.60999999999987</v>
      </c>
    </row>
    <row r="45" spans="1:6" ht="14.4" customHeight="1" x14ac:dyDescent="0.3">
      <c r="A45" s="659" t="s">
        <v>1546</v>
      </c>
      <c r="B45" s="634"/>
      <c r="C45" s="647">
        <v>0</v>
      </c>
      <c r="D45" s="634">
        <v>162.03999999999996</v>
      </c>
      <c r="E45" s="647">
        <v>1</v>
      </c>
      <c r="F45" s="635">
        <v>162.03999999999996</v>
      </c>
    </row>
    <row r="46" spans="1:6" ht="14.4" customHeight="1" x14ac:dyDescent="0.3">
      <c r="A46" s="659" t="s">
        <v>1547</v>
      </c>
      <c r="B46" s="634"/>
      <c r="C46" s="647">
        <v>0</v>
      </c>
      <c r="D46" s="634">
        <v>383.32215736631076</v>
      </c>
      <c r="E46" s="647">
        <v>1</v>
      </c>
      <c r="F46" s="635">
        <v>383.32215736631076</v>
      </c>
    </row>
    <row r="47" spans="1:6" ht="14.4" customHeight="1" x14ac:dyDescent="0.3">
      <c r="A47" s="659" t="s">
        <v>1548</v>
      </c>
      <c r="B47" s="634"/>
      <c r="C47" s="647">
        <v>0</v>
      </c>
      <c r="D47" s="634">
        <v>115.79011670854803</v>
      </c>
      <c r="E47" s="647">
        <v>1</v>
      </c>
      <c r="F47" s="635">
        <v>115.79011670854803</v>
      </c>
    </row>
    <row r="48" spans="1:6" ht="14.4" customHeight="1" x14ac:dyDescent="0.3">
      <c r="A48" s="659" t="s">
        <v>1549</v>
      </c>
      <c r="B48" s="634"/>
      <c r="C48" s="647">
        <v>0</v>
      </c>
      <c r="D48" s="634">
        <v>127.48000000000003</v>
      </c>
      <c r="E48" s="647">
        <v>1</v>
      </c>
      <c r="F48" s="635">
        <v>127.48000000000003</v>
      </c>
    </row>
    <row r="49" spans="1:6" ht="14.4" customHeight="1" x14ac:dyDescent="0.3">
      <c r="A49" s="659" t="s">
        <v>1550</v>
      </c>
      <c r="B49" s="634"/>
      <c r="C49" s="647">
        <v>0</v>
      </c>
      <c r="D49" s="634">
        <v>43686.376546506188</v>
      </c>
      <c r="E49" s="647">
        <v>1</v>
      </c>
      <c r="F49" s="635">
        <v>43686.376546506188</v>
      </c>
    </row>
    <row r="50" spans="1:6" ht="14.4" customHeight="1" x14ac:dyDescent="0.3">
      <c r="A50" s="659" t="s">
        <v>1551</v>
      </c>
      <c r="B50" s="634"/>
      <c r="C50" s="647">
        <v>0</v>
      </c>
      <c r="D50" s="634">
        <v>193.60999999999996</v>
      </c>
      <c r="E50" s="647">
        <v>1</v>
      </c>
      <c r="F50" s="635">
        <v>193.60999999999996</v>
      </c>
    </row>
    <row r="51" spans="1:6" ht="14.4" customHeight="1" thickBot="1" x14ac:dyDescent="0.35">
      <c r="A51" s="657" t="s">
        <v>1552</v>
      </c>
      <c r="B51" s="649"/>
      <c r="C51" s="650">
        <v>0</v>
      </c>
      <c r="D51" s="649">
        <v>145.31978734886309</v>
      </c>
      <c r="E51" s="650">
        <v>1</v>
      </c>
      <c r="F51" s="651">
        <v>145.31978734886309</v>
      </c>
    </row>
    <row r="52" spans="1:6" ht="14.4" customHeight="1" thickBot="1" x14ac:dyDescent="0.35">
      <c r="A52" s="652" t="s">
        <v>3</v>
      </c>
      <c r="B52" s="653">
        <v>452.22062085484481</v>
      </c>
      <c r="C52" s="654">
        <v>2.4734981843273496E-3</v>
      </c>
      <c r="D52" s="653">
        <v>182374.11970970131</v>
      </c>
      <c r="E52" s="654">
        <v>0.99752650181567248</v>
      </c>
      <c r="F52" s="655">
        <v>182826.34033055618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1638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452.22062085484487</v>
      </c>
      <c r="H3" s="48">
        <f>IF(M3=0,0,G3/M3)</f>
        <v>2.47349818432735E-3</v>
      </c>
      <c r="I3" s="47">
        <f>SUBTOTAL(9,I6:I1048576)</f>
        <v>562.20000000000005</v>
      </c>
      <c r="J3" s="47">
        <f>SUBTOTAL(9,J6:J1048576)</f>
        <v>182374.11970970131</v>
      </c>
      <c r="K3" s="48">
        <f>IF(M3=0,0,J3/M3)</f>
        <v>0.99752650181567248</v>
      </c>
      <c r="L3" s="47">
        <f>SUBTOTAL(9,L6:L1048576)</f>
        <v>568.20000000000005</v>
      </c>
      <c r="M3" s="49">
        <f>SUBTOTAL(9,M6:M1048576)</f>
        <v>182826.34033055618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534</v>
      </c>
      <c r="B6" s="625" t="s">
        <v>1553</v>
      </c>
      <c r="C6" s="625" t="s">
        <v>1167</v>
      </c>
      <c r="D6" s="625" t="s">
        <v>1168</v>
      </c>
      <c r="E6" s="625" t="s">
        <v>1169</v>
      </c>
      <c r="F6" s="628"/>
      <c r="G6" s="628"/>
      <c r="H6" s="646">
        <v>0</v>
      </c>
      <c r="I6" s="628">
        <v>92</v>
      </c>
      <c r="J6" s="628">
        <v>6525.804226434193</v>
      </c>
      <c r="K6" s="646">
        <v>1</v>
      </c>
      <c r="L6" s="628">
        <v>92</v>
      </c>
      <c r="M6" s="629">
        <v>6525.804226434193</v>
      </c>
    </row>
    <row r="7" spans="1:13" ht="14.4" customHeight="1" x14ac:dyDescent="0.3">
      <c r="A7" s="630" t="s">
        <v>534</v>
      </c>
      <c r="B7" s="631" t="s">
        <v>1554</v>
      </c>
      <c r="C7" s="631" t="s">
        <v>1103</v>
      </c>
      <c r="D7" s="631" t="s">
        <v>1555</v>
      </c>
      <c r="E7" s="631" t="s">
        <v>1556</v>
      </c>
      <c r="F7" s="634"/>
      <c r="G7" s="634"/>
      <c r="H7" s="647">
        <v>0</v>
      </c>
      <c r="I7" s="634">
        <v>1</v>
      </c>
      <c r="J7" s="634">
        <v>172.19949602909759</v>
      </c>
      <c r="K7" s="647">
        <v>1</v>
      </c>
      <c r="L7" s="634">
        <v>1</v>
      </c>
      <c r="M7" s="635">
        <v>172.19949602909759</v>
      </c>
    </row>
    <row r="8" spans="1:13" ht="14.4" customHeight="1" x14ac:dyDescent="0.3">
      <c r="A8" s="630" t="s">
        <v>534</v>
      </c>
      <c r="B8" s="631" t="s">
        <v>1557</v>
      </c>
      <c r="C8" s="631" t="s">
        <v>1117</v>
      </c>
      <c r="D8" s="631" t="s">
        <v>1118</v>
      </c>
      <c r="E8" s="631" t="s">
        <v>1119</v>
      </c>
      <c r="F8" s="634"/>
      <c r="G8" s="634"/>
      <c r="H8" s="647">
        <v>0</v>
      </c>
      <c r="I8" s="634">
        <v>1</v>
      </c>
      <c r="J8" s="634">
        <v>113.30999999999999</v>
      </c>
      <c r="K8" s="647">
        <v>1</v>
      </c>
      <c r="L8" s="634">
        <v>1</v>
      </c>
      <c r="M8" s="635">
        <v>113.30999999999999</v>
      </c>
    </row>
    <row r="9" spans="1:13" ht="14.4" customHeight="1" x14ac:dyDescent="0.3">
      <c r="A9" s="630" t="s">
        <v>534</v>
      </c>
      <c r="B9" s="631" t="s">
        <v>1558</v>
      </c>
      <c r="C9" s="631" t="s">
        <v>1155</v>
      </c>
      <c r="D9" s="631" t="s">
        <v>1156</v>
      </c>
      <c r="E9" s="631" t="s">
        <v>1157</v>
      </c>
      <c r="F9" s="634"/>
      <c r="G9" s="634"/>
      <c r="H9" s="647">
        <v>0</v>
      </c>
      <c r="I9" s="634">
        <v>1</v>
      </c>
      <c r="J9" s="634">
        <v>472.48000000000013</v>
      </c>
      <c r="K9" s="647">
        <v>1</v>
      </c>
      <c r="L9" s="634">
        <v>1</v>
      </c>
      <c r="M9" s="635">
        <v>472.48000000000013</v>
      </c>
    </row>
    <row r="10" spans="1:13" ht="14.4" customHeight="1" x14ac:dyDescent="0.3">
      <c r="A10" s="630" t="s">
        <v>534</v>
      </c>
      <c r="B10" s="631" t="s">
        <v>1559</v>
      </c>
      <c r="C10" s="631" t="s">
        <v>1178</v>
      </c>
      <c r="D10" s="631" t="s">
        <v>1560</v>
      </c>
      <c r="E10" s="631" t="s">
        <v>1561</v>
      </c>
      <c r="F10" s="634"/>
      <c r="G10" s="634"/>
      <c r="H10" s="647">
        <v>0</v>
      </c>
      <c r="I10" s="634">
        <v>1</v>
      </c>
      <c r="J10" s="634">
        <v>117.37</v>
      </c>
      <c r="K10" s="647">
        <v>1</v>
      </c>
      <c r="L10" s="634">
        <v>1</v>
      </c>
      <c r="M10" s="635">
        <v>117.37</v>
      </c>
    </row>
    <row r="11" spans="1:13" ht="14.4" customHeight="1" x14ac:dyDescent="0.3">
      <c r="A11" s="630" t="s">
        <v>534</v>
      </c>
      <c r="B11" s="631" t="s">
        <v>1562</v>
      </c>
      <c r="C11" s="631" t="s">
        <v>1189</v>
      </c>
      <c r="D11" s="631" t="s">
        <v>1111</v>
      </c>
      <c r="E11" s="631" t="s">
        <v>1190</v>
      </c>
      <c r="F11" s="634"/>
      <c r="G11" s="634"/>
      <c r="H11" s="647">
        <v>0</v>
      </c>
      <c r="I11" s="634">
        <v>2</v>
      </c>
      <c r="J11" s="634">
        <v>713</v>
      </c>
      <c r="K11" s="647">
        <v>1</v>
      </c>
      <c r="L11" s="634">
        <v>2</v>
      </c>
      <c r="M11" s="635">
        <v>713</v>
      </c>
    </row>
    <row r="12" spans="1:13" ht="14.4" customHeight="1" x14ac:dyDescent="0.3">
      <c r="A12" s="630" t="s">
        <v>534</v>
      </c>
      <c r="B12" s="631" t="s">
        <v>1562</v>
      </c>
      <c r="C12" s="631" t="s">
        <v>1192</v>
      </c>
      <c r="D12" s="631" t="s">
        <v>1111</v>
      </c>
      <c r="E12" s="631" t="s">
        <v>1193</v>
      </c>
      <c r="F12" s="634"/>
      <c r="G12" s="634"/>
      <c r="H12" s="647">
        <v>0</v>
      </c>
      <c r="I12" s="634">
        <v>21</v>
      </c>
      <c r="J12" s="634">
        <v>8693.9907060939586</v>
      </c>
      <c r="K12" s="647">
        <v>1</v>
      </c>
      <c r="L12" s="634">
        <v>21</v>
      </c>
      <c r="M12" s="635">
        <v>8693.9907060939586</v>
      </c>
    </row>
    <row r="13" spans="1:13" ht="14.4" customHeight="1" x14ac:dyDescent="0.3">
      <c r="A13" s="630" t="s">
        <v>534</v>
      </c>
      <c r="B13" s="631" t="s">
        <v>1562</v>
      </c>
      <c r="C13" s="631" t="s">
        <v>1110</v>
      </c>
      <c r="D13" s="631" t="s">
        <v>1111</v>
      </c>
      <c r="E13" s="631" t="s">
        <v>1112</v>
      </c>
      <c r="F13" s="634"/>
      <c r="G13" s="634"/>
      <c r="H13" s="647">
        <v>0</v>
      </c>
      <c r="I13" s="634">
        <v>11</v>
      </c>
      <c r="J13" s="634">
        <v>5414.1887852048185</v>
      </c>
      <c r="K13" s="647">
        <v>1</v>
      </c>
      <c r="L13" s="634">
        <v>11</v>
      </c>
      <c r="M13" s="635">
        <v>5414.1887852048185</v>
      </c>
    </row>
    <row r="14" spans="1:13" ht="14.4" customHeight="1" x14ac:dyDescent="0.3">
      <c r="A14" s="630" t="s">
        <v>534</v>
      </c>
      <c r="B14" s="631" t="s">
        <v>1562</v>
      </c>
      <c r="C14" s="631" t="s">
        <v>1114</v>
      </c>
      <c r="D14" s="631" t="s">
        <v>1111</v>
      </c>
      <c r="E14" s="631" t="s">
        <v>1115</v>
      </c>
      <c r="F14" s="634"/>
      <c r="G14" s="634"/>
      <c r="H14" s="647">
        <v>0</v>
      </c>
      <c r="I14" s="634">
        <v>1</v>
      </c>
      <c r="J14" s="634">
        <v>943</v>
      </c>
      <c r="K14" s="647">
        <v>1</v>
      </c>
      <c r="L14" s="634">
        <v>1</v>
      </c>
      <c r="M14" s="635">
        <v>943</v>
      </c>
    </row>
    <row r="15" spans="1:13" ht="14.4" customHeight="1" x14ac:dyDescent="0.3">
      <c r="A15" s="630" t="s">
        <v>534</v>
      </c>
      <c r="B15" s="631" t="s">
        <v>1562</v>
      </c>
      <c r="C15" s="631" t="s">
        <v>1129</v>
      </c>
      <c r="D15" s="631" t="s">
        <v>1130</v>
      </c>
      <c r="E15" s="631" t="s">
        <v>1563</v>
      </c>
      <c r="F15" s="634"/>
      <c r="G15" s="634"/>
      <c r="H15" s="647">
        <v>0</v>
      </c>
      <c r="I15" s="634">
        <v>15</v>
      </c>
      <c r="J15" s="634">
        <v>51749.968763148529</v>
      </c>
      <c r="K15" s="647">
        <v>1</v>
      </c>
      <c r="L15" s="634">
        <v>15</v>
      </c>
      <c r="M15" s="635">
        <v>51749.968763148529</v>
      </c>
    </row>
    <row r="16" spans="1:13" ht="14.4" customHeight="1" x14ac:dyDescent="0.3">
      <c r="A16" s="630" t="s">
        <v>534</v>
      </c>
      <c r="B16" s="631" t="s">
        <v>1564</v>
      </c>
      <c r="C16" s="631" t="s">
        <v>547</v>
      </c>
      <c r="D16" s="631" t="s">
        <v>548</v>
      </c>
      <c r="E16" s="631" t="s">
        <v>549</v>
      </c>
      <c r="F16" s="634">
        <v>1</v>
      </c>
      <c r="G16" s="634">
        <v>100.88</v>
      </c>
      <c r="H16" s="647">
        <v>1</v>
      </c>
      <c r="I16" s="634"/>
      <c r="J16" s="634"/>
      <c r="K16" s="647">
        <v>0</v>
      </c>
      <c r="L16" s="634">
        <v>1</v>
      </c>
      <c r="M16" s="635">
        <v>100.88</v>
      </c>
    </row>
    <row r="17" spans="1:13" ht="14.4" customHeight="1" x14ac:dyDescent="0.3">
      <c r="A17" s="630" t="s">
        <v>534</v>
      </c>
      <c r="B17" s="631" t="s">
        <v>1565</v>
      </c>
      <c r="C17" s="631" t="s">
        <v>1099</v>
      </c>
      <c r="D17" s="631" t="s">
        <v>1566</v>
      </c>
      <c r="E17" s="631" t="s">
        <v>1567</v>
      </c>
      <c r="F17" s="634"/>
      <c r="G17" s="634"/>
      <c r="H17" s="647">
        <v>0</v>
      </c>
      <c r="I17" s="634">
        <v>2</v>
      </c>
      <c r="J17" s="634">
        <v>110.19999999999999</v>
      </c>
      <c r="K17" s="647">
        <v>1</v>
      </c>
      <c r="L17" s="634">
        <v>2</v>
      </c>
      <c r="M17" s="635">
        <v>110.19999999999999</v>
      </c>
    </row>
    <row r="18" spans="1:13" ht="14.4" customHeight="1" x14ac:dyDescent="0.3">
      <c r="A18" s="630" t="s">
        <v>534</v>
      </c>
      <c r="B18" s="631" t="s">
        <v>1568</v>
      </c>
      <c r="C18" s="631" t="s">
        <v>1125</v>
      </c>
      <c r="D18" s="631" t="s">
        <v>1126</v>
      </c>
      <c r="E18" s="631" t="s">
        <v>1127</v>
      </c>
      <c r="F18" s="634"/>
      <c r="G18" s="634"/>
      <c r="H18" s="647">
        <v>0</v>
      </c>
      <c r="I18" s="634">
        <v>1</v>
      </c>
      <c r="J18" s="634">
        <v>79.83</v>
      </c>
      <c r="K18" s="647">
        <v>1</v>
      </c>
      <c r="L18" s="634">
        <v>1</v>
      </c>
      <c r="M18" s="635">
        <v>79.83</v>
      </c>
    </row>
    <row r="19" spans="1:13" ht="14.4" customHeight="1" x14ac:dyDescent="0.3">
      <c r="A19" s="630" t="s">
        <v>534</v>
      </c>
      <c r="B19" s="631" t="s">
        <v>1569</v>
      </c>
      <c r="C19" s="631" t="s">
        <v>1121</v>
      </c>
      <c r="D19" s="631" t="s">
        <v>1122</v>
      </c>
      <c r="E19" s="631" t="s">
        <v>1123</v>
      </c>
      <c r="F19" s="634"/>
      <c r="G19" s="634"/>
      <c r="H19" s="647">
        <v>0</v>
      </c>
      <c r="I19" s="634">
        <v>1</v>
      </c>
      <c r="J19" s="634">
        <v>45.639999999999986</v>
      </c>
      <c r="K19" s="647">
        <v>1</v>
      </c>
      <c r="L19" s="634">
        <v>1</v>
      </c>
      <c r="M19" s="635">
        <v>45.639999999999986</v>
      </c>
    </row>
    <row r="20" spans="1:13" ht="14.4" customHeight="1" x14ac:dyDescent="0.3">
      <c r="A20" s="630" t="s">
        <v>534</v>
      </c>
      <c r="B20" s="631" t="s">
        <v>1570</v>
      </c>
      <c r="C20" s="631" t="s">
        <v>823</v>
      </c>
      <c r="D20" s="631" t="s">
        <v>824</v>
      </c>
      <c r="E20" s="631" t="s">
        <v>825</v>
      </c>
      <c r="F20" s="634"/>
      <c r="G20" s="634"/>
      <c r="H20" s="647">
        <v>0</v>
      </c>
      <c r="I20" s="634">
        <v>1</v>
      </c>
      <c r="J20" s="634">
        <v>36.249999999999986</v>
      </c>
      <c r="K20" s="647">
        <v>1</v>
      </c>
      <c r="L20" s="634">
        <v>1</v>
      </c>
      <c r="M20" s="635">
        <v>36.249999999999986</v>
      </c>
    </row>
    <row r="21" spans="1:13" ht="14.4" customHeight="1" x14ac:dyDescent="0.3">
      <c r="A21" s="630" t="s">
        <v>534</v>
      </c>
      <c r="B21" s="631" t="s">
        <v>1571</v>
      </c>
      <c r="C21" s="631" t="s">
        <v>1144</v>
      </c>
      <c r="D21" s="631" t="s">
        <v>1145</v>
      </c>
      <c r="E21" s="631" t="s">
        <v>1146</v>
      </c>
      <c r="F21" s="634"/>
      <c r="G21" s="634"/>
      <c r="H21" s="647">
        <v>0</v>
      </c>
      <c r="I21" s="634">
        <v>2</v>
      </c>
      <c r="J21" s="634">
        <v>185.86</v>
      </c>
      <c r="K21" s="647">
        <v>1</v>
      </c>
      <c r="L21" s="634">
        <v>2</v>
      </c>
      <c r="M21" s="635">
        <v>185.86</v>
      </c>
    </row>
    <row r="22" spans="1:13" ht="14.4" customHeight="1" x14ac:dyDescent="0.3">
      <c r="A22" s="630" t="s">
        <v>534</v>
      </c>
      <c r="B22" s="631" t="s">
        <v>1572</v>
      </c>
      <c r="C22" s="631" t="s">
        <v>1170</v>
      </c>
      <c r="D22" s="631" t="s">
        <v>1171</v>
      </c>
      <c r="E22" s="631" t="s">
        <v>1172</v>
      </c>
      <c r="F22" s="634"/>
      <c r="G22" s="634"/>
      <c r="H22" s="647">
        <v>0</v>
      </c>
      <c r="I22" s="634">
        <v>1</v>
      </c>
      <c r="J22" s="634">
        <v>107.94040817406957</v>
      </c>
      <c r="K22" s="647">
        <v>1</v>
      </c>
      <c r="L22" s="634">
        <v>1</v>
      </c>
      <c r="M22" s="635">
        <v>107.94040817406957</v>
      </c>
    </row>
    <row r="23" spans="1:13" ht="14.4" customHeight="1" x14ac:dyDescent="0.3">
      <c r="A23" s="630" t="s">
        <v>534</v>
      </c>
      <c r="B23" s="631" t="s">
        <v>1573</v>
      </c>
      <c r="C23" s="631" t="s">
        <v>1096</v>
      </c>
      <c r="D23" s="631" t="s">
        <v>1097</v>
      </c>
      <c r="E23" s="631" t="s">
        <v>829</v>
      </c>
      <c r="F23" s="634"/>
      <c r="G23" s="634"/>
      <c r="H23" s="647">
        <v>0</v>
      </c>
      <c r="I23" s="634">
        <v>1</v>
      </c>
      <c r="J23" s="634">
        <v>84.350099517522452</v>
      </c>
      <c r="K23" s="647">
        <v>1</v>
      </c>
      <c r="L23" s="634">
        <v>1</v>
      </c>
      <c r="M23" s="635">
        <v>84.350099517522452</v>
      </c>
    </row>
    <row r="24" spans="1:13" ht="14.4" customHeight="1" x14ac:dyDescent="0.3">
      <c r="A24" s="630" t="s">
        <v>534</v>
      </c>
      <c r="B24" s="631" t="s">
        <v>1574</v>
      </c>
      <c r="C24" s="631" t="s">
        <v>1148</v>
      </c>
      <c r="D24" s="631" t="s">
        <v>1149</v>
      </c>
      <c r="E24" s="631" t="s">
        <v>789</v>
      </c>
      <c r="F24" s="634"/>
      <c r="G24" s="634"/>
      <c r="H24" s="647">
        <v>0</v>
      </c>
      <c r="I24" s="634">
        <v>1</v>
      </c>
      <c r="J24" s="634">
        <v>63.869999999999941</v>
      </c>
      <c r="K24" s="647">
        <v>1</v>
      </c>
      <c r="L24" s="634">
        <v>1</v>
      </c>
      <c r="M24" s="635">
        <v>63.869999999999941</v>
      </c>
    </row>
    <row r="25" spans="1:13" ht="14.4" customHeight="1" x14ac:dyDescent="0.3">
      <c r="A25" s="630" t="s">
        <v>534</v>
      </c>
      <c r="B25" s="631" t="s">
        <v>1575</v>
      </c>
      <c r="C25" s="631" t="s">
        <v>1182</v>
      </c>
      <c r="D25" s="631" t="s">
        <v>1183</v>
      </c>
      <c r="E25" s="631" t="s">
        <v>1184</v>
      </c>
      <c r="F25" s="634"/>
      <c r="G25" s="634"/>
      <c r="H25" s="647">
        <v>0</v>
      </c>
      <c r="I25" s="634">
        <v>1</v>
      </c>
      <c r="J25" s="634">
        <v>236.47215736631074</v>
      </c>
      <c r="K25" s="647">
        <v>1</v>
      </c>
      <c r="L25" s="634">
        <v>1</v>
      </c>
      <c r="M25" s="635">
        <v>236.47215736631074</v>
      </c>
    </row>
    <row r="26" spans="1:13" ht="14.4" customHeight="1" x14ac:dyDescent="0.3">
      <c r="A26" s="630" t="s">
        <v>534</v>
      </c>
      <c r="B26" s="631" t="s">
        <v>1575</v>
      </c>
      <c r="C26" s="631" t="s">
        <v>1137</v>
      </c>
      <c r="D26" s="631" t="s">
        <v>1576</v>
      </c>
      <c r="E26" s="631" t="s">
        <v>789</v>
      </c>
      <c r="F26" s="634"/>
      <c r="G26" s="634"/>
      <c r="H26" s="647">
        <v>0</v>
      </c>
      <c r="I26" s="634">
        <v>1</v>
      </c>
      <c r="J26" s="634">
        <v>97.890000000000029</v>
      </c>
      <c r="K26" s="647">
        <v>1</v>
      </c>
      <c r="L26" s="634">
        <v>1</v>
      </c>
      <c r="M26" s="635">
        <v>97.890000000000029</v>
      </c>
    </row>
    <row r="27" spans="1:13" ht="14.4" customHeight="1" x14ac:dyDescent="0.3">
      <c r="A27" s="630" t="s">
        <v>534</v>
      </c>
      <c r="B27" s="631" t="s">
        <v>1577</v>
      </c>
      <c r="C27" s="631" t="s">
        <v>1202</v>
      </c>
      <c r="D27" s="631" t="s">
        <v>1203</v>
      </c>
      <c r="E27" s="631" t="s">
        <v>1204</v>
      </c>
      <c r="F27" s="634"/>
      <c r="G27" s="634"/>
      <c r="H27" s="647">
        <v>0</v>
      </c>
      <c r="I27" s="634">
        <v>1</v>
      </c>
      <c r="J27" s="634">
        <v>127.48000000000003</v>
      </c>
      <c r="K27" s="647">
        <v>1</v>
      </c>
      <c r="L27" s="634">
        <v>1</v>
      </c>
      <c r="M27" s="635">
        <v>127.48000000000003</v>
      </c>
    </row>
    <row r="28" spans="1:13" ht="14.4" customHeight="1" x14ac:dyDescent="0.3">
      <c r="A28" s="630" t="s">
        <v>534</v>
      </c>
      <c r="B28" s="631" t="s">
        <v>1578</v>
      </c>
      <c r="C28" s="631" t="s">
        <v>1107</v>
      </c>
      <c r="D28" s="631" t="s">
        <v>1579</v>
      </c>
      <c r="E28" s="631" t="s">
        <v>829</v>
      </c>
      <c r="F28" s="634"/>
      <c r="G28" s="634"/>
      <c r="H28" s="647">
        <v>0</v>
      </c>
      <c r="I28" s="634">
        <v>1</v>
      </c>
      <c r="J28" s="634">
        <v>193.60999999999996</v>
      </c>
      <c r="K28" s="647">
        <v>1</v>
      </c>
      <c r="L28" s="634">
        <v>1</v>
      </c>
      <c r="M28" s="635">
        <v>193.60999999999996</v>
      </c>
    </row>
    <row r="29" spans="1:13" ht="14.4" customHeight="1" x14ac:dyDescent="0.3">
      <c r="A29" s="630" t="s">
        <v>534</v>
      </c>
      <c r="B29" s="631" t="s">
        <v>1580</v>
      </c>
      <c r="C29" s="631" t="s">
        <v>1092</v>
      </c>
      <c r="D29" s="631" t="s">
        <v>1581</v>
      </c>
      <c r="E29" s="631" t="s">
        <v>1582</v>
      </c>
      <c r="F29" s="634"/>
      <c r="G29" s="634"/>
      <c r="H29" s="647">
        <v>0</v>
      </c>
      <c r="I29" s="634">
        <v>4</v>
      </c>
      <c r="J29" s="634">
        <v>145.31978734886309</v>
      </c>
      <c r="K29" s="647">
        <v>1</v>
      </c>
      <c r="L29" s="634">
        <v>4</v>
      </c>
      <c r="M29" s="635">
        <v>145.31978734886309</v>
      </c>
    </row>
    <row r="30" spans="1:13" ht="14.4" customHeight="1" x14ac:dyDescent="0.3">
      <c r="A30" s="630" t="s">
        <v>534</v>
      </c>
      <c r="B30" s="631" t="s">
        <v>1583</v>
      </c>
      <c r="C30" s="631" t="s">
        <v>550</v>
      </c>
      <c r="D30" s="631" t="s">
        <v>551</v>
      </c>
      <c r="E30" s="631" t="s">
        <v>552</v>
      </c>
      <c r="F30" s="634">
        <v>2</v>
      </c>
      <c r="G30" s="634">
        <v>99.690000000000026</v>
      </c>
      <c r="H30" s="647">
        <v>1</v>
      </c>
      <c r="I30" s="634"/>
      <c r="J30" s="634"/>
      <c r="K30" s="647">
        <v>0</v>
      </c>
      <c r="L30" s="634">
        <v>2</v>
      </c>
      <c r="M30" s="635">
        <v>99.690000000000026</v>
      </c>
    </row>
    <row r="31" spans="1:13" ht="14.4" customHeight="1" x14ac:dyDescent="0.3">
      <c r="A31" s="630" t="s">
        <v>534</v>
      </c>
      <c r="B31" s="631" t="s">
        <v>1584</v>
      </c>
      <c r="C31" s="631" t="s">
        <v>1297</v>
      </c>
      <c r="D31" s="631" t="s">
        <v>1253</v>
      </c>
      <c r="E31" s="631" t="s">
        <v>1298</v>
      </c>
      <c r="F31" s="634"/>
      <c r="G31" s="634"/>
      <c r="H31" s="647">
        <v>0</v>
      </c>
      <c r="I31" s="634">
        <v>20</v>
      </c>
      <c r="J31" s="634">
        <v>917.00199613717382</v>
      </c>
      <c r="K31" s="647">
        <v>1</v>
      </c>
      <c r="L31" s="634">
        <v>20</v>
      </c>
      <c r="M31" s="635">
        <v>917.00199613717382</v>
      </c>
    </row>
    <row r="32" spans="1:13" ht="14.4" customHeight="1" x14ac:dyDescent="0.3">
      <c r="A32" s="630" t="s">
        <v>534</v>
      </c>
      <c r="B32" s="631" t="s">
        <v>1585</v>
      </c>
      <c r="C32" s="631" t="s">
        <v>1293</v>
      </c>
      <c r="D32" s="631" t="s">
        <v>1586</v>
      </c>
      <c r="E32" s="631" t="s">
        <v>1587</v>
      </c>
      <c r="F32" s="634"/>
      <c r="G32" s="634"/>
      <c r="H32" s="647">
        <v>0</v>
      </c>
      <c r="I32" s="634">
        <v>22</v>
      </c>
      <c r="J32" s="634">
        <v>3516.9180323216156</v>
      </c>
      <c r="K32" s="647">
        <v>1</v>
      </c>
      <c r="L32" s="634">
        <v>22</v>
      </c>
      <c r="M32" s="635">
        <v>3516.9180323216156</v>
      </c>
    </row>
    <row r="33" spans="1:13" ht="14.4" customHeight="1" x14ac:dyDescent="0.3">
      <c r="A33" s="630" t="s">
        <v>534</v>
      </c>
      <c r="B33" s="631" t="s">
        <v>1585</v>
      </c>
      <c r="C33" s="631" t="s">
        <v>1315</v>
      </c>
      <c r="D33" s="631" t="s">
        <v>1588</v>
      </c>
      <c r="E33" s="631" t="s">
        <v>1589</v>
      </c>
      <c r="F33" s="634"/>
      <c r="G33" s="634"/>
      <c r="H33" s="647">
        <v>0</v>
      </c>
      <c r="I33" s="634">
        <v>133.19999999999999</v>
      </c>
      <c r="J33" s="634">
        <v>12688.291758943318</v>
      </c>
      <c r="K33" s="647">
        <v>1</v>
      </c>
      <c r="L33" s="634">
        <v>133.19999999999999</v>
      </c>
      <c r="M33" s="635">
        <v>12688.291758943318</v>
      </c>
    </row>
    <row r="34" spans="1:13" ht="14.4" customHeight="1" x14ac:dyDescent="0.3">
      <c r="A34" s="630" t="s">
        <v>534</v>
      </c>
      <c r="B34" s="631" t="s">
        <v>1585</v>
      </c>
      <c r="C34" s="631" t="s">
        <v>1323</v>
      </c>
      <c r="D34" s="631" t="s">
        <v>1590</v>
      </c>
      <c r="E34" s="631" t="s">
        <v>1591</v>
      </c>
      <c r="F34" s="634"/>
      <c r="G34" s="634"/>
      <c r="H34" s="647">
        <v>0</v>
      </c>
      <c r="I34" s="634">
        <v>28</v>
      </c>
      <c r="J34" s="634">
        <v>3725.7847306602243</v>
      </c>
      <c r="K34" s="647">
        <v>1</v>
      </c>
      <c r="L34" s="634">
        <v>28</v>
      </c>
      <c r="M34" s="635">
        <v>3725.7847306602243</v>
      </c>
    </row>
    <row r="35" spans="1:13" ht="14.4" customHeight="1" x14ac:dyDescent="0.3">
      <c r="A35" s="630" t="s">
        <v>534</v>
      </c>
      <c r="B35" s="631" t="s">
        <v>1592</v>
      </c>
      <c r="C35" s="631" t="s">
        <v>1300</v>
      </c>
      <c r="D35" s="631" t="s">
        <v>1301</v>
      </c>
      <c r="E35" s="631" t="s">
        <v>1593</v>
      </c>
      <c r="F35" s="634"/>
      <c r="G35" s="634"/>
      <c r="H35" s="647">
        <v>0</v>
      </c>
      <c r="I35" s="634">
        <v>8</v>
      </c>
      <c r="J35" s="634">
        <v>1105.5294643227803</v>
      </c>
      <c r="K35" s="647">
        <v>1</v>
      </c>
      <c r="L35" s="634">
        <v>8</v>
      </c>
      <c r="M35" s="635">
        <v>1105.5294643227803</v>
      </c>
    </row>
    <row r="36" spans="1:13" ht="14.4" customHeight="1" x14ac:dyDescent="0.3">
      <c r="A36" s="630" t="s">
        <v>534</v>
      </c>
      <c r="B36" s="631" t="s">
        <v>1592</v>
      </c>
      <c r="C36" s="631" t="s">
        <v>1319</v>
      </c>
      <c r="D36" s="631" t="s">
        <v>1594</v>
      </c>
      <c r="E36" s="631" t="s">
        <v>1298</v>
      </c>
      <c r="F36" s="634"/>
      <c r="G36" s="634"/>
      <c r="H36" s="647">
        <v>0</v>
      </c>
      <c r="I36" s="634">
        <v>31</v>
      </c>
      <c r="J36" s="634">
        <v>2331.8239652778011</v>
      </c>
      <c r="K36" s="647">
        <v>1</v>
      </c>
      <c r="L36" s="634">
        <v>31</v>
      </c>
      <c r="M36" s="635">
        <v>2331.8239652778011</v>
      </c>
    </row>
    <row r="37" spans="1:13" ht="14.4" customHeight="1" x14ac:dyDescent="0.3">
      <c r="A37" s="630" t="s">
        <v>534</v>
      </c>
      <c r="B37" s="631" t="s">
        <v>1592</v>
      </c>
      <c r="C37" s="631" t="s">
        <v>1330</v>
      </c>
      <c r="D37" s="631" t="s">
        <v>1595</v>
      </c>
      <c r="E37" s="631" t="s">
        <v>1596</v>
      </c>
      <c r="F37" s="634"/>
      <c r="G37" s="634"/>
      <c r="H37" s="647">
        <v>0</v>
      </c>
      <c r="I37" s="634">
        <v>47</v>
      </c>
      <c r="J37" s="634">
        <v>2171.3998707097171</v>
      </c>
      <c r="K37" s="647">
        <v>1</v>
      </c>
      <c r="L37" s="634">
        <v>47</v>
      </c>
      <c r="M37" s="635">
        <v>2171.3998707097171</v>
      </c>
    </row>
    <row r="38" spans="1:13" ht="14.4" customHeight="1" x14ac:dyDescent="0.3">
      <c r="A38" s="630" t="s">
        <v>534</v>
      </c>
      <c r="B38" s="631" t="s">
        <v>1597</v>
      </c>
      <c r="C38" s="631" t="s">
        <v>1326</v>
      </c>
      <c r="D38" s="631" t="s">
        <v>1327</v>
      </c>
      <c r="E38" s="631" t="s">
        <v>1328</v>
      </c>
      <c r="F38" s="634"/>
      <c r="G38" s="634"/>
      <c r="H38" s="647">
        <v>0</v>
      </c>
      <c r="I38" s="634">
        <v>3</v>
      </c>
      <c r="J38" s="634">
        <v>4485</v>
      </c>
      <c r="K38" s="647">
        <v>1</v>
      </c>
      <c r="L38" s="634">
        <v>3</v>
      </c>
      <c r="M38" s="635">
        <v>4485</v>
      </c>
    </row>
    <row r="39" spans="1:13" ht="14.4" customHeight="1" x14ac:dyDescent="0.3">
      <c r="A39" s="630" t="s">
        <v>534</v>
      </c>
      <c r="B39" s="631" t="s">
        <v>1598</v>
      </c>
      <c r="C39" s="631" t="s">
        <v>1307</v>
      </c>
      <c r="D39" s="631" t="s">
        <v>1308</v>
      </c>
      <c r="E39" s="631" t="s">
        <v>1599</v>
      </c>
      <c r="F39" s="634"/>
      <c r="G39" s="634"/>
      <c r="H39" s="647">
        <v>0</v>
      </c>
      <c r="I39" s="634">
        <v>4</v>
      </c>
      <c r="J39" s="634">
        <v>613.19999999999993</v>
      </c>
      <c r="K39" s="647">
        <v>1</v>
      </c>
      <c r="L39" s="634">
        <v>4</v>
      </c>
      <c r="M39" s="635">
        <v>613.19999999999993</v>
      </c>
    </row>
    <row r="40" spans="1:13" ht="14.4" customHeight="1" x14ac:dyDescent="0.3">
      <c r="A40" s="630" t="s">
        <v>534</v>
      </c>
      <c r="B40" s="631" t="s">
        <v>1600</v>
      </c>
      <c r="C40" s="631" t="s">
        <v>1311</v>
      </c>
      <c r="D40" s="631" t="s">
        <v>1312</v>
      </c>
      <c r="E40" s="631" t="s">
        <v>1601</v>
      </c>
      <c r="F40" s="634"/>
      <c r="G40" s="634"/>
      <c r="H40" s="647">
        <v>0</v>
      </c>
      <c r="I40" s="634">
        <v>3</v>
      </c>
      <c r="J40" s="634">
        <v>166.65018630638338</v>
      </c>
      <c r="K40" s="647">
        <v>1</v>
      </c>
      <c r="L40" s="634">
        <v>3</v>
      </c>
      <c r="M40" s="635">
        <v>166.65018630638338</v>
      </c>
    </row>
    <row r="41" spans="1:13" ht="14.4" customHeight="1" x14ac:dyDescent="0.3">
      <c r="A41" s="630" t="s">
        <v>534</v>
      </c>
      <c r="B41" s="631" t="s">
        <v>1602</v>
      </c>
      <c r="C41" s="631" t="s">
        <v>1304</v>
      </c>
      <c r="D41" s="631" t="s">
        <v>1305</v>
      </c>
      <c r="E41" s="631" t="s">
        <v>1593</v>
      </c>
      <c r="F41" s="634"/>
      <c r="G41" s="634"/>
      <c r="H41" s="647">
        <v>0</v>
      </c>
      <c r="I41" s="634">
        <v>1</v>
      </c>
      <c r="J41" s="634">
        <v>57.370000000000026</v>
      </c>
      <c r="K41" s="647">
        <v>1</v>
      </c>
      <c r="L41" s="634">
        <v>1</v>
      </c>
      <c r="M41" s="635">
        <v>57.370000000000026</v>
      </c>
    </row>
    <row r="42" spans="1:13" ht="14.4" customHeight="1" x14ac:dyDescent="0.3">
      <c r="A42" s="630" t="s">
        <v>534</v>
      </c>
      <c r="B42" s="631" t="s">
        <v>1603</v>
      </c>
      <c r="C42" s="631" t="s">
        <v>1334</v>
      </c>
      <c r="D42" s="631" t="s">
        <v>1335</v>
      </c>
      <c r="E42" s="631" t="s">
        <v>1604</v>
      </c>
      <c r="F42" s="634"/>
      <c r="G42" s="634"/>
      <c r="H42" s="647">
        <v>0</v>
      </c>
      <c r="I42" s="634">
        <v>1</v>
      </c>
      <c r="J42" s="634">
        <v>457.78</v>
      </c>
      <c r="K42" s="647">
        <v>1</v>
      </c>
      <c r="L42" s="634">
        <v>1</v>
      </c>
      <c r="M42" s="635">
        <v>457.78</v>
      </c>
    </row>
    <row r="43" spans="1:13" ht="14.4" customHeight="1" x14ac:dyDescent="0.3">
      <c r="A43" s="630" t="s">
        <v>534</v>
      </c>
      <c r="B43" s="631" t="s">
        <v>1605</v>
      </c>
      <c r="C43" s="631" t="s">
        <v>1151</v>
      </c>
      <c r="D43" s="631" t="s">
        <v>1152</v>
      </c>
      <c r="E43" s="631" t="s">
        <v>1606</v>
      </c>
      <c r="F43" s="634"/>
      <c r="G43" s="634"/>
      <c r="H43" s="647">
        <v>0</v>
      </c>
      <c r="I43" s="634">
        <v>1</v>
      </c>
      <c r="J43" s="634">
        <v>63.46</v>
      </c>
      <c r="K43" s="647">
        <v>1</v>
      </c>
      <c r="L43" s="634">
        <v>1</v>
      </c>
      <c r="M43" s="635">
        <v>63.46</v>
      </c>
    </row>
    <row r="44" spans="1:13" ht="14.4" customHeight="1" x14ac:dyDescent="0.3">
      <c r="A44" s="630" t="s">
        <v>534</v>
      </c>
      <c r="B44" s="631" t="s">
        <v>1607</v>
      </c>
      <c r="C44" s="631" t="s">
        <v>1159</v>
      </c>
      <c r="D44" s="631" t="s">
        <v>1160</v>
      </c>
      <c r="E44" s="631" t="s">
        <v>1608</v>
      </c>
      <c r="F44" s="634"/>
      <c r="G44" s="634"/>
      <c r="H44" s="647">
        <v>0</v>
      </c>
      <c r="I44" s="634">
        <v>1</v>
      </c>
      <c r="J44" s="634">
        <v>250.11</v>
      </c>
      <c r="K44" s="647">
        <v>1</v>
      </c>
      <c r="L44" s="634">
        <v>1</v>
      </c>
      <c r="M44" s="635">
        <v>250.11</v>
      </c>
    </row>
    <row r="45" spans="1:13" ht="14.4" customHeight="1" x14ac:dyDescent="0.3">
      <c r="A45" s="630" t="s">
        <v>534</v>
      </c>
      <c r="B45" s="631" t="s">
        <v>1609</v>
      </c>
      <c r="C45" s="631" t="s">
        <v>1185</v>
      </c>
      <c r="D45" s="631" t="s">
        <v>1186</v>
      </c>
      <c r="E45" s="631" t="s">
        <v>1187</v>
      </c>
      <c r="F45" s="634"/>
      <c r="G45" s="634"/>
      <c r="H45" s="647">
        <v>0</v>
      </c>
      <c r="I45" s="634">
        <v>1</v>
      </c>
      <c r="J45" s="634">
        <v>28.920000000000012</v>
      </c>
      <c r="K45" s="647">
        <v>1</v>
      </c>
      <c r="L45" s="634">
        <v>1</v>
      </c>
      <c r="M45" s="635">
        <v>28.920000000000012</v>
      </c>
    </row>
    <row r="46" spans="1:13" ht="14.4" customHeight="1" x14ac:dyDescent="0.3">
      <c r="A46" s="630" t="s">
        <v>534</v>
      </c>
      <c r="B46" s="631" t="s">
        <v>1610</v>
      </c>
      <c r="C46" s="631" t="s">
        <v>1174</v>
      </c>
      <c r="D46" s="631" t="s">
        <v>1611</v>
      </c>
      <c r="E46" s="631" t="s">
        <v>1612</v>
      </c>
      <c r="F46" s="634"/>
      <c r="G46" s="634"/>
      <c r="H46" s="647">
        <v>0</v>
      </c>
      <c r="I46" s="634">
        <v>1</v>
      </c>
      <c r="J46" s="634">
        <v>91.169797703810389</v>
      </c>
      <c r="K46" s="647">
        <v>1</v>
      </c>
      <c r="L46" s="634">
        <v>1</v>
      </c>
      <c r="M46" s="635">
        <v>91.169797703810389</v>
      </c>
    </row>
    <row r="47" spans="1:13" ht="14.4" customHeight="1" x14ac:dyDescent="0.3">
      <c r="A47" s="630" t="s">
        <v>534</v>
      </c>
      <c r="B47" s="631" t="s">
        <v>1610</v>
      </c>
      <c r="C47" s="631" t="s">
        <v>1195</v>
      </c>
      <c r="D47" s="631" t="s">
        <v>1613</v>
      </c>
      <c r="E47" s="631" t="s">
        <v>1614</v>
      </c>
      <c r="F47" s="634"/>
      <c r="G47" s="634"/>
      <c r="H47" s="647">
        <v>0</v>
      </c>
      <c r="I47" s="634">
        <v>10</v>
      </c>
      <c r="J47" s="634">
        <v>604.44996354334842</v>
      </c>
      <c r="K47" s="647">
        <v>1</v>
      </c>
      <c r="L47" s="634">
        <v>10</v>
      </c>
      <c r="M47" s="635">
        <v>604.44996354334842</v>
      </c>
    </row>
    <row r="48" spans="1:13" ht="14.4" customHeight="1" x14ac:dyDescent="0.3">
      <c r="A48" s="630" t="s">
        <v>534</v>
      </c>
      <c r="B48" s="631" t="s">
        <v>1610</v>
      </c>
      <c r="C48" s="631" t="s">
        <v>1141</v>
      </c>
      <c r="D48" s="631" t="s">
        <v>1615</v>
      </c>
      <c r="E48" s="631" t="s">
        <v>1616</v>
      </c>
      <c r="F48" s="634"/>
      <c r="G48" s="634"/>
      <c r="H48" s="647">
        <v>0</v>
      </c>
      <c r="I48" s="634">
        <v>2</v>
      </c>
      <c r="J48" s="634">
        <v>211.83954355412413</v>
      </c>
      <c r="K48" s="647">
        <v>1</v>
      </c>
      <c r="L48" s="634">
        <v>2</v>
      </c>
      <c r="M48" s="635">
        <v>211.83954355412413</v>
      </c>
    </row>
    <row r="49" spans="1:13" ht="14.4" customHeight="1" x14ac:dyDescent="0.3">
      <c r="A49" s="630" t="s">
        <v>534</v>
      </c>
      <c r="B49" s="631" t="s">
        <v>1617</v>
      </c>
      <c r="C49" s="631" t="s">
        <v>1198</v>
      </c>
      <c r="D49" s="631" t="s">
        <v>1199</v>
      </c>
      <c r="E49" s="631" t="s">
        <v>1618</v>
      </c>
      <c r="F49" s="634"/>
      <c r="G49" s="634"/>
      <c r="H49" s="647">
        <v>0</v>
      </c>
      <c r="I49" s="634">
        <v>1</v>
      </c>
      <c r="J49" s="634">
        <v>162.03999999999996</v>
      </c>
      <c r="K49" s="647">
        <v>1</v>
      </c>
      <c r="L49" s="634">
        <v>1</v>
      </c>
      <c r="M49" s="635">
        <v>162.03999999999996</v>
      </c>
    </row>
    <row r="50" spans="1:13" ht="14.4" customHeight="1" x14ac:dyDescent="0.3">
      <c r="A50" s="630" t="s">
        <v>534</v>
      </c>
      <c r="B50" s="631" t="s">
        <v>1619</v>
      </c>
      <c r="C50" s="631" t="s">
        <v>1163</v>
      </c>
      <c r="D50" s="631" t="s">
        <v>1164</v>
      </c>
      <c r="E50" s="631" t="s">
        <v>1620</v>
      </c>
      <c r="F50" s="634"/>
      <c r="G50" s="634"/>
      <c r="H50" s="647">
        <v>0</v>
      </c>
      <c r="I50" s="634">
        <v>1</v>
      </c>
      <c r="J50" s="634">
        <v>52.810000000000016</v>
      </c>
      <c r="K50" s="647">
        <v>1</v>
      </c>
      <c r="L50" s="634">
        <v>1</v>
      </c>
      <c r="M50" s="635">
        <v>52.810000000000016</v>
      </c>
    </row>
    <row r="51" spans="1:13" ht="14.4" customHeight="1" x14ac:dyDescent="0.3">
      <c r="A51" s="630" t="s">
        <v>534</v>
      </c>
      <c r="B51" s="631" t="s">
        <v>1621</v>
      </c>
      <c r="C51" s="631" t="s">
        <v>1133</v>
      </c>
      <c r="D51" s="631" t="s">
        <v>1134</v>
      </c>
      <c r="E51" s="631" t="s">
        <v>1622</v>
      </c>
      <c r="F51" s="634"/>
      <c r="G51" s="634"/>
      <c r="H51" s="647">
        <v>0</v>
      </c>
      <c r="I51" s="634">
        <v>2</v>
      </c>
      <c r="J51" s="634">
        <v>115.79011670854803</v>
      </c>
      <c r="K51" s="647">
        <v>1</v>
      </c>
      <c r="L51" s="634">
        <v>2</v>
      </c>
      <c r="M51" s="635">
        <v>115.79011670854803</v>
      </c>
    </row>
    <row r="52" spans="1:13" ht="14.4" customHeight="1" x14ac:dyDescent="0.3">
      <c r="A52" s="630" t="s">
        <v>534</v>
      </c>
      <c r="B52" s="631" t="s">
        <v>1623</v>
      </c>
      <c r="C52" s="631" t="s">
        <v>1221</v>
      </c>
      <c r="D52" s="631" t="s">
        <v>1222</v>
      </c>
      <c r="E52" s="631" t="s">
        <v>1223</v>
      </c>
      <c r="F52" s="634"/>
      <c r="G52" s="634"/>
      <c r="H52" s="647">
        <v>0</v>
      </c>
      <c r="I52" s="634">
        <v>7</v>
      </c>
      <c r="J52" s="634">
        <v>1420.0200573070867</v>
      </c>
      <c r="K52" s="647">
        <v>1</v>
      </c>
      <c r="L52" s="634">
        <v>7</v>
      </c>
      <c r="M52" s="635">
        <v>1420.0200573070867</v>
      </c>
    </row>
    <row r="53" spans="1:13" ht="14.4" customHeight="1" x14ac:dyDescent="0.3">
      <c r="A53" s="630" t="s">
        <v>534</v>
      </c>
      <c r="B53" s="631" t="s">
        <v>1623</v>
      </c>
      <c r="C53" s="631" t="s">
        <v>1225</v>
      </c>
      <c r="D53" s="631" t="s">
        <v>1624</v>
      </c>
      <c r="E53" s="631" t="s">
        <v>1227</v>
      </c>
      <c r="F53" s="634"/>
      <c r="G53" s="634"/>
      <c r="H53" s="647">
        <v>0</v>
      </c>
      <c r="I53" s="634">
        <v>16</v>
      </c>
      <c r="J53" s="634">
        <v>865.91969743438506</v>
      </c>
      <c r="K53" s="647">
        <v>1</v>
      </c>
      <c r="L53" s="634">
        <v>16</v>
      </c>
      <c r="M53" s="635">
        <v>865.91969743438506</v>
      </c>
    </row>
    <row r="54" spans="1:13" ht="14.4" customHeight="1" x14ac:dyDescent="0.3">
      <c r="A54" s="630" t="s">
        <v>534</v>
      </c>
      <c r="B54" s="631" t="s">
        <v>1623</v>
      </c>
      <c r="C54" s="631" t="s">
        <v>1229</v>
      </c>
      <c r="D54" s="631" t="s">
        <v>1230</v>
      </c>
      <c r="E54" s="631" t="s">
        <v>1227</v>
      </c>
      <c r="F54" s="634"/>
      <c r="G54" s="634"/>
      <c r="H54" s="647">
        <v>0</v>
      </c>
      <c r="I54" s="634">
        <v>28</v>
      </c>
      <c r="J54" s="634">
        <v>1197.279904201695</v>
      </c>
      <c r="K54" s="647">
        <v>1</v>
      </c>
      <c r="L54" s="634">
        <v>28</v>
      </c>
      <c r="M54" s="635">
        <v>1197.279904201695</v>
      </c>
    </row>
    <row r="55" spans="1:13" ht="14.4" customHeight="1" x14ac:dyDescent="0.3">
      <c r="A55" s="630" t="s">
        <v>539</v>
      </c>
      <c r="B55" s="631" t="s">
        <v>1625</v>
      </c>
      <c r="C55" s="631" t="s">
        <v>1487</v>
      </c>
      <c r="D55" s="631" t="s">
        <v>1488</v>
      </c>
      <c r="E55" s="631" t="s">
        <v>1489</v>
      </c>
      <c r="F55" s="634"/>
      <c r="G55" s="634"/>
      <c r="H55" s="647">
        <v>0</v>
      </c>
      <c r="I55" s="634">
        <v>1</v>
      </c>
      <c r="J55" s="634">
        <v>128.47</v>
      </c>
      <c r="K55" s="647">
        <v>1</v>
      </c>
      <c r="L55" s="634">
        <v>1</v>
      </c>
      <c r="M55" s="635">
        <v>128.47</v>
      </c>
    </row>
    <row r="56" spans="1:13" ht="14.4" customHeight="1" x14ac:dyDescent="0.3">
      <c r="A56" s="630" t="s">
        <v>539</v>
      </c>
      <c r="B56" s="631" t="s">
        <v>1626</v>
      </c>
      <c r="C56" s="631" t="s">
        <v>1476</v>
      </c>
      <c r="D56" s="631" t="s">
        <v>1477</v>
      </c>
      <c r="E56" s="631" t="s">
        <v>1478</v>
      </c>
      <c r="F56" s="634"/>
      <c r="G56" s="634"/>
      <c r="H56" s="647">
        <v>0</v>
      </c>
      <c r="I56" s="634">
        <v>1</v>
      </c>
      <c r="J56" s="634">
        <v>23.97</v>
      </c>
      <c r="K56" s="647">
        <v>1</v>
      </c>
      <c r="L56" s="634">
        <v>1</v>
      </c>
      <c r="M56" s="635">
        <v>23.97</v>
      </c>
    </row>
    <row r="57" spans="1:13" ht="14.4" customHeight="1" x14ac:dyDescent="0.3">
      <c r="A57" s="630" t="s">
        <v>539</v>
      </c>
      <c r="B57" s="631" t="s">
        <v>1564</v>
      </c>
      <c r="C57" s="631" t="s">
        <v>547</v>
      </c>
      <c r="D57" s="631" t="s">
        <v>548</v>
      </c>
      <c r="E57" s="631" t="s">
        <v>549</v>
      </c>
      <c r="F57" s="634">
        <v>2</v>
      </c>
      <c r="G57" s="634">
        <v>201.76062085484477</v>
      </c>
      <c r="H57" s="647">
        <v>0.49953035582818328</v>
      </c>
      <c r="I57" s="634">
        <v>2</v>
      </c>
      <c r="J57" s="634">
        <v>202.14000000000004</v>
      </c>
      <c r="K57" s="647">
        <v>0.50046964417181672</v>
      </c>
      <c r="L57" s="634">
        <v>4</v>
      </c>
      <c r="M57" s="635">
        <v>403.90062085484482</v>
      </c>
    </row>
    <row r="58" spans="1:13" ht="14.4" customHeight="1" x14ac:dyDescent="0.3">
      <c r="A58" s="630" t="s">
        <v>539</v>
      </c>
      <c r="B58" s="631" t="s">
        <v>1569</v>
      </c>
      <c r="C58" s="631" t="s">
        <v>1469</v>
      </c>
      <c r="D58" s="631" t="s">
        <v>1470</v>
      </c>
      <c r="E58" s="631" t="s">
        <v>1471</v>
      </c>
      <c r="F58" s="634"/>
      <c r="G58" s="634"/>
      <c r="H58" s="647">
        <v>0</v>
      </c>
      <c r="I58" s="634">
        <v>1</v>
      </c>
      <c r="J58" s="634">
        <v>55.039563930789143</v>
      </c>
      <c r="K58" s="647">
        <v>1</v>
      </c>
      <c r="L58" s="634">
        <v>1</v>
      </c>
      <c r="M58" s="635">
        <v>55.039563930789143</v>
      </c>
    </row>
    <row r="59" spans="1:13" ht="14.4" customHeight="1" x14ac:dyDescent="0.3">
      <c r="A59" s="630" t="s">
        <v>539</v>
      </c>
      <c r="B59" s="631" t="s">
        <v>1570</v>
      </c>
      <c r="C59" s="631" t="s">
        <v>823</v>
      </c>
      <c r="D59" s="631" t="s">
        <v>824</v>
      </c>
      <c r="E59" s="631" t="s">
        <v>825</v>
      </c>
      <c r="F59" s="634"/>
      <c r="G59" s="634"/>
      <c r="H59" s="647">
        <v>0</v>
      </c>
      <c r="I59" s="634">
        <v>1</v>
      </c>
      <c r="J59" s="634">
        <v>36.32</v>
      </c>
      <c r="K59" s="647">
        <v>1</v>
      </c>
      <c r="L59" s="634">
        <v>1</v>
      </c>
      <c r="M59" s="635">
        <v>36.32</v>
      </c>
    </row>
    <row r="60" spans="1:13" ht="14.4" customHeight="1" x14ac:dyDescent="0.3">
      <c r="A60" s="630" t="s">
        <v>539</v>
      </c>
      <c r="B60" s="631" t="s">
        <v>1627</v>
      </c>
      <c r="C60" s="631" t="s">
        <v>1480</v>
      </c>
      <c r="D60" s="631" t="s">
        <v>1481</v>
      </c>
      <c r="E60" s="631" t="s">
        <v>1482</v>
      </c>
      <c r="F60" s="634"/>
      <c r="G60" s="634"/>
      <c r="H60" s="647">
        <v>0</v>
      </c>
      <c r="I60" s="634">
        <v>2</v>
      </c>
      <c r="J60" s="634">
        <v>130.91999999999996</v>
      </c>
      <c r="K60" s="647">
        <v>1</v>
      </c>
      <c r="L60" s="634">
        <v>2</v>
      </c>
      <c r="M60" s="635">
        <v>130.91999999999996</v>
      </c>
    </row>
    <row r="61" spans="1:13" ht="14.4" customHeight="1" x14ac:dyDescent="0.3">
      <c r="A61" s="630" t="s">
        <v>539</v>
      </c>
      <c r="B61" s="631" t="s">
        <v>1574</v>
      </c>
      <c r="C61" s="631" t="s">
        <v>1148</v>
      </c>
      <c r="D61" s="631" t="s">
        <v>1149</v>
      </c>
      <c r="E61" s="631" t="s">
        <v>789</v>
      </c>
      <c r="F61" s="634"/>
      <c r="G61" s="634"/>
      <c r="H61" s="647">
        <v>0</v>
      </c>
      <c r="I61" s="634">
        <v>2</v>
      </c>
      <c r="J61" s="634">
        <v>127.73999999999994</v>
      </c>
      <c r="K61" s="647">
        <v>1</v>
      </c>
      <c r="L61" s="634">
        <v>2</v>
      </c>
      <c r="M61" s="635">
        <v>127.73999999999994</v>
      </c>
    </row>
    <row r="62" spans="1:13" ht="14.4" customHeight="1" x14ac:dyDescent="0.3">
      <c r="A62" s="630" t="s">
        <v>539</v>
      </c>
      <c r="B62" s="631" t="s">
        <v>1575</v>
      </c>
      <c r="C62" s="631" t="s">
        <v>1473</v>
      </c>
      <c r="D62" s="631" t="s">
        <v>1628</v>
      </c>
      <c r="E62" s="631" t="s">
        <v>1471</v>
      </c>
      <c r="F62" s="634"/>
      <c r="G62" s="634"/>
      <c r="H62" s="647">
        <v>0</v>
      </c>
      <c r="I62" s="634">
        <v>1</v>
      </c>
      <c r="J62" s="634">
        <v>48.959999999999994</v>
      </c>
      <c r="K62" s="647">
        <v>1</v>
      </c>
      <c r="L62" s="634">
        <v>1</v>
      </c>
      <c r="M62" s="635">
        <v>48.959999999999994</v>
      </c>
    </row>
    <row r="63" spans="1:13" ht="14.4" customHeight="1" x14ac:dyDescent="0.3">
      <c r="A63" s="630" t="s">
        <v>539</v>
      </c>
      <c r="B63" s="631" t="s">
        <v>1583</v>
      </c>
      <c r="C63" s="631" t="s">
        <v>550</v>
      </c>
      <c r="D63" s="631" t="s">
        <v>551</v>
      </c>
      <c r="E63" s="631" t="s">
        <v>552</v>
      </c>
      <c r="F63" s="634">
        <v>1</v>
      </c>
      <c r="G63" s="634">
        <v>49.890000000000022</v>
      </c>
      <c r="H63" s="647">
        <v>1</v>
      </c>
      <c r="I63" s="634"/>
      <c r="J63" s="634"/>
      <c r="K63" s="647">
        <v>0</v>
      </c>
      <c r="L63" s="634">
        <v>1</v>
      </c>
      <c r="M63" s="635">
        <v>49.890000000000022</v>
      </c>
    </row>
    <row r="64" spans="1:13" ht="14.4" customHeight="1" x14ac:dyDescent="0.3">
      <c r="A64" s="630" t="s">
        <v>539</v>
      </c>
      <c r="B64" s="631" t="s">
        <v>1583</v>
      </c>
      <c r="C64" s="631" t="s">
        <v>1465</v>
      </c>
      <c r="D64" s="631" t="s">
        <v>1466</v>
      </c>
      <c r="E64" s="631" t="s">
        <v>1629</v>
      </c>
      <c r="F64" s="634"/>
      <c r="G64" s="634"/>
      <c r="H64" s="647">
        <v>0</v>
      </c>
      <c r="I64" s="634">
        <v>1</v>
      </c>
      <c r="J64" s="634">
        <v>61.939999999999962</v>
      </c>
      <c r="K64" s="647">
        <v>1</v>
      </c>
      <c r="L64" s="634">
        <v>1</v>
      </c>
      <c r="M64" s="635">
        <v>61.939999999999962</v>
      </c>
    </row>
    <row r="65" spans="1:13" ht="14.4" customHeight="1" x14ac:dyDescent="0.3">
      <c r="A65" s="630" t="s">
        <v>539</v>
      </c>
      <c r="B65" s="631" t="s">
        <v>1630</v>
      </c>
      <c r="C65" s="631" t="s">
        <v>1484</v>
      </c>
      <c r="D65" s="631" t="s">
        <v>1631</v>
      </c>
      <c r="E65" s="631" t="s">
        <v>1632</v>
      </c>
      <c r="F65" s="634"/>
      <c r="G65" s="634"/>
      <c r="H65" s="647">
        <v>0</v>
      </c>
      <c r="I65" s="634">
        <v>4</v>
      </c>
      <c r="J65" s="634">
        <v>23871.000926578592</v>
      </c>
      <c r="K65" s="647">
        <v>1</v>
      </c>
      <c r="L65" s="634">
        <v>4</v>
      </c>
      <c r="M65" s="635">
        <v>23871.000926578592</v>
      </c>
    </row>
    <row r="66" spans="1:13" ht="14.4" customHeight="1" x14ac:dyDescent="0.3">
      <c r="A66" s="630" t="s">
        <v>539</v>
      </c>
      <c r="B66" s="631" t="s">
        <v>1633</v>
      </c>
      <c r="C66" s="631" t="s">
        <v>1461</v>
      </c>
      <c r="D66" s="631" t="s">
        <v>1462</v>
      </c>
      <c r="E66" s="631" t="s">
        <v>1463</v>
      </c>
      <c r="F66" s="634"/>
      <c r="G66" s="634"/>
      <c r="H66" s="647">
        <v>0</v>
      </c>
      <c r="I66" s="634">
        <v>1</v>
      </c>
      <c r="J66" s="634">
        <v>58.76915823636665</v>
      </c>
      <c r="K66" s="647">
        <v>1</v>
      </c>
      <c r="L66" s="634">
        <v>1</v>
      </c>
      <c r="M66" s="635">
        <v>58.76915823636665</v>
      </c>
    </row>
    <row r="67" spans="1:13" ht="14.4" customHeight="1" x14ac:dyDescent="0.3">
      <c r="A67" s="630" t="s">
        <v>539</v>
      </c>
      <c r="B67" s="631" t="s">
        <v>1634</v>
      </c>
      <c r="C67" s="631" t="s">
        <v>1345</v>
      </c>
      <c r="D67" s="631" t="s">
        <v>1346</v>
      </c>
      <c r="E67" s="631" t="s">
        <v>1347</v>
      </c>
      <c r="F67" s="634"/>
      <c r="G67" s="634"/>
      <c r="H67" s="647">
        <v>0</v>
      </c>
      <c r="I67" s="634">
        <v>1</v>
      </c>
      <c r="J67" s="634">
        <v>211.88999999999993</v>
      </c>
      <c r="K67" s="647">
        <v>1</v>
      </c>
      <c r="L67" s="634">
        <v>1</v>
      </c>
      <c r="M67" s="635">
        <v>211.88999999999993</v>
      </c>
    </row>
    <row r="68" spans="1:13" ht="14.4" customHeight="1" thickBot="1" x14ac:dyDescent="0.35">
      <c r="A68" s="636" t="s">
        <v>539</v>
      </c>
      <c r="B68" s="637" t="s">
        <v>1635</v>
      </c>
      <c r="C68" s="637" t="s">
        <v>1492</v>
      </c>
      <c r="D68" s="637" t="s">
        <v>1636</v>
      </c>
      <c r="E68" s="637" t="s">
        <v>1637</v>
      </c>
      <c r="F68" s="640"/>
      <c r="G68" s="640"/>
      <c r="H68" s="648">
        <v>0</v>
      </c>
      <c r="I68" s="640">
        <v>8</v>
      </c>
      <c r="J68" s="640">
        <v>43686.376546506188</v>
      </c>
      <c r="K68" s="648">
        <v>1</v>
      </c>
      <c r="L68" s="640">
        <v>8</v>
      </c>
      <c r="M68" s="641">
        <v>43686.376546506188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12</v>
      </c>
      <c r="B5" s="615" t="s">
        <v>530</v>
      </c>
      <c r="C5" s="618">
        <v>6364193.3599999985</v>
      </c>
      <c r="D5" s="618">
        <v>3699.5</v>
      </c>
      <c r="E5" s="618">
        <v>5223166.9799999986</v>
      </c>
      <c r="F5" s="663">
        <v>0.82071154733111373</v>
      </c>
      <c r="G5" s="618">
        <v>2574.5</v>
      </c>
      <c r="H5" s="663">
        <v>0.69590485200702801</v>
      </c>
      <c r="I5" s="618">
        <v>1141026.3800000004</v>
      </c>
      <c r="J5" s="663">
        <v>0.17928845266888632</v>
      </c>
      <c r="K5" s="618">
        <v>1125</v>
      </c>
      <c r="L5" s="663">
        <v>0.30409514799297205</v>
      </c>
      <c r="M5" s="618" t="s">
        <v>74</v>
      </c>
      <c r="N5" s="280"/>
    </row>
    <row r="6" spans="1:14" ht="14.4" customHeight="1" x14ac:dyDescent="0.3">
      <c r="A6" s="614">
        <v>12</v>
      </c>
      <c r="B6" s="615" t="s">
        <v>1639</v>
      </c>
      <c r="C6" s="618">
        <v>2438383.7599999988</v>
      </c>
      <c r="D6" s="618">
        <v>2934.5</v>
      </c>
      <c r="E6" s="618">
        <v>1824142.1999999988</v>
      </c>
      <c r="F6" s="663">
        <v>0.74809479538200319</v>
      </c>
      <c r="G6" s="618">
        <v>1936.5</v>
      </c>
      <c r="H6" s="663">
        <v>0.65990799113988752</v>
      </c>
      <c r="I6" s="618">
        <v>614241.56000000029</v>
      </c>
      <c r="J6" s="663">
        <v>0.25190520461799687</v>
      </c>
      <c r="K6" s="618">
        <v>998</v>
      </c>
      <c r="L6" s="663">
        <v>0.34009200886011248</v>
      </c>
      <c r="M6" s="618" t="s">
        <v>1</v>
      </c>
      <c r="N6" s="280"/>
    </row>
    <row r="7" spans="1:14" ht="14.4" customHeight="1" x14ac:dyDescent="0.3">
      <c r="A7" s="614">
        <v>12</v>
      </c>
      <c r="B7" s="615" t="s">
        <v>1640</v>
      </c>
      <c r="C7" s="618">
        <v>0</v>
      </c>
      <c r="D7" s="618">
        <v>54</v>
      </c>
      <c r="E7" s="618">
        <v>0</v>
      </c>
      <c r="F7" s="663" t="s">
        <v>531</v>
      </c>
      <c r="G7" s="618">
        <v>35</v>
      </c>
      <c r="H7" s="663">
        <v>0.64814814814814814</v>
      </c>
      <c r="I7" s="618">
        <v>0</v>
      </c>
      <c r="J7" s="663" t="s">
        <v>531</v>
      </c>
      <c r="K7" s="618">
        <v>19</v>
      </c>
      <c r="L7" s="663">
        <v>0.35185185185185186</v>
      </c>
      <c r="M7" s="618" t="s">
        <v>1</v>
      </c>
      <c r="N7" s="280"/>
    </row>
    <row r="8" spans="1:14" ht="14.4" customHeight="1" x14ac:dyDescent="0.3">
      <c r="A8" s="614">
        <v>12</v>
      </c>
      <c r="B8" s="615" t="s">
        <v>1641</v>
      </c>
      <c r="C8" s="618">
        <v>3925809.5999999996</v>
      </c>
      <c r="D8" s="618">
        <v>711</v>
      </c>
      <c r="E8" s="618">
        <v>3399024.78</v>
      </c>
      <c r="F8" s="663">
        <v>0.86581498501608434</v>
      </c>
      <c r="G8" s="618">
        <v>603</v>
      </c>
      <c r="H8" s="663">
        <v>0.84810126582278478</v>
      </c>
      <c r="I8" s="618">
        <v>526784.82000000007</v>
      </c>
      <c r="J8" s="663">
        <v>0.13418501498391569</v>
      </c>
      <c r="K8" s="618">
        <v>108</v>
      </c>
      <c r="L8" s="663">
        <v>0.15189873417721519</v>
      </c>
      <c r="M8" s="618" t="s">
        <v>1</v>
      </c>
      <c r="N8" s="280"/>
    </row>
    <row r="9" spans="1:14" ht="14.4" customHeight="1" x14ac:dyDescent="0.3">
      <c r="A9" s="614" t="s">
        <v>529</v>
      </c>
      <c r="B9" s="615" t="s">
        <v>3</v>
      </c>
      <c r="C9" s="618">
        <v>6364193.3599999985</v>
      </c>
      <c r="D9" s="618">
        <v>3699.5</v>
      </c>
      <c r="E9" s="618">
        <v>5223166.9799999986</v>
      </c>
      <c r="F9" s="663">
        <v>0.82071154733111373</v>
      </c>
      <c r="G9" s="618">
        <v>2574.5</v>
      </c>
      <c r="H9" s="663">
        <v>0.69590485200702801</v>
      </c>
      <c r="I9" s="618">
        <v>1141026.3800000004</v>
      </c>
      <c r="J9" s="663">
        <v>0.17928845266888632</v>
      </c>
      <c r="K9" s="618">
        <v>1125</v>
      </c>
      <c r="L9" s="663">
        <v>0.30409514799297205</v>
      </c>
      <c r="M9" s="618" t="s">
        <v>533</v>
      </c>
      <c r="N9" s="280"/>
    </row>
    <row r="11" spans="1:14" ht="14.4" customHeight="1" x14ac:dyDescent="0.3">
      <c r="A11" s="614">
        <v>12</v>
      </c>
      <c r="B11" s="615" t="s">
        <v>530</v>
      </c>
      <c r="C11" s="618" t="s">
        <v>531</v>
      </c>
      <c r="D11" s="618" t="s">
        <v>531</v>
      </c>
      <c r="E11" s="618" t="s">
        <v>531</v>
      </c>
      <c r="F11" s="663" t="s">
        <v>531</v>
      </c>
      <c r="G11" s="618" t="s">
        <v>531</v>
      </c>
      <c r="H11" s="663" t="s">
        <v>531</v>
      </c>
      <c r="I11" s="618" t="s">
        <v>531</v>
      </c>
      <c r="J11" s="663" t="s">
        <v>531</v>
      </c>
      <c r="K11" s="618" t="s">
        <v>531</v>
      </c>
      <c r="L11" s="663" t="s">
        <v>531</v>
      </c>
      <c r="M11" s="618" t="s">
        <v>74</v>
      </c>
      <c r="N11" s="280"/>
    </row>
    <row r="12" spans="1:14" ht="14.4" customHeight="1" x14ac:dyDescent="0.3">
      <c r="A12" s="614">
        <v>89301121</v>
      </c>
      <c r="B12" s="615" t="s">
        <v>1639</v>
      </c>
      <c r="C12" s="618">
        <v>64544.91</v>
      </c>
      <c r="D12" s="618">
        <v>156</v>
      </c>
      <c r="E12" s="618">
        <v>34338.909999999989</v>
      </c>
      <c r="F12" s="663">
        <v>0.53201577010487722</v>
      </c>
      <c r="G12" s="618">
        <v>65</v>
      </c>
      <c r="H12" s="663">
        <v>0.41666666666666669</v>
      </c>
      <c r="I12" s="618">
        <v>30206.000000000018</v>
      </c>
      <c r="J12" s="663">
        <v>0.46798422989512289</v>
      </c>
      <c r="K12" s="618">
        <v>91</v>
      </c>
      <c r="L12" s="663">
        <v>0.58333333333333337</v>
      </c>
      <c r="M12" s="618" t="s">
        <v>1</v>
      </c>
      <c r="N12" s="280"/>
    </row>
    <row r="13" spans="1:14" ht="14.4" customHeight="1" x14ac:dyDescent="0.3">
      <c r="A13" s="614">
        <v>89301121</v>
      </c>
      <c r="B13" s="615" t="s">
        <v>1641</v>
      </c>
      <c r="C13" s="618">
        <v>35385.72</v>
      </c>
      <c r="D13" s="618">
        <v>86</v>
      </c>
      <c r="E13" s="618">
        <v>29308.48</v>
      </c>
      <c r="F13" s="663">
        <v>0.82825727440334684</v>
      </c>
      <c r="G13" s="618">
        <v>77</v>
      </c>
      <c r="H13" s="663">
        <v>0.89534883720930236</v>
      </c>
      <c r="I13" s="618">
        <v>6077.24</v>
      </c>
      <c r="J13" s="663">
        <v>0.1717427255966531</v>
      </c>
      <c r="K13" s="618">
        <v>9</v>
      </c>
      <c r="L13" s="663">
        <v>0.10465116279069768</v>
      </c>
      <c r="M13" s="618" t="s">
        <v>1</v>
      </c>
      <c r="N13" s="280"/>
    </row>
    <row r="14" spans="1:14" ht="14.4" customHeight="1" x14ac:dyDescent="0.3">
      <c r="A14" s="614" t="s">
        <v>1642</v>
      </c>
      <c r="B14" s="615" t="s">
        <v>1643</v>
      </c>
      <c r="C14" s="618">
        <v>99930.63</v>
      </c>
      <c r="D14" s="618">
        <v>242</v>
      </c>
      <c r="E14" s="618">
        <v>63647.389999999985</v>
      </c>
      <c r="F14" s="663">
        <v>0.63691572844081923</v>
      </c>
      <c r="G14" s="618">
        <v>142</v>
      </c>
      <c r="H14" s="663">
        <v>0.58677685950413228</v>
      </c>
      <c r="I14" s="618">
        <v>36283.24000000002</v>
      </c>
      <c r="J14" s="663">
        <v>0.36308427155918077</v>
      </c>
      <c r="K14" s="618">
        <v>100</v>
      </c>
      <c r="L14" s="663">
        <v>0.41322314049586778</v>
      </c>
      <c r="M14" s="618" t="s">
        <v>537</v>
      </c>
      <c r="N14" s="280"/>
    </row>
    <row r="15" spans="1:14" ht="14.4" customHeight="1" x14ac:dyDescent="0.3">
      <c r="A15" s="614" t="s">
        <v>531</v>
      </c>
      <c r="B15" s="615" t="s">
        <v>531</v>
      </c>
      <c r="C15" s="618" t="s">
        <v>531</v>
      </c>
      <c r="D15" s="618" t="s">
        <v>531</v>
      </c>
      <c r="E15" s="618" t="s">
        <v>531</v>
      </c>
      <c r="F15" s="663" t="s">
        <v>531</v>
      </c>
      <c r="G15" s="618" t="s">
        <v>531</v>
      </c>
      <c r="H15" s="663" t="s">
        <v>531</v>
      </c>
      <c r="I15" s="618" t="s">
        <v>531</v>
      </c>
      <c r="J15" s="663" t="s">
        <v>531</v>
      </c>
      <c r="K15" s="618" t="s">
        <v>531</v>
      </c>
      <c r="L15" s="663" t="s">
        <v>531</v>
      </c>
      <c r="M15" s="618" t="s">
        <v>538</v>
      </c>
      <c r="N15" s="280"/>
    </row>
    <row r="16" spans="1:14" ht="14.4" customHeight="1" x14ac:dyDescent="0.3">
      <c r="A16" s="614">
        <v>89301122</v>
      </c>
      <c r="B16" s="615" t="s">
        <v>1639</v>
      </c>
      <c r="C16" s="618">
        <v>1833362.7099999986</v>
      </c>
      <c r="D16" s="618">
        <v>2253.5</v>
      </c>
      <c r="E16" s="618">
        <v>1410651.6299999987</v>
      </c>
      <c r="F16" s="663">
        <v>0.7694340145055093</v>
      </c>
      <c r="G16" s="618">
        <v>1563.5</v>
      </c>
      <c r="H16" s="663">
        <v>0.69380962946527625</v>
      </c>
      <c r="I16" s="618">
        <v>422711.07999999996</v>
      </c>
      <c r="J16" s="663">
        <v>0.23056598549449078</v>
      </c>
      <c r="K16" s="618">
        <v>690</v>
      </c>
      <c r="L16" s="663">
        <v>0.30619037053472375</v>
      </c>
      <c r="M16" s="618" t="s">
        <v>1</v>
      </c>
      <c r="N16" s="280"/>
    </row>
    <row r="17" spans="1:14" ht="14.4" customHeight="1" x14ac:dyDescent="0.3">
      <c r="A17" s="614">
        <v>89301122</v>
      </c>
      <c r="B17" s="615" t="s">
        <v>1640</v>
      </c>
      <c r="C17" s="618">
        <v>0</v>
      </c>
      <c r="D17" s="618">
        <v>49</v>
      </c>
      <c r="E17" s="618">
        <v>0</v>
      </c>
      <c r="F17" s="663" t="s">
        <v>531</v>
      </c>
      <c r="G17" s="618">
        <v>32</v>
      </c>
      <c r="H17" s="663">
        <v>0.65306122448979587</v>
      </c>
      <c r="I17" s="618">
        <v>0</v>
      </c>
      <c r="J17" s="663" t="s">
        <v>531</v>
      </c>
      <c r="K17" s="618">
        <v>17</v>
      </c>
      <c r="L17" s="663">
        <v>0.34693877551020408</v>
      </c>
      <c r="M17" s="618" t="s">
        <v>1</v>
      </c>
      <c r="N17" s="280"/>
    </row>
    <row r="18" spans="1:14" ht="14.4" customHeight="1" x14ac:dyDescent="0.3">
      <c r="A18" s="614">
        <v>89301122</v>
      </c>
      <c r="B18" s="615" t="s">
        <v>1641</v>
      </c>
      <c r="C18" s="618">
        <v>3716117.4499999993</v>
      </c>
      <c r="D18" s="618">
        <v>602</v>
      </c>
      <c r="E18" s="618">
        <v>3249067.8699999992</v>
      </c>
      <c r="F18" s="663">
        <v>0.8743178636617096</v>
      </c>
      <c r="G18" s="618">
        <v>511</v>
      </c>
      <c r="H18" s="663">
        <v>0.84883720930232553</v>
      </c>
      <c r="I18" s="618">
        <v>467049.58000000007</v>
      </c>
      <c r="J18" s="663">
        <v>0.12568213633829042</v>
      </c>
      <c r="K18" s="618">
        <v>91</v>
      </c>
      <c r="L18" s="663">
        <v>0.15116279069767441</v>
      </c>
      <c r="M18" s="618" t="s">
        <v>1</v>
      </c>
      <c r="N18" s="280"/>
    </row>
    <row r="19" spans="1:14" ht="14.4" customHeight="1" x14ac:dyDescent="0.3">
      <c r="A19" s="614" t="s">
        <v>1644</v>
      </c>
      <c r="B19" s="615" t="s">
        <v>1645</v>
      </c>
      <c r="C19" s="618">
        <v>5549480.1599999983</v>
      </c>
      <c r="D19" s="618">
        <v>2904.5</v>
      </c>
      <c r="E19" s="618">
        <v>4659719.4999999981</v>
      </c>
      <c r="F19" s="663">
        <v>0.83966774646510312</v>
      </c>
      <c r="G19" s="618">
        <v>2106.5</v>
      </c>
      <c r="H19" s="663">
        <v>0.72525391633671887</v>
      </c>
      <c r="I19" s="618">
        <v>889760.66</v>
      </c>
      <c r="J19" s="663">
        <v>0.16033225353489691</v>
      </c>
      <c r="K19" s="618">
        <v>798</v>
      </c>
      <c r="L19" s="663">
        <v>0.27474608366328113</v>
      </c>
      <c r="M19" s="618" t="s">
        <v>537</v>
      </c>
      <c r="N19" s="280"/>
    </row>
    <row r="20" spans="1:14" ht="14.4" customHeight="1" x14ac:dyDescent="0.3">
      <c r="A20" s="614" t="s">
        <v>531</v>
      </c>
      <c r="B20" s="615" t="s">
        <v>531</v>
      </c>
      <c r="C20" s="618" t="s">
        <v>531</v>
      </c>
      <c r="D20" s="618" t="s">
        <v>531</v>
      </c>
      <c r="E20" s="618" t="s">
        <v>531</v>
      </c>
      <c r="F20" s="663" t="s">
        <v>531</v>
      </c>
      <c r="G20" s="618" t="s">
        <v>531</v>
      </c>
      <c r="H20" s="663" t="s">
        <v>531</v>
      </c>
      <c r="I20" s="618" t="s">
        <v>531</v>
      </c>
      <c r="J20" s="663" t="s">
        <v>531</v>
      </c>
      <c r="K20" s="618" t="s">
        <v>531</v>
      </c>
      <c r="L20" s="663" t="s">
        <v>531</v>
      </c>
      <c r="M20" s="618" t="s">
        <v>538</v>
      </c>
      <c r="N20" s="280"/>
    </row>
    <row r="21" spans="1:14" ht="14.4" customHeight="1" x14ac:dyDescent="0.3">
      <c r="A21" s="614">
        <v>89301124</v>
      </c>
      <c r="B21" s="615" t="s">
        <v>1639</v>
      </c>
      <c r="C21" s="618">
        <v>25464.28</v>
      </c>
      <c r="D21" s="618">
        <v>73</v>
      </c>
      <c r="E21" s="618">
        <v>11776.449999999999</v>
      </c>
      <c r="F21" s="663">
        <v>0.46246938849242936</v>
      </c>
      <c r="G21" s="618">
        <v>35</v>
      </c>
      <c r="H21" s="663">
        <v>0.47945205479452052</v>
      </c>
      <c r="I21" s="618">
        <v>13687.83</v>
      </c>
      <c r="J21" s="663">
        <v>0.53753061150757064</v>
      </c>
      <c r="K21" s="618">
        <v>38</v>
      </c>
      <c r="L21" s="663">
        <v>0.52054794520547942</v>
      </c>
      <c r="M21" s="618" t="s">
        <v>1</v>
      </c>
      <c r="N21" s="280"/>
    </row>
    <row r="22" spans="1:14" ht="14.4" customHeight="1" x14ac:dyDescent="0.3">
      <c r="A22" s="614">
        <v>89301124</v>
      </c>
      <c r="B22" s="615" t="s">
        <v>1640</v>
      </c>
      <c r="C22" s="618">
        <v>0</v>
      </c>
      <c r="D22" s="618">
        <v>1</v>
      </c>
      <c r="E22" s="618" t="s">
        <v>531</v>
      </c>
      <c r="F22" s="663" t="s">
        <v>531</v>
      </c>
      <c r="G22" s="618" t="s">
        <v>531</v>
      </c>
      <c r="H22" s="663">
        <v>0</v>
      </c>
      <c r="I22" s="618">
        <v>0</v>
      </c>
      <c r="J22" s="663" t="s">
        <v>531</v>
      </c>
      <c r="K22" s="618">
        <v>1</v>
      </c>
      <c r="L22" s="663">
        <v>1</v>
      </c>
      <c r="M22" s="618" t="s">
        <v>1</v>
      </c>
      <c r="N22" s="280"/>
    </row>
    <row r="23" spans="1:14" ht="14.4" customHeight="1" x14ac:dyDescent="0.3">
      <c r="A23" s="614">
        <v>89301124</v>
      </c>
      <c r="B23" s="615" t="s">
        <v>1641</v>
      </c>
      <c r="C23" s="618">
        <v>3000</v>
      </c>
      <c r="D23" s="618">
        <v>2</v>
      </c>
      <c r="E23" s="618" t="s">
        <v>531</v>
      </c>
      <c r="F23" s="663">
        <v>0</v>
      </c>
      <c r="G23" s="618" t="s">
        <v>531</v>
      </c>
      <c r="H23" s="663">
        <v>0</v>
      </c>
      <c r="I23" s="618">
        <v>3000</v>
      </c>
      <c r="J23" s="663">
        <v>1</v>
      </c>
      <c r="K23" s="618">
        <v>2</v>
      </c>
      <c r="L23" s="663">
        <v>1</v>
      </c>
      <c r="M23" s="618" t="s">
        <v>1</v>
      </c>
      <c r="N23" s="280"/>
    </row>
    <row r="24" spans="1:14" ht="14.4" customHeight="1" x14ac:dyDescent="0.3">
      <c r="A24" s="614" t="s">
        <v>1646</v>
      </c>
      <c r="B24" s="615" t="s">
        <v>1647</v>
      </c>
      <c r="C24" s="618">
        <v>28464.28</v>
      </c>
      <c r="D24" s="618">
        <v>76</v>
      </c>
      <c r="E24" s="618">
        <v>11776.449999999999</v>
      </c>
      <c r="F24" s="663">
        <v>0.41372731015855657</v>
      </c>
      <c r="G24" s="618">
        <v>35</v>
      </c>
      <c r="H24" s="663">
        <v>0.46052631578947367</v>
      </c>
      <c r="I24" s="618">
        <v>16687.830000000002</v>
      </c>
      <c r="J24" s="663">
        <v>0.58627268984144343</v>
      </c>
      <c r="K24" s="618">
        <v>41</v>
      </c>
      <c r="L24" s="663">
        <v>0.53947368421052633</v>
      </c>
      <c r="M24" s="618" t="s">
        <v>537</v>
      </c>
      <c r="N24" s="280"/>
    </row>
    <row r="25" spans="1:14" ht="14.4" customHeight="1" x14ac:dyDescent="0.3">
      <c r="A25" s="614" t="s">
        <v>531</v>
      </c>
      <c r="B25" s="615" t="s">
        <v>531</v>
      </c>
      <c r="C25" s="618" t="s">
        <v>531</v>
      </c>
      <c r="D25" s="618" t="s">
        <v>531</v>
      </c>
      <c r="E25" s="618" t="s">
        <v>531</v>
      </c>
      <c r="F25" s="663" t="s">
        <v>531</v>
      </c>
      <c r="G25" s="618" t="s">
        <v>531</v>
      </c>
      <c r="H25" s="663" t="s">
        <v>531</v>
      </c>
      <c r="I25" s="618" t="s">
        <v>531</v>
      </c>
      <c r="J25" s="663" t="s">
        <v>531</v>
      </c>
      <c r="K25" s="618" t="s">
        <v>531</v>
      </c>
      <c r="L25" s="663" t="s">
        <v>531</v>
      </c>
      <c r="M25" s="618" t="s">
        <v>538</v>
      </c>
      <c r="N25" s="280"/>
    </row>
    <row r="26" spans="1:14" ht="14.4" customHeight="1" x14ac:dyDescent="0.3">
      <c r="A26" s="614">
        <v>89301125</v>
      </c>
      <c r="B26" s="615" t="s">
        <v>1639</v>
      </c>
      <c r="C26" s="618">
        <v>515011.85999999993</v>
      </c>
      <c r="D26" s="618">
        <v>452</v>
      </c>
      <c r="E26" s="618">
        <v>367375.20999999996</v>
      </c>
      <c r="F26" s="663">
        <v>0.71333349488301112</v>
      </c>
      <c r="G26" s="618">
        <v>273</v>
      </c>
      <c r="H26" s="663">
        <v>0.60398230088495575</v>
      </c>
      <c r="I26" s="618">
        <v>147636.64999999997</v>
      </c>
      <c r="J26" s="663">
        <v>0.28666650511698893</v>
      </c>
      <c r="K26" s="618">
        <v>179</v>
      </c>
      <c r="L26" s="663">
        <v>0.39601769911504425</v>
      </c>
      <c r="M26" s="618" t="s">
        <v>1</v>
      </c>
      <c r="N26" s="280"/>
    </row>
    <row r="27" spans="1:14" ht="14.4" customHeight="1" x14ac:dyDescent="0.3">
      <c r="A27" s="614">
        <v>89301125</v>
      </c>
      <c r="B27" s="615" t="s">
        <v>1640</v>
      </c>
      <c r="C27" s="618">
        <v>0</v>
      </c>
      <c r="D27" s="618">
        <v>4</v>
      </c>
      <c r="E27" s="618">
        <v>0</v>
      </c>
      <c r="F27" s="663" t="s">
        <v>531</v>
      </c>
      <c r="G27" s="618">
        <v>3</v>
      </c>
      <c r="H27" s="663">
        <v>0.75</v>
      </c>
      <c r="I27" s="618">
        <v>0</v>
      </c>
      <c r="J27" s="663" t="s">
        <v>531</v>
      </c>
      <c r="K27" s="618">
        <v>1</v>
      </c>
      <c r="L27" s="663">
        <v>0.25</v>
      </c>
      <c r="M27" s="618" t="s">
        <v>1</v>
      </c>
      <c r="N27" s="280"/>
    </row>
    <row r="28" spans="1:14" ht="14.4" customHeight="1" x14ac:dyDescent="0.3">
      <c r="A28" s="614">
        <v>89301125</v>
      </c>
      <c r="B28" s="615" t="s">
        <v>1641</v>
      </c>
      <c r="C28" s="618">
        <v>171306.43</v>
      </c>
      <c r="D28" s="618">
        <v>21</v>
      </c>
      <c r="E28" s="618">
        <v>120648.43</v>
      </c>
      <c r="F28" s="663">
        <v>0.70428430503163253</v>
      </c>
      <c r="G28" s="618">
        <v>15</v>
      </c>
      <c r="H28" s="663">
        <v>0.7142857142857143</v>
      </c>
      <c r="I28" s="618">
        <v>50658</v>
      </c>
      <c r="J28" s="663">
        <v>0.29571569496836753</v>
      </c>
      <c r="K28" s="618">
        <v>6</v>
      </c>
      <c r="L28" s="663">
        <v>0.2857142857142857</v>
      </c>
      <c r="M28" s="618" t="s">
        <v>1</v>
      </c>
      <c r="N28" s="280"/>
    </row>
    <row r="29" spans="1:14" ht="14.4" customHeight="1" x14ac:dyDescent="0.3">
      <c r="A29" s="614" t="s">
        <v>1648</v>
      </c>
      <c r="B29" s="615" t="s">
        <v>1649</v>
      </c>
      <c r="C29" s="618">
        <v>686318.28999999992</v>
      </c>
      <c r="D29" s="618">
        <v>477</v>
      </c>
      <c r="E29" s="618">
        <v>488023.63999999996</v>
      </c>
      <c r="F29" s="663">
        <v>0.7110747988371402</v>
      </c>
      <c r="G29" s="618">
        <v>291</v>
      </c>
      <c r="H29" s="663">
        <v>0.61006289308176098</v>
      </c>
      <c r="I29" s="618">
        <v>198294.64999999997</v>
      </c>
      <c r="J29" s="663">
        <v>0.28892520116285986</v>
      </c>
      <c r="K29" s="618">
        <v>186</v>
      </c>
      <c r="L29" s="663">
        <v>0.38993710691823902</v>
      </c>
      <c r="M29" s="618" t="s">
        <v>537</v>
      </c>
      <c r="N29" s="280"/>
    </row>
    <row r="30" spans="1:14" ht="14.4" customHeight="1" x14ac:dyDescent="0.3">
      <c r="A30" s="614" t="s">
        <v>531</v>
      </c>
      <c r="B30" s="615" t="s">
        <v>531</v>
      </c>
      <c r="C30" s="618" t="s">
        <v>531</v>
      </c>
      <c r="D30" s="618" t="s">
        <v>531</v>
      </c>
      <c r="E30" s="618" t="s">
        <v>531</v>
      </c>
      <c r="F30" s="663" t="s">
        <v>531</v>
      </c>
      <c r="G30" s="618" t="s">
        <v>531</v>
      </c>
      <c r="H30" s="663" t="s">
        <v>531</v>
      </c>
      <c r="I30" s="618" t="s">
        <v>531</v>
      </c>
      <c r="J30" s="663" t="s">
        <v>531</v>
      </c>
      <c r="K30" s="618" t="s">
        <v>531</v>
      </c>
      <c r="L30" s="663" t="s">
        <v>531</v>
      </c>
      <c r="M30" s="618" t="s">
        <v>538</v>
      </c>
      <c r="N30" s="280"/>
    </row>
    <row r="31" spans="1:14" ht="14.4" customHeight="1" x14ac:dyDescent="0.3">
      <c r="A31" s="614" t="s">
        <v>529</v>
      </c>
      <c r="B31" s="615" t="s">
        <v>532</v>
      </c>
      <c r="C31" s="618">
        <v>6364193.3599999975</v>
      </c>
      <c r="D31" s="618">
        <v>3699.5</v>
      </c>
      <c r="E31" s="618">
        <v>5223166.9799999977</v>
      </c>
      <c r="F31" s="663">
        <v>0.82071154733111373</v>
      </c>
      <c r="G31" s="618">
        <v>2574.5</v>
      </c>
      <c r="H31" s="663">
        <v>0.69590485200702801</v>
      </c>
      <c r="I31" s="618">
        <v>1141026.3799999999</v>
      </c>
      <c r="J31" s="663">
        <v>0.17928845266888627</v>
      </c>
      <c r="K31" s="618">
        <v>1125</v>
      </c>
      <c r="L31" s="663">
        <v>0.30409514799297205</v>
      </c>
      <c r="M31" s="618" t="s">
        <v>533</v>
      </c>
      <c r="N31" s="280"/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1">
    <cfRule type="expression" dxfId="44" priority="4">
      <formula>AND(LEFT(M11,6)&lt;&gt;"mezera",M11&lt;&gt;"")</formula>
    </cfRule>
  </conditionalFormatting>
  <conditionalFormatting sqref="A11:A31">
    <cfRule type="expression" dxfId="43" priority="2">
      <formula>AND(M11&lt;&gt;"",M11&lt;&gt;"mezeraKL")</formula>
    </cfRule>
  </conditionalFormatting>
  <conditionalFormatting sqref="F11:F31">
    <cfRule type="cellIs" dxfId="42" priority="1" operator="lessThan">
      <formula>0.6</formula>
    </cfRule>
  </conditionalFormatting>
  <conditionalFormatting sqref="B11:L31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1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1650</v>
      </c>
      <c r="B5" s="670">
        <v>863.58</v>
      </c>
      <c r="C5" s="625">
        <v>1</v>
      </c>
      <c r="D5" s="673">
        <v>2</v>
      </c>
      <c r="E5" s="681" t="s">
        <v>1650</v>
      </c>
      <c r="F5" s="670">
        <v>750.21</v>
      </c>
      <c r="G5" s="646">
        <v>0.86872090599597029</v>
      </c>
      <c r="H5" s="628">
        <v>1</v>
      </c>
      <c r="I5" s="678">
        <v>0.5</v>
      </c>
      <c r="J5" s="684">
        <v>113.37</v>
      </c>
      <c r="K5" s="646">
        <v>0.13127909400402973</v>
      </c>
      <c r="L5" s="628">
        <v>1</v>
      </c>
      <c r="M5" s="678">
        <v>0.5</v>
      </c>
    </row>
    <row r="6" spans="1:13" ht="14.4" customHeight="1" x14ac:dyDescent="0.3">
      <c r="A6" s="666" t="s">
        <v>1651</v>
      </c>
      <c r="B6" s="671">
        <v>648229.71</v>
      </c>
      <c r="C6" s="631">
        <v>1</v>
      </c>
      <c r="D6" s="674">
        <v>306</v>
      </c>
      <c r="E6" s="682" t="s">
        <v>1651</v>
      </c>
      <c r="F6" s="671">
        <v>435684.63</v>
      </c>
      <c r="G6" s="647">
        <v>0.67211456568382222</v>
      </c>
      <c r="H6" s="634">
        <v>191</v>
      </c>
      <c r="I6" s="679">
        <v>0.62418300653594772</v>
      </c>
      <c r="J6" s="685">
        <v>212545.08000000002</v>
      </c>
      <c r="K6" s="647">
        <v>0.32788543431617789</v>
      </c>
      <c r="L6" s="634">
        <v>115</v>
      </c>
      <c r="M6" s="679">
        <v>0.37581699346405228</v>
      </c>
    </row>
    <row r="7" spans="1:13" ht="14.4" customHeight="1" x14ac:dyDescent="0.3">
      <c r="A7" s="666" t="s">
        <v>1652</v>
      </c>
      <c r="B7" s="671">
        <v>39344.65</v>
      </c>
      <c r="C7" s="631">
        <v>1</v>
      </c>
      <c r="D7" s="674">
        <v>23</v>
      </c>
      <c r="E7" s="682" t="s">
        <v>1652</v>
      </c>
      <c r="F7" s="671">
        <v>39147.880000000005</v>
      </c>
      <c r="G7" s="647">
        <v>0.99499881178254235</v>
      </c>
      <c r="H7" s="634">
        <v>17</v>
      </c>
      <c r="I7" s="679">
        <v>0.73913043478260865</v>
      </c>
      <c r="J7" s="685">
        <v>196.77</v>
      </c>
      <c r="K7" s="647">
        <v>5.0011882174577742E-3</v>
      </c>
      <c r="L7" s="634">
        <v>6</v>
      </c>
      <c r="M7" s="679">
        <v>0.2608695652173913</v>
      </c>
    </row>
    <row r="8" spans="1:13" ht="14.4" customHeight="1" x14ac:dyDescent="0.3">
      <c r="A8" s="666" t="s">
        <v>1653</v>
      </c>
      <c r="B8" s="671">
        <v>33451.75</v>
      </c>
      <c r="C8" s="631">
        <v>1</v>
      </c>
      <c r="D8" s="674">
        <v>70</v>
      </c>
      <c r="E8" s="682" t="s">
        <v>1653</v>
      </c>
      <c r="F8" s="671">
        <v>21177.56</v>
      </c>
      <c r="G8" s="647">
        <v>0.63307779114695051</v>
      </c>
      <c r="H8" s="634">
        <v>41</v>
      </c>
      <c r="I8" s="679">
        <v>0.58571428571428574</v>
      </c>
      <c r="J8" s="685">
        <v>12274.190000000002</v>
      </c>
      <c r="K8" s="647">
        <v>0.3669222088530496</v>
      </c>
      <c r="L8" s="634">
        <v>29</v>
      </c>
      <c r="M8" s="679">
        <v>0.41428571428571431</v>
      </c>
    </row>
    <row r="9" spans="1:13" ht="14.4" customHeight="1" x14ac:dyDescent="0.3">
      <c r="A9" s="666" t="s">
        <v>1654</v>
      </c>
      <c r="B9" s="671">
        <v>131510.15000000002</v>
      </c>
      <c r="C9" s="631">
        <v>1</v>
      </c>
      <c r="D9" s="674">
        <v>124</v>
      </c>
      <c r="E9" s="682" t="s">
        <v>1654</v>
      </c>
      <c r="F9" s="671">
        <v>121001.17000000001</v>
      </c>
      <c r="G9" s="647">
        <v>0.92008997024184058</v>
      </c>
      <c r="H9" s="634">
        <v>99</v>
      </c>
      <c r="I9" s="679">
        <v>0.79838709677419351</v>
      </c>
      <c r="J9" s="685">
        <v>10508.98</v>
      </c>
      <c r="K9" s="647">
        <v>7.9910029758159334E-2</v>
      </c>
      <c r="L9" s="634">
        <v>25</v>
      </c>
      <c r="M9" s="679">
        <v>0.20161290322580644</v>
      </c>
    </row>
    <row r="10" spans="1:13" ht="14.4" customHeight="1" x14ac:dyDescent="0.3">
      <c r="A10" s="666" t="s">
        <v>1655</v>
      </c>
      <c r="B10" s="671">
        <v>77951.730000000025</v>
      </c>
      <c r="C10" s="631">
        <v>1</v>
      </c>
      <c r="D10" s="674">
        <v>121</v>
      </c>
      <c r="E10" s="682" t="s">
        <v>1655</v>
      </c>
      <c r="F10" s="671">
        <v>67171.820000000022</v>
      </c>
      <c r="G10" s="647">
        <v>0.861710445682219</v>
      </c>
      <c r="H10" s="634">
        <v>86</v>
      </c>
      <c r="I10" s="679">
        <v>0.71074380165289253</v>
      </c>
      <c r="J10" s="685">
        <v>10779.91</v>
      </c>
      <c r="K10" s="647">
        <v>0.13828955431778098</v>
      </c>
      <c r="L10" s="634">
        <v>35</v>
      </c>
      <c r="M10" s="679">
        <v>0.28925619834710742</v>
      </c>
    </row>
    <row r="11" spans="1:13" ht="14.4" customHeight="1" x14ac:dyDescent="0.3">
      <c r="A11" s="666" t="s">
        <v>1656</v>
      </c>
      <c r="B11" s="671">
        <v>22188.850000000002</v>
      </c>
      <c r="C11" s="631">
        <v>1</v>
      </c>
      <c r="D11" s="674">
        <v>57.5</v>
      </c>
      <c r="E11" s="682" t="s">
        <v>1656</v>
      </c>
      <c r="F11" s="671">
        <v>17128.760000000002</v>
      </c>
      <c r="G11" s="647">
        <v>0.77195348114030249</v>
      </c>
      <c r="H11" s="634">
        <v>37.5</v>
      </c>
      <c r="I11" s="679">
        <v>0.65217391304347827</v>
      </c>
      <c r="J11" s="685">
        <v>5060.09</v>
      </c>
      <c r="K11" s="647">
        <v>0.22804651885969754</v>
      </c>
      <c r="L11" s="634">
        <v>20</v>
      </c>
      <c r="M11" s="679">
        <v>0.34782608695652173</v>
      </c>
    </row>
    <row r="12" spans="1:13" ht="14.4" customHeight="1" x14ac:dyDescent="0.3">
      <c r="A12" s="666" t="s">
        <v>1657</v>
      </c>
      <c r="B12" s="671">
        <v>86682.500000000015</v>
      </c>
      <c r="C12" s="631">
        <v>1</v>
      </c>
      <c r="D12" s="674">
        <v>132</v>
      </c>
      <c r="E12" s="682" t="s">
        <v>1657</v>
      </c>
      <c r="F12" s="671">
        <v>72479.37000000001</v>
      </c>
      <c r="G12" s="647">
        <v>0.83614766533037232</v>
      </c>
      <c r="H12" s="634">
        <v>99</v>
      </c>
      <c r="I12" s="679">
        <v>0.75</v>
      </c>
      <c r="J12" s="685">
        <v>14203.130000000001</v>
      </c>
      <c r="K12" s="647">
        <v>0.16385233466962765</v>
      </c>
      <c r="L12" s="634">
        <v>33</v>
      </c>
      <c r="M12" s="679">
        <v>0.25</v>
      </c>
    </row>
    <row r="13" spans="1:13" ht="14.4" customHeight="1" x14ac:dyDescent="0.3">
      <c r="A13" s="666" t="s">
        <v>1658</v>
      </c>
      <c r="B13" s="671">
        <v>190048.27000000002</v>
      </c>
      <c r="C13" s="631">
        <v>1</v>
      </c>
      <c r="D13" s="674">
        <v>201</v>
      </c>
      <c r="E13" s="682" t="s">
        <v>1658</v>
      </c>
      <c r="F13" s="671">
        <v>101412.44000000002</v>
      </c>
      <c r="G13" s="647">
        <v>0.53361411813956527</v>
      </c>
      <c r="H13" s="634">
        <v>133</v>
      </c>
      <c r="I13" s="679">
        <v>0.6616915422885572</v>
      </c>
      <c r="J13" s="685">
        <v>88635.83</v>
      </c>
      <c r="K13" s="647">
        <v>0.46638588186043467</v>
      </c>
      <c r="L13" s="634">
        <v>68</v>
      </c>
      <c r="M13" s="679">
        <v>0.3383084577114428</v>
      </c>
    </row>
    <row r="14" spans="1:13" ht="14.4" customHeight="1" x14ac:dyDescent="0.3">
      <c r="A14" s="666" t="s">
        <v>1659</v>
      </c>
      <c r="B14" s="671">
        <v>127053.31999999998</v>
      </c>
      <c r="C14" s="631">
        <v>1</v>
      </c>
      <c r="D14" s="674">
        <v>139</v>
      </c>
      <c r="E14" s="682" t="s">
        <v>1659</v>
      </c>
      <c r="F14" s="671">
        <v>107153.27999999998</v>
      </c>
      <c r="G14" s="647">
        <v>0.84337253052497962</v>
      </c>
      <c r="H14" s="634">
        <v>102</v>
      </c>
      <c r="I14" s="679">
        <v>0.73381294964028776</v>
      </c>
      <c r="J14" s="685">
        <v>19900.04</v>
      </c>
      <c r="K14" s="647">
        <v>0.15662746947502043</v>
      </c>
      <c r="L14" s="634">
        <v>37</v>
      </c>
      <c r="M14" s="679">
        <v>0.26618705035971224</v>
      </c>
    </row>
    <row r="15" spans="1:13" ht="14.4" customHeight="1" x14ac:dyDescent="0.3">
      <c r="A15" s="666" t="s">
        <v>1660</v>
      </c>
      <c r="B15" s="671">
        <v>33831.65</v>
      </c>
      <c r="C15" s="631">
        <v>1</v>
      </c>
      <c r="D15" s="674">
        <v>82</v>
      </c>
      <c r="E15" s="682" t="s">
        <v>1660</v>
      </c>
      <c r="F15" s="671">
        <v>24661.510000000002</v>
      </c>
      <c r="G15" s="647">
        <v>0.72894789346662081</v>
      </c>
      <c r="H15" s="634">
        <v>53</v>
      </c>
      <c r="I15" s="679">
        <v>0.64634146341463417</v>
      </c>
      <c r="J15" s="685">
        <v>9170.14</v>
      </c>
      <c r="K15" s="647">
        <v>0.27105210653337924</v>
      </c>
      <c r="L15" s="634">
        <v>29</v>
      </c>
      <c r="M15" s="679">
        <v>0.35365853658536583</v>
      </c>
    </row>
    <row r="16" spans="1:13" ht="14.4" customHeight="1" x14ac:dyDescent="0.3">
      <c r="A16" s="666" t="s">
        <v>1661</v>
      </c>
      <c r="B16" s="671">
        <v>1012154.4399999998</v>
      </c>
      <c r="C16" s="631">
        <v>1</v>
      </c>
      <c r="D16" s="674">
        <v>647</v>
      </c>
      <c r="E16" s="682" t="s">
        <v>1661</v>
      </c>
      <c r="F16" s="671">
        <v>795798.04999999981</v>
      </c>
      <c r="G16" s="647">
        <v>0.78624172216247945</v>
      </c>
      <c r="H16" s="634">
        <v>461</v>
      </c>
      <c r="I16" s="679">
        <v>0.71251931993817619</v>
      </c>
      <c r="J16" s="685">
        <v>216356.39000000004</v>
      </c>
      <c r="K16" s="647">
        <v>0.2137582778375206</v>
      </c>
      <c r="L16" s="634">
        <v>186</v>
      </c>
      <c r="M16" s="679">
        <v>0.28748068006182381</v>
      </c>
    </row>
    <row r="17" spans="1:13" ht="14.4" customHeight="1" x14ac:dyDescent="0.3">
      <c r="A17" s="666" t="s">
        <v>1662</v>
      </c>
      <c r="B17" s="671">
        <v>133969.72</v>
      </c>
      <c r="C17" s="631">
        <v>1</v>
      </c>
      <c r="D17" s="674">
        <v>123</v>
      </c>
      <c r="E17" s="682" t="s">
        <v>1662</v>
      </c>
      <c r="F17" s="671">
        <v>120761.89</v>
      </c>
      <c r="G17" s="647">
        <v>0.90141182649332996</v>
      </c>
      <c r="H17" s="634">
        <v>98</v>
      </c>
      <c r="I17" s="679">
        <v>0.7967479674796748</v>
      </c>
      <c r="J17" s="685">
        <v>13207.830000000002</v>
      </c>
      <c r="K17" s="647">
        <v>9.8588173506670027E-2</v>
      </c>
      <c r="L17" s="634">
        <v>25</v>
      </c>
      <c r="M17" s="679">
        <v>0.2032520325203252</v>
      </c>
    </row>
    <row r="18" spans="1:13" ht="14.4" customHeight="1" x14ac:dyDescent="0.3">
      <c r="A18" s="666" t="s">
        <v>1663</v>
      </c>
      <c r="B18" s="671">
        <v>2115018.5700000003</v>
      </c>
      <c r="C18" s="631">
        <v>1</v>
      </c>
      <c r="D18" s="674">
        <v>559</v>
      </c>
      <c r="E18" s="682" t="s">
        <v>1663</v>
      </c>
      <c r="F18" s="671">
        <v>1983351.9200000002</v>
      </c>
      <c r="G18" s="647">
        <v>0.93774681136724014</v>
      </c>
      <c r="H18" s="634">
        <v>410</v>
      </c>
      <c r="I18" s="679">
        <v>0.73345259391771023</v>
      </c>
      <c r="J18" s="685">
        <v>131666.65</v>
      </c>
      <c r="K18" s="647">
        <v>6.2253188632759839E-2</v>
      </c>
      <c r="L18" s="634">
        <v>149</v>
      </c>
      <c r="M18" s="679">
        <v>0.26654740608228983</v>
      </c>
    </row>
    <row r="19" spans="1:13" ht="14.4" customHeight="1" x14ac:dyDescent="0.3">
      <c r="A19" s="666" t="s">
        <v>1664</v>
      </c>
      <c r="B19" s="671">
        <v>38767.86</v>
      </c>
      <c r="C19" s="631">
        <v>1</v>
      </c>
      <c r="D19" s="674">
        <v>83</v>
      </c>
      <c r="E19" s="682" t="s">
        <v>1664</v>
      </c>
      <c r="F19" s="671">
        <v>25118.53</v>
      </c>
      <c r="G19" s="647">
        <v>0.64792149992287418</v>
      </c>
      <c r="H19" s="634">
        <v>47</v>
      </c>
      <c r="I19" s="679">
        <v>0.5662650602409639</v>
      </c>
      <c r="J19" s="685">
        <v>13649.33</v>
      </c>
      <c r="K19" s="647">
        <v>0.35207850007712571</v>
      </c>
      <c r="L19" s="634">
        <v>36</v>
      </c>
      <c r="M19" s="679">
        <v>0.43373493975903615</v>
      </c>
    </row>
    <row r="20" spans="1:13" ht="14.4" customHeight="1" x14ac:dyDescent="0.3">
      <c r="A20" s="666" t="s">
        <v>1665</v>
      </c>
      <c r="B20" s="671">
        <v>21696.81</v>
      </c>
      <c r="C20" s="631">
        <v>1</v>
      </c>
      <c r="D20" s="674">
        <v>34</v>
      </c>
      <c r="E20" s="682" t="s">
        <v>1665</v>
      </c>
      <c r="F20" s="671">
        <v>19707.5</v>
      </c>
      <c r="G20" s="647">
        <v>0.90831324973579064</v>
      </c>
      <c r="H20" s="634">
        <v>28</v>
      </c>
      <c r="I20" s="679">
        <v>0.82352941176470584</v>
      </c>
      <c r="J20" s="685">
        <v>1989.3100000000002</v>
      </c>
      <c r="K20" s="647">
        <v>9.1686750264209346E-2</v>
      </c>
      <c r="L20" s="634">
        <v>6</v>
      </c>
      <c r="M20" s="679">
        <v>0.17647058823529413</v>
      </c>
    </row>
    <row r="21" spans="1:13" ht="14.4" customHeight="1" x14ac:dyDescent="0.3">
      <c r="A21" s="666" t="s">
        <v>1666</v>
      </c>
      <c r="B21" s="671">
        <v>72302.53</v>
      </c>
      <c r="C21" s="631">
        <v>1</v>
      </c>
      <c r="D21" s="674">
        <v>86</v>
      </c>
      <c r="E21" s="682" t="s">
        <v>1666</v>
      </c>
      <c r="F21" s="671">
        <v>60593.55</v>
      </c>
      <c r="G21" s="647">
        <v>0.83805573608558381</v>
      </c>
      <c r="H21" s="634">
        <v>66</v>
      </c>
      <c r="I21" s="679">
        <v>0.76744186046511631</v>
      </c>
      <c r="J21" s="685">
        <v>11708.98</v>
      </c>
      <c r="K21" s="647">
        <v>0.16194426391441627</v>
      </c>
      <c r="L21" s="634">
        <v>20</v>
      </c>
      <c r="M21" s="679">
        <v>0.23255813953488372</v>
      </c>
    </row>
    <row r="22" spans="1:13" ht="14.4" customHeight="1" x14ac:dyDescent="0.3">
      <c r="A22" s="666" t="s">
        <v>1667</v>
      </c>
      <c r="B22" s="671">
        <v>819422.66999999981</v>
      </c>
      <c r="C22" s="631">
        <v>1</v>
      </c>
      <c r="D22" s="674">
        <v>381</v>
      </c>
      <c r="E22" s="682" t="s">
        <v>1667</v>
      </c>
      <c r="F22" s="671">
        <v>675497.33999999985</v>
      </c>
      <c r="G22" s="647">
        <v>0.82435764194808037</v>
      </c>
      <c r="H22" s="634">
        <v>276</v>
      </c>
      <c r="I22" s="679">
        <v>0.72440944881889768</v>
      </c>
      <c r="J22" s="685">
        <v>143925.32999999999</v>
      </c>
      <c r="K22" s="647">
        <v>0.17564235805191969</v>
      </c>
      <c r="L22" s="634">
        <v>105</v>
      </c>
      <c r="M22" s="679">
        <v>0.27559055118110237</v>
      </c>
    </row>
    <row r="23" spans="1:13" ht="14.4" customHeight="1" x14ac:dyDescent="0.3">
      <c r="A23" s="666" t="s">
        <v>1668</v>
      </c>
      <c r="B23" s="671">
        <v>757611.59000000008</v>
      </c>
      <c r="C23" s="631">
        <v>1</v>
      </c>
      <c r="D23" s="674">
        <v>523</v>
      </c>
      <c r="E23" s="682" t="s">
        <v>1668</v>
      </c>
      <c r="F23" s="671">
        <v>532476.56000000006</v>
      </c>
      <c r="G23" s="647">
        <v>0.70283581590931044</v>
      </c>
      <c r="H23" s="634">
        <v>323</v>
      </c>
      <c r="I23" s="679">
        <v>0.61759082217973227</v>
      </c>
      <c r="J23" s="685">
        <v>225135.02999999997</v>
      </c>
      <c r="K23" s="647">
        <v>0.29716418409068945</v>
      </c>
      <c r="L23" s="634">
        <v>200</v>
      </c>
      <c r="M23" s="679">
        <v>0.38240917782026768</v>
      </c>
    </row>
    <row r="24" spans="1:13" ht="14.4" customHeight="1" thickBot="1" x14ac:dyDescent="0.35">
      <c r="A24" s="667" t="s">
        <v>1669</v>
      </c>
      <c r="B24" s="672">
        <v>2093.0099999999998</v>
      </c>
      <c r="C24" s="637">
        <v>1</v>
      </c>
      <c r="D24" s="675">
        <v>6</v>
      </c>
      <c r="E24" s="683" t="s">
        <v>1669</v>
      </c>
      <c r="F24" s="672">
        <v>2093.0099999999998</v>
      </c>
      <c r="G24" s="648">
        <v>1</v>
      </c>
      <c r="H24" s="640">
        <v>6</v>
      </c>
      <c r="I24" s="680">
        <v>1</v>
      </c>
      <c r="J24" s="686"/>
      <c r="K24" s="648">
        <v>0</v>
      </c>
      <c r="L24" s="640"/>
      <c r="M24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1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3064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6364193.3599999994</v>
      </c>
      <c r="N3" s="70">
        <f>SUBTOTAL(9,N7:N1048576)</f>
        <v>15938</v>
      </c>
      <c r="O3" s="70">
        <f>SUBTOTAL(9,O7:O1048576)</f>
        <v>3699.5</v>
      </c>
      <c r="P3" s="70">
        <f>SUBTOTAL(9,P7:P1048576)</f>
        <v>5223166.9799999939</v>
      </c>
      <c r="Q3" s="71">
        <f>IF(M3=0,0,P3/M3)</f>
        <v>0.82071154733111285</v>
      </c>
      <c r="R3" s="70">
        <f>SUBTOTAL(9,R7:R1048576)</f>
        <v>10438</v>
      </c>
      <c r="S3" s="71">
        <f>IF(N3=0,0,R3/N3)</f>
        <v>0.65491278704981803</v>
      </c>
      <c r="T3" s="70">
        <f>SUBTOTAL(9,T7:T1048576)</f>
        <v>2574.5</v>
      </c>
      <c r="U3" s="72">
        <f>IF(O3=0,0,T3/O3)</f>
        <v>0.69590485200702801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12</v>
      </c>
      <c r="B7" s="625" t="s">
        <v>530</v>
      </c>
      <c r="C7" s="625">
        <v>89301121</v>
      </c>
      <c r="D7" s="692" t="s">
        <v>3060</v>
      </c>
      <c r="E7" s="693" t="s">
        <v>1651</v>
      </c>
      <c r="F7" s="625" t="s">
        <v>1639</v>
      </c>
      <c r="G7" s="625" t="s">
        <v>1670</v>
      </c>
      <c r="H7" s="625" t="s">
        <v>1090</v>
      </c>
      <c r="I7" s="625" t="s">
        <v>1293</v>
      </c>
      <c r="J7" s="625" t="s">
        <v>1586</v>
      </c>
      <c r="K7" s="625" t="s">
        <v>1587</v>
      </c>
      <c r="L7" s="626">
        <v>333.31</v>
      </c>
      <c r="M7" s="626">
        <v>333.31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12</v>
      </c>
      <c r="B8" s="696" t="s">
        <v>530</v>
      </c>
      <c r="C8" s="696">
        <v>89301121</v>
      </c>
      <c r="D8" s="697" t="s">
        <v>3060</v>
      </c>
      <c r="E8" s="698" t="s">
        <v>1651</v>
      </c>
      <c r="F8" s="696" t="s">
        <v>1639</v>
      </c>
      <c r="G8" s="696" t="s">
        <v>1670</v>
      </c>
      <c r="H8" s="696" t="s">
        <v>1090</v>
      </c>
      <c r="I8" s="696" t="s">
        <v>1323</v>
      </c>
      <c r="J8" s="696" t="s">
        <v>1590</v>
      </c>
      <c r="K8" s="696" t="s">
        <v>1591</v>
      </c>
      <c r="L8" s="699">
        <v>151.61000000000001</v>
      </c>
      <c r="M8" s="699">
        <v>151.61000000000001</v>
      </c>
      <c r="N8" s="696">
        <v>1</v>
      </c>
      <c r="O8" s="700">
        <v>0.5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12</v>
      </c>
      <c r="B9" s="696" t="s">
        <v>530</v>
      </c>
      <c r="C9" s="696">
        <v>89301121</v>
      </c>
      <c r="D9" s="697" t="s">
        <v>3060</v>
      </c>
      <c r="E9" s="698" t="s">
        <v>1651</v>
      </c>
      <c r="F9" s="696" t="s">
        <v>1639</v>
      </c>
      <c r="G9" s="696" t="s">
        <v>1671</v>
      </c>
      <c r="H9" s="696" t="s">
        <v>1090</v>
      </c>
      <c r="I9" s="696" t="s">
        <v>1300</v>
      </c>
      <c r="J9" s="696" t="s">
        <v>1301</v>
      </c>
      <c r="K9" s="696" t="s">
        <v>1593</v>
      </c>
      <c r="L9" s="699">
        <v>184.22</v>
      </c>
      <c r="M9" s="699">
        <v>184.22</v>
      </c>
      <c r="N9" s="696">
        <v>1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12</v>
      </c>
      <c r="B10" s="696" t="s">
        <v>530</v>
      </c>
      <c r="C10" s="696">
        <v>89301121</v>
      </c>
      <c r="D10" s="697" t="s">
        <v>3060</v>
      </c>
      <c r="E10" s="698" t="s">
        <v>1651</v>
      </c>
      <c r="F10" s="696" t="s">
        <v>1639</v>
      </c>
      <c r="G10" s="696" t="s">
        <v>1672</v>
      </c>
      <c r="H10" s="696" t="s">
        <v>531</v>
      </c>
      <c r="I10" s="696" t="s">
        <v>1240</v>
      </c>
      <c r="J10" s="696" t="s">
        <v>1241</v>
      </c>
      <c r="K10" s="696" t="s">
        <v>1673</v>
      </c>
      <c r="L10" s="699">
        <v>50.27</v>
      </c>
      <c r="M10" s="699">
        <v>50.27</v>
      </c>
      <c r="N10" s="696">
        <v>1</v>
      </c>
      <c r="O10" s="700">
        <v>1</v>
      </c>
      <c r="P10" s="699">
        <v>50.27</v>
      </c>
      <c r="Q10" s="701">
        <v>1</v>
      </c>
      <c r="R10" s="696">
        <v>1</v>
      </c>
      <c r="S10" s="701">
        <v>1</v>
      </c>
      <c r="T10" s="700">
        <v>1</v>
      </c>
      <c r="U10" s="702">
        <v>1</v>
      </c>
    </row>
    <row r="11" spans="1:21" ht="14.4" customHeight="1" x14ac:dyDescent="0.3">
      <c r="A11" s="695">
        <v>12</v>
      </c>
      <c r="B11" s="696" t="s">
        <v>530</v>
      </c>
      <c r="C11" s="696">
        <v>89301121</v>
      </c>
      <c r="D11" s="697" t="s">
        <v>3060</v>
      </c>
      <c r="E11" s="698" t="s">
        <v>1651</v>
      </c>
      <c r="F11" s="696" t="s">
        <v>1639</v>
      </c>
      <c r="G11" s="696" t="s">
        <v>1674</v>
      </c>
      <c r="H11" s="696" t="s">
        <v>1090</v>
      </c>
      <c r="I11" s="696" t="s">
        <v>1192</v>
      </c>
      <c r="J11" s="696" t="s">
        <v>1111</v>
      </c>
      <c r="K11" s="696" t="s">
        <v>1193</v>
      </c>
      <c r="L11" s="699">
        <v>625.29</v>
      </c>
      <c r="M11" s="699">
        <v>1250.58</v>
      </c>
      <c r="N11" s="696">
        <v>2</v>
      </c>
      <c r="O11" s="700">
        <v>0.5</v>
      </c>
      <c r="P11" s="699">
        <v>625.29</v>
      </c>
      <c r="Q11" s="701">
        <v>0.5</v>
      </c>
      <c r="R11" s="696">
        <v>1</v>
      </c>
      <c r="S11" s="701">
        <v>0.5</v>
      </c>
      <c r="T11" s="700"/>
      <c r="U11" s="702">
        <v>0</v>
      </c>
    </row>
    <row r="12" spans="1:21" ht="14.4" customHeight="1" x14ac:dyDescent="0.3">
      <c r="A12" s="695">
        <v>12</v>
      </c>
      <c r="B12" s="696" t="s">
        <v>530</v>
      </c>
      <c r="C12" s="696">
        <v>89301121</v>
      </c>
      <c r="D12" s="697" t="s">
        <v>3060</v>
      </c>
      <c r="E12" s="698" t="s">
        <v>1651</v>
      </c>
      <c r="F12" s="696" t="s">
        <v>1639</v>
      </c>
      <c r="G12" s="696" t="s">
        <v>1675</v>
      </c>
      <c r="H12" s="696" t="s">
        <v>531</v>
      </c>
      <c r="I12" s="696" t="s">
        <v>1267</v>
      </c>
      <c r="J12" s="696" t="s">
        <v>1268</v>
      </c>
      <c r="K12" s="696" t="s">
        <v>1269</v>
      </c>
      <c r="L12" s="699">
        <v>153.52000000000001</v>
      </c>
      <c r="M12" s="699">
        <v>153.52000000000001</v>
      </c>
      <c r="N12" s="696">
        <v>1</v>
      </c>
      <c r="O12" s="700">
        <v>1</v>
      </c>
      <c r="P12" s="699"/>
      <c r="Q12" s="701">
        <v>0</v>
      </c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12</v>
      </c>
      <c r="B13" s="696" t="s">
        <v>530</v>
      </c>
      <c r="C13" s="696">
        <v>89301121</v>
      </c>
      <c r="D13" s="697" t="s">
        <v>3060</v>
      </c>
      <c r="E13" s="698" t="s">
        <v>1651</v>
      </c>
      <c r="F13" s="696" t="s">
        <v>1639</v>
      </c>
      <c r="G13" s="696" t="s">
        <v>1676</v>
      </c>
      <c r="H13" s="696" t="s">
        <v>531</v>
      </c>
      <c r="I13" s="696" t="s">
        <v>1677</v>
      </c>
      <c r="J13" s="696" t="s">
        <v>1280</v>
      </c>
      <c r="K13" s="696" t="s">
        <v>1678</v>
      </c>
      <c r="L13" s="699">
        <v>23.46</v>
      </c>
      <c r="M13" s="699">
        <v>70.38</v>
      </c>
      <c r="N13" s="696">
        <v>3</v>
      </c>
      <c r="O13" s="700">
        <v>3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12</v>
      </c>
      <c r="B14" s="696" t="s">
        <v>530</v>
      </c>
      <c r="C14" s="696">
        <v>89301121</v>
      </c>
      <c r="D14" s="697" t="s">
        <v>3060</v>
      </c>
      <c r="E14" s="698" t="s">
        <v>1651</v>
      </c>
      <c r="F14" s="696" t="s">
        <v>1639</v>
      </c>
      <c r="G14" s="696" t="s">
        <v>1679</v>
      </c>
      <c r="H14" s="696" t="s">
        <v>531</v>
      </c>
      <c r="I14" s="696" t="s">
        <v>1680</v>
      </c>
      <c r="J14" s="696" t="s">
        <v>1681</v>
      </c>
      <c r="K14" s="696" t="s">
        <v>1682</v>
      </c>
      <c r="L14" s="699">
        <v>1660.2</v>
      </c>
      <c r="M14" s="699">
        <v>1660.2</v>
      </c>
      <c r="N14" s="696">
        <v>1</v>
      </c>
      <c r="O14" s="700">
        <v>1</v>
      </c>
      <c r="P14" s="699">
        <v>1660.2</v>
      </c>
      <c r="Q14" s="701">
        <v>1</v>
      </c>
      <c r="R14" s="696">
        <v>1</v>
      </c>
      <c r="S14" s="701">
        <v>1</v>
      </c>
      <c r="T14" s="700">
        <v>1</v>
      </c>
      <c r="U14" s="702">
        <v>1</v>
      </c>
    </row>
    <row r="15" spans="1:21" ht="14.4" customHeight="1" x14ac:dyDescent="0.3">
      <c r="A15" s="695">
        <v>12</v>
      </c>
      <c r="B15" s="696" t="s">
        <v>530</v>
      </c>
      <c r="C15" s="696">
        <v>89301121</v>
      </c>
      <c r="D15" s="697" t="s">
        <v>3060</v>
      </c>
      <c r="E15" s="698" t="s">
        <v>1651</v>
      </c>
      <c r="F15" s="696" t="s">
        <v>1641</v>
      </c>
      <c r="G15" s="696" t="s">
        <v>1683</v>
      </c>
      <c r="H15" s="696" t="s">
        <v>531</v>
      </c>
      <c r="I15" s="696" t="s">
        <v>1684</v>
      </c>
      <c r="J15" s="696" t="s">
        <v>1685</v>
      </c>
      <c r="K15" s="696" t="s">
        <v>1686</v>
      </c>
      <c r="L15" s="699">
        <v>378.48</v>
      </c>
      <c r="M15" s="699">
        <v>378.48</v>
      </c>
      <c r="N15" s="696">
        <v>1</v>
      </c>
      <c r="O15" s="700">
        <v>1</v>
      </c>
      <c r="P15" s="699">
        <v>378.48</v>
      </c>
      <c r="Q15" s="701">
        <v>1</v>
      </c>
      <c r="R15" s="696">
        <v>1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12</v>
      </c>
      <c r="B16" s="696" t="s">
        <v>530</v>
      </c>
      <c r="C16" s="696">
        <v>89301121</v>
      </c>
      <c r="D16" s="697" t="s">
        <v>3060</v>
      </c>
      <c r="E16" s="698" t="s">
        <v>1651</v>
      </c>
      <c r="F16" s="696" t="s">
        <v>1641</v>
      </c>
      <c r="G16" s="696" t="s">
        <v>1687</v>
      </c>
      <c r="H16" s="696" t="s">
        <v>531</v>
      </c>
      <c r="I16" s="696" t="s">
        <v>1688</v>
      </c>
      <c r="J16" s="696" t="s">
        <v>1689</v>
      </c>
      <c r="K16" s="696" t="s">
        <v>1690</v>
      </c>
      <c r="L16" s="699">
        <v>500</v>
      </c>
      <c r="M16" s="699">
        <v>500</v>
      </c>
      <c r="N16" s="696">
        <v>1</v>
      </c>
      <c r="O16" s="700">
        <v>1</v>
      </c>
      <c r="P16" s="699">
        <v>500</v>
      </c>
      <c r="Q16" s="701">
        <v>1</v>
      </c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12</v>
      </c>
      <c r="B17" s="696" t="s">
        <v>530</v>
      </c>
      <c r="C17" s="696">
        <v>89301121</v>
      </c>
      <c r="D17" s="697" t="s">
        <v>3060</v>
      </c>
      <c r="E17" s="698" t="s">
        <v>1651</v>
      </c>
      <c r="F17" s="696" t="s">
        <v>1641</v>
      </c>
      <c r="G17" s="696" t="s">
        <v>1687</v>
      </c>
      <c r="H17" s="696" t="s">
        <v>531</v>
      </c>
      <c r="I17" s="696" t="s">
        <v>1691</v>
      </c>
      <c r="J17" s="696" t="s">
        <v>1692</v>
      </c>
      <c r="K17" s="696" t="s">
        <v>1693</v>
      </c>
      <c r="L17" s="699">
        <v>190</v>
      </c>
      <c r="M17" s="699">
        <v>380</v>
      </c>
      <c r="N17" s="696">
        <v>2</v>
      </c>
      <c r="O17" s="700">
        <v>1</v>
      </c>
      <c r="P17" s="699">
        <v>380</v>
      </c>
      <c r="Q17" s="701">
        <v>1</v>
      </c>
      <c r="R17" s="696">
        <v>2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12</v>
      </c>
      <c r="B18" s="696" t="s">
        <v>530</v>
      </c>
      <c r="C18" s="696">
        <v>89301121</v>
      </c>
      <c r="D18" s="697" t="s">
        <v>3060</v>
      </c>
      <c r="E18" s="698" t="s">
        <v>1653</v>
      </c>
      <c r="F18" s="696" t="s">
        <v>1639</v>
      </c>
      <c r="G18" s="696" t="s">
        <v>1694</v>
      </c>
      <c r="H18" s="696" t="s">
        <v>531</v>
      </c>
      <c r="I18" s="696" t="s">
        <v>1695</v>
      </c>
      <c r="J18" s="696" t="s">
        <v>816</v>
      </c>
      <c r="K18" s="696" t="s">
        <v>1696</v>
      </c>
      <c r="L18" s="699">
        <v>112.13</v>
      </c>
      <c r="M18" s="699">
        <v>112.13</v>
      </c>
      <c r="N18" s="696">
        <v>1</v>
      </c>
      <c r="O18" s="700">
        <v>1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12</v>
      </c>
      <c r="B19" s="696" t="s">
        <v>530</v>
      </c>
      <c r="C19" s="696">
        <v>89301121</v>
      </c>
      <c r="D19" s="697" t="s">
        <v>3060</v>
      </c>
      <c r="E19" s="698" t="s">
        <v>1653</v>
      </c>
      <c r="F19" s="696" t="s">
        <v>1641</v>
      </c>
      <c r="G19" s="696" t="s">
        <v>1687</v>
      </c>
      <c r="H19" s="696" t="s">
        <v>531</v>
      </c>
      <c r="I19" s="696" t="s">
        <v>1691</v>
      </c>
      <c r="J19" s="696" t="s">
        <v>1692</v>
      </c>
      <c r="K19" s="696" t="s">
        <v>1693</v>
      </c>
      <c r="L19" s="699">
        <v>190</v>
      </c>
      <c r="M19" s="699">
        <v>380</v>
      </c>
      <c r="N19" s="696">
        <v>2</v>
      </c>
      <c r="O19" s="700">
        <v>1</v>
      </c>
      <c r="P19" s="699">
        <v>380</v>
      </c>
      <c r="Q19" s="701">
        <v>1</v>
      </c>
      <c r="R19" s="696">
        <v>2</v>
      </c>
      <c r="S19" s="701">
        <v>1</v>
      </c>
      <c r="T19" s="700">
        <v>1</v>
      </c>
      <c r="U19" s="702">
        <v>1</v>
      </c>
    </row>
    <row r="20" spans="1:21" ht="14.4" customHeight="1" x14ac:dyDescent="0.3">
      <c r="A20" s="695">
        <v>12</v>
      </c>
      <c r="B20" s="696" t="s">
        <v>530</v>
      </c>
      <c r="C20" s="696">
        <v>89301121</v>
      </c>
      <c r="D20" s="697" t="s">
        <v>3060</v>
      </c>
      <c r="E20" s="698" t="s">
        <v>1654</v>
      </c>
      <c r="F20" s="696" t="s">
        <v>1639</v>
      </c>
      <c r="G20" s="696" t="s">
        <v>1670</v>
      </c>
      <c r="H20" s="696" t="s">
        <v>1090</v>
      </c>
      <c r="I20" s="696" t="s">
        <v>1293</v>
      </c>
      <c r="J20" s="696" t="s">
        <v>1586</v>
      </c>
      <c r="K20" s="696" t="s">
        <v>1587</v>
      </c>
      <c r="L20" s="699">
        <v>333.31</v>
      </c>
      <c r="M20" s="699">
        <v>333.31</v>
      </c>
      <c r="N20" s="696">
        <v>1</v>
      </c>
      <c r="O20" s="700">
        <v>1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12</v>
      </c>
      <c r="B21" s="696" t="s">
        <v>530</v>
      </c>
      <c r="C21" s="696">
        <v>89301121</v>
      </c>
      <c r="D21" s="697" t="s">
        <v>3060</v>
      </c>
      <c r="E21" s="698" t="s">
        <v>1654</v>
      </c>
      <c r="F21" s="696" t="s">
        <v>1639</v>
      </c>
      <c r="G21" s="696" t="s">
        <v>1670</v>
      </c>
      <c r="H21" s="696" t="s">
        <v>1090</v>
      </c>
      <c r="I21" s="696" t="s">
        <v>1323</v>
      </c>
      <c r="J21" s="696" t="s">
        <v>1590</v>
      </c>
      <c r="K21" s="696" t="s">
        <v>1591</v>
      </c>
      <c r="L21" s="699">
        <v>333.31</v>
      </c>
      <c r="M21" s="699">
        <v>333.31</v>
      </c>
      <c r="N21" s="696">
        <v>1</v>
      </c>
      <c r="O21" s="700">
        <v>1</v>
      </c>
      <c r="P21" s="699">
        <v>333.31</v>
      </c>
      <c r="Q21" s="701">
        <v>1</v>
      </c>
      <c r="R21" s="696">
        <v>1</v>
      </c>
      <c r="S21" s="701">
        <v>1</v>
      </c>
      <c r="T21" s="700">
        <v>1</v>
      </c>
      <c r="U21" s="702">
        <v>1</v>
      </c>
    </row>
    <row r="22" spans="1:21" ht="14.4" customHeight="1" x14ac:dyDescent="0.3">
      <c r="A22" s="695">
        <v>12</v>
      </c>
      <c r="B22" s="696" t="s">
        <v>530</v>
      </c>
      <c r="C22" s="696">
        <v>89301121</v>
      </c>
      <c r="D22" s="697" t="s">
        <v>3060</v>
      </c>
      <c r="E22" s="698" t="s">
        <v>1654</v>
      </c>
      <c r="F22" s="696" t="s">
        <v>1639</v>
      </c>
      <c r="G22" s="696" t="s">
        <v>1671</v>
      </c>
      <c r="H22" s="696" t="s">
        <v>1090</v>
      </c>
      <c r="I22" s="696" t="s">
        <v>1300</v>
      </c>
      <c r="J22" s="696" t="s">
        <v>1301</v>
      </c>
      <c r="K22" s="696" t="s">
        <v>1593</v>
      </c>
      <c r="L22" s="699">
        <v>184.22</v>
      </c>
      <c r="M22" s="699">
        <v>368.44</v>
      </c>
      <c r="N22" s="696">
        <v>2</v>
      </c>
      <c r="O22" s="700">
        <v>2</v>
      </c>
      <c r="P22" s="699">
        <v>184.22</v>
      </c>
      <c r="Q22" s="701">
        <v>0.5</v>
      </c>
      <c r="R22" s="696">
        <v>1</v>
      </c>
      <c r="S22" s="701">
        <v>0.5</v>
      </c>
      <c r="T22" s="700">
        <v>1</v>
      </c>
      <c r="U22" s="702">
        <v>0.5</v>
      </c>
    </row>
    <row r="23" spans="1:21" ht="14.4" customHeight="1" x14ac:dyDescent="0.3">
      <c r="A23" s="695">
        <v>12</v>
      </c>
      <c r="B23" s="696" t="s">
        <v>530</v>
      </c>
      <c r="C23" s="696">
        <v>89301121</v>
      </c>
      <c r="D23" s="697" t="s">
        <v>3060</v>
      </c>
      <c r="E23" s="698" t="s">
        <v>1654</v>
      </c>
      <c r="F23" s="696" t="s">
        <v>1639</v>
      </c>
      <c r="G23" s="696" t="s">
        <v>1697</v>
      </c>
      <c r="H23" s="696" t="s">
        <v>531</v>
      </c>
      <c r="I23" s="696" t="s">
        <v>1698</v>
      </c>
      <c r="J23" s="696" t="s">
        <v>1699</v>
      </c>
      <c r="K23" s="696" t="s">
        <v>1700</v>
      </c>
      <c r="L23" s="699">
        <v>205.5</v>
      </c>
      <c r="M23" s="699">
        <v>205.5</v>
      </c>
      <c r="N23" s="696">
        <v>1</v>
      </c>
      <c r="O23" s="700">
        <v>0.5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12</v>
      </c>
      <c r="B24" s="696" t="s">
        <v>530</v>
      </c>
      <c r="C24" s="696">
        <v>89301121</v>
      </c>
      <c r="D24" s="697" t="s">
        <v>3060</v>
      </c>
      <c r="E24" s="698" t="s">
        <v>1654</v>
      </c>
      <c r="F24" s="696" t="s">
        <v>1639</v>
      </c>
      <c r="G24" s="696" t="s">
        <v>1672</v>
      </c>
      <c r="H24" s="696" t="s">
        <v>531</v>
      </c>
      <c r="I24" s="696" t="s">
        <v>1240</v>
      </c>
      <c r="J24" s="696" t="s">
        <v>1241</v>
      </c>
      <c r="K24" s="696" t="s">
        <v>1673</v>
      </c>
      <c r="L24" s="699">
        <v>50.27</v>
      </c>
      <c r="M24" s="699">
        <v>100.54</v>
      </c>
      <c r="N24" s="696">
        <v>2</v>
      </c>
      <c r="O24" s="700">
        <v>2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12</v>
      </c>
      <c r="B25" s="696" t="s">
        <v>530</v>
      </c>
      <c r="C25" s="696">
        <v>89301121</v>
      </c>
      <c r="D25" s="697" t="s">
        <v>3060</v>
      </c>
      <c r="E25" s="698" t="s">
        <v>1654</v>
      </c>
      <c r="F25" s="696" t="s">
        <v>1639</v>
      </c>
      <c r="G25" s="696" t="s">
        <v>1701</v>
      </c>
      <c r="H25" s="696" t="s">
        <v>531</v>
      </c>
      <c r="I25" s="696" t="s">
        <v>1702</v>
      </c>
      <c r="J25" s="696" t="s">
        <v>871</v>
      </c>
      <c r="K25" s="696" t="s">
        <v>1703</v>
      </c>
      <c r="L25" s="699">
        <v>0</v>
      </c>
      <c r="M25" s="699">
        <v>0</v>
      </c>
      <c r="N25" s="696">
        <v>1</v>
      </c>
      <c r="O25" s="700">
        <v>1</v>
      </c>
      <c r="P25" s="699">
        <v>0</v>
      </c>
      <c r="Q25" s="701"/>
      <c r="R25" s="696">
        <v>1</v>
      </c>
      <c r="S25" s="701">
        <v>1</v>
      </c>
      <c r="T25" s="700">
        <v>1</v>
      </c>
      <c r="U25" s="702">
        <v>1</v>
      </c>
    </row>
    <row r="26" spans="1:21" ht="14.4" customHeight="1" x14ac:dyDescent="0.3">
      <c r="A26" s="695">
        <v>12</v>
      </c>
      <c r="B26" s="696" t="s">
        <v>530</v>
      </c>
      <c r="C26" s="696">
        <v>89301121</v>
      </c>
      <c r="D26" s="697" t="s">
        <v>3060</v>
      </c>
      <c r="E26" s="698" t="s">
        <v>1654</v>
      </c>
      <c r="F26" s="696" t="s">
        <v>1639</v>
      </c>
      <c r="G26" s="696" t="s">
        <v>1704</v>
      </c>
      <c r="H26" s="696" t="s">
        <v>531</v>
      </c>
      <c r="I26" s="696" t="s">
        <v>1705</v>
      </c>
      <c r="J26" s="696" t="s">
        <v>1706</v>
      </c>
      <c r="K26" s="696" t="s">
        <v>1707</v>
      </c>
      <c r="L26" s="699">
        <v>83.56</v>
      </c>
      <c r="M26" s="699">
        <v>83.56</v>
      </c>
      <c r="N26" s="696">
        <v>1</v>
      </c>
      <c r="O26" s="700">
        <v>0.5</v>
      </c>
      <c r="P26" s="699">
        <v>83.56</v>
      </c>
      <c r="Q26" s="701">
        <v>1</v>
      </c>
      <c r="R26" s="696">
        <v>1</v>
      </c>
      <c r="S26" s="701">
        <v>1</v>
      </c>
      <c r="T26" s="700">
        <v>0.5</v>
      </c>
      <c r="U26" s="702">
        <v>1</v>
      </c>
    </row>
    <row r="27" spans="1:21" ht="14.4" customHeight="1" x14ac:dyDescent="0.3">
      <c r="A27" s="695">
        <v>12</v>
      </c>
      <c r="B27" s="696" t="s">
        <v>530</v>
      </c>
      <c r="C27" s="696">
        <v>89301121</v>
      </c>
      <c r="D27" s="697" t="s">
        <v>3060</v>
      </c>
      <c r="E27" s="698" t="s">
        <v>1654</v>
      </c>
      <c r="F27" s="696" t="s">
        <v>1639</v>
      </c>
      <c r="G27" s="696" t="s">
        <v>1674</v>
      </c>
      <c r="H27" s="696" t="s">
        <v>1090</v>
      </c>
      <c r="I27" s="696" t="s">
        <v>1192</v>
      </c>
      <c r="J27" s="696" t="s">
        <v>1111</v>
      </c>
      <c r="K27" s="696" t="s">
        <v>1193</v>
      </c>
      <c r="L27" s="699">
        <v>625.29</v>
      </c>
      <c r="M27" s="699">
        <v>3126.45</v>
      </c>
      <c r="N27" s="696">
        <v>5</v>
      </c>
      <c r="O27" s="700">
        <v>3</v>
      </c>
      <c r="P27" s="699">
        <v>3126.45</v>
      </c>
      <c r="Q27" s="701">
        <v>1</v>
      </c>
      <c r="R27" s="696">
        <v>5</v>
      </c>
      <c r="S27" s="701">
        <v>1</v>
      </c>
      <c r="T27" s="700">
        <v>3</v>
      </c>
      <c r="U27" s="702">
        <v>1</v>
      </c>
    </row>
    <row r="28" spans="1:21" ht="14.4" customHeight="1" x14ac:dyDescent="0.3">
      <c r="A28" s="695">
        <v>12</v>
      </c>
      <c r="B28" s="696" t="s">
        <v>530</v>
      </c>
      <c r="C28" s="696">
        <v>89301121</v>
      </c>
      <c r="D28" s="697" t="s">
        <v>3060</v>
      </c>
      <c r="E28" s="698" t="s">
        <v>1654</v>
      </c>
      <c r="F28" s="696" t="s">
        <v>1639</v>
      </c>
      <c r="G28" s="696" t="s">
        <v>1674</v>
      </c>
      <c r="H28" s="696" t="s">
        <v>1090</v>
      </c>
      <c r="I28" s="696" t="s">
        <v>1114</v>
      </c>
      <c r="J28" s="696" t="s">
        <v>1111</v>
      </c>
      <c r="K28" s="696" t="s">
        <v>1115</v>
      </c>
      <c r="L28" s="699">
        <v>1166.47</v>
      </c>
      <c r="M28" s="699">
        <v>1166.47</v>
      </c>
      <c r="N28" s="696">
        <v>1</v>
      </c>
      <c r="O28" s="700">
        <v>1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12</v>
      </c>
      <c r="B29" s="696" t="s">
        <v>530</v>
      </c>
      <c r="C29" s="696">
        <v>89301121</v>
      </c>
      <c r="D29" s="697" t="s">
        <v>3060</v>
      </c>
      <c r="E29" s="698" t="s">
        <v>1654</v>
      </c>
      <c r="F29" s="696" t="s">
        <v>1639</v>
      </c>
      <c r="G29" s="696" t="s">
        <v>1674</v>
      </c>
      <c r="H29" s="696" t="s">
        <v>1090</v>
      </c>
      <c r="I29" s="696" t="s">
        <v>1708</v>
      </c>
      <c r="J29" s="696" t="s">
        <v>1111</v>
      </c>
      <c r="K29" s="696" t="s">
        <v>1709</v>
      </c>
      <c r="L29" s="699">
        <v>1458.07</v>
      </c>
      <c r="M29" s="699">
        <v>1458.07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12</v>
      </c>
      <c r="B30" s="696" t="s">
        <v>530</v>
      </c>
      <c r="C30" s="696">
        <v>89301121</v>
      </c>
      <c r="D30" s="697" t="s">
        <v>3060</v>
      </c>
      <c r="E30" s="698" t="s">
        <v>1654</v>
      </c>
      <c r="F30" s="696" t="s">
        <v>1639</v>
      </c>
      <c r="G30" s="696" t="s">
        <v>1675</v>
      </c>
      <c r="H30" s="696" t="s">
        <v>531</v>
      </c>
      <c r="I30" s="696" t="s">
        <v>1267</v>
      </c>
      <c r="J30" s="696" t="s">
        <v>1268</v>
      </c>
      <c r="K30" s="696" t="s">
        <v>1269</v>
      </c>
      <c r="L30" s="699">
        <v>153.52000000000001</v>
      </c>
      <c r="M30" s="699">
        <v>153.52000000000001</v>
      </c>
      <c r="N30" s="696">
        <v>1</v>
      </c>
      <c r="O30" s="700">
        <v>1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12</v>
      </c>
      <c r="B31" s="696" t="s">
        <v>530</v>
      </c>
      <c r="C31" s="696">
        <v>89301121</v>
      </c>
      <c r="D31" s="697" t="s">
        <v>3060</v>
      </c>
      <c r="E31" s="698" t="s">
        <v>1654</v>
      </c>
      <c r="F31" s="696" t="s">
        <v>1639</v>
      </c>
      <c r="G31" s="696" t="s">
        <v>1710</v>
      </c>
      <c r="H31" s="696" t="s">
        <v>531</v>
      </c>
      <c r="I31" s="696" t="s">
        <v>1711</v>
      </c>
      <c r="J31" s="696" t="s">
        <v>828</v>
      </c>
      <c r="K31" s="696" t="s">
        <v>1712</v>
      </c>
      <c r="L31" s="699">
        <v>610.14</v>
      </c>
      <c r="M31" s="699">
        <v>610.14</v>
      </c>
      <c r="N31" s="696">
        <v>1</v>
      </c>
      <c r="O31" s="700">
        <v>0.5</v>
      </c>
      <c r="P31" s="699">
        <v>610.14</v>
      </c>
      <c r="Q31" s="701">
        <v>1</v>
      </c>
      <c r="R31" s="696">
        <v>1</v>
      </c>
      <c r="S31" s="701">
        <v>1</v>
      </c>
      <c r="T31" s="700">
        <v>0.5</v>
      </c>
      <c r="U31" s="702">
        <v>1</v>
      </c>
    </row>
    <row r="32" spans="1:21" ht="14.4" customHeight="1" x14ac:dyDescent="0.3">
      <c r="A32" s="695">
        <v>12</v>
      </c>
      <c r="B32" s="696" t="s">
        <v>530</v>
      </c>
      <c r="C32" s="696">
        <v>89301121</v>
      </c>
      <c r="D32" s="697" t="s">
        <v>3060</v>
      </c>
      <c r="E32" s="698" t="s">
        <v>1654</v>
      </c>
      <c r="F32" s="696" t="s">
        <v>1639</v>
      </c>
      <c r="G32" s="696" t="s">
        <v>1713</v>
      </c>
      <c r="H32" s="696" t="s">
        <v>531</v>
      </c>
      <c r="I32" s="696" t="s">
        <v>1714</v>
      </c>
      <c r="J32" s="696" t="s">
        <v>1715</v>
      </c>
      <c r="K32" s="696" t="s">
        <v>1716</v>
      </c>
      <c r="L32" s="699">
        <v>326.37</v>
      </c>
      <c r="M32" s="699">
        <v>326.37</v>
      </c>
      <c r="N32" s="696">
        <v>1</v>
      </c>
      <c r="O32" s="700">
        <v>1</v>
      </c>
      <c r="P32" s="699">
        <v>326.37</v>
      </c>
      <c r="Q32" s="701">
        <v>1</v>
      </c>
      <c r="R32" s="696">
        <v>1</v>
      </c>
      <c r="S32" s="701">
        <v>1</v>
      </c>
      <c r="T32" s="700">
        <v>1</v>
      </c>
      <c r="U32" s="702">
        <v>1</v>
      </c>
    </row>
    <row r="33" spans="1:21" ht="14.4" customHeight="1" x14ac:dyDescent="0.3">
      <c r="A33" s="695">
        <v>12</v>
      </c>
      <c r="B33" s="696" t="s">
        <v>530</v>
      </c>
      <c r="C33" s="696">
        <v>89301121</v>
      </c>
      <c r="D33" s="697" t="s">
        <v>3060</v>
      </c>
      <c r="E33" s="698" t="s">
        <v>1654</v>
      </c>
      <c r="F33" s="696" t="s">
        <v>1639</v>
      </c>
      <c r="G33" s="696" t="s">
        <v>1717</v>
      </c>
      <c r="H33" s="696" t="s">
        <v>531</v>
      </c>
      <c r="I33" s="696" t="s">
        <v>658</v>
      </c>
      <c r="J33" s="696" t="s">
        <v>1718</v>
      </c>
      <c r="K33" s="696" t="s">
        <v>1719</v>
      </c>
      <c r="L33" s="699">
        <v>0</v>
      </c>
      <c r="M33" s="699">
        <v>0</v>
      </c>
      <c r="N33" s="696">
        <v>2</v>
      </c>
      <c r="O33" s="700">
        <v>2</v>
      </c>
      <c r="P33" s="699"/>
      <c r="Q33" s="701"/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12</v>
      </c>
      <c r="B34" s="696" t="s">
        <v>530</v>
      </c>
      <c r="C34" s="696">
        <v>89301121</v>
      </c>
      <c r="D34" s="697" t="s">
        <v>3060</v>
      </c>
      <c r="E34" s="698" t="s">
        <v>1654</v>
      </c>
      <c r="F34" s="696" t="s">
        <v>1641</v>
      </c>
      <c r="G34" s="696" t="s">
        <v>1687</v>
      </c>
      <c r="H34" s="696" t="s">
        <v>531</v>
      </c>
      <c r="I34" s="696" t="s">
        <v>1691</v>
      </c>
      <c r="J34" s="696" t="s">
        <v>1692</v>
      </c>
      <c r="K34" s="696" t="s">
        <v>1693</v>
      </c>
      <c r="L34" s="699">
        <v>190</v>
      </c>
      <c r="M34" s="699">
        <v>1140</v>
      </c>
      <c r="N34" s="696">
        <v>6</v>
      </c>
      <c r="O34" s="700">
        <v>3</v>
      </c>
      <c r="P34" s="699">
        <v>1140</v>
      </c>
      <c r="Q34" s="701">
        <v>1</v>
      </c>
      <c r="R34" s="696">
        <v>6</v>
      </c>
      <c r="S34" s="701">
        <v>1</v>
      </c>
      <c r="T34" s="700">
        <v>3</v>
      </c>
      <c r="U34" s="702">
        <v>1</v>
      </c>
    </row>
    <row r="35" spans="1:21" ht="14.4" customHeight="1" x14ac:dyDescent="0.3">
      <c r="A35" s="695">
        <v>12</v>
      </c>
      <c r="B35" s="696" t="s">
        <v>530</v>
      </c>
      <c r="C35" s="696">
        <v>89301121</v>
      </c>
      <c r="D35" s="697" t="s">
        <v>3060</v>
      </c>
      <c r="E35" s="698" t="s">
        <v>1654</v>
      </c>
      <c r="F35" s="696" t="s">
        <v>1641</v>
      </c>
      <c r="G35" s="696" t="s">
        <v>1687</v>
      </c>
      <c r="H35" s="696" t="s">
        <v>531</v>
      </c>
      <c r="I35" s="696" t="s">
        <v>1720</v>
      </c>
      <c r="J35" s="696" t="s">
        <v>1721</v>
      </c>
      <c r="K35" s="696" t="s">
        <v>1722</v>
      </c>
      <c r="L35" s="699">
        <v>377</v>
      </c>
      <c r="M35" s="699">
        <v>1508</v>
      </c>
      <c r="N35" s="696">
        <v>4</v>
      </c>
      <c r="O35" s="700">
        <v>1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12</v>
      </c>
      <c r="B36" s="696" t="s">
        <v>530</v>
      </c>
      <c r="C36" s="696">
        <v>89301121</v>
      </c>
      <c r="D36" s="697" t="s">
        <v>3060</v>
      </c>
      <c r="E36" s="698" t="s">
        <v>1655</v>
      </c>
      <c r="F36" s="696" t="s">
        <v>1639</v>
      </c>
      <c r="G36" s="696" t="s">
        <v>1670</v>
      </c>
      <c r="H36" s="696" t="s">
        <v>1090</v>
      </c>
      <c r="I36" s="696" t="s">
        <v>1293</v>
      </c>
      <c r="J36" s="696" t="s">
        <v>1586</v>
      </c>
      <c r="K36" s="696" t="s">
        <v>1587</v>
      </c>
      <c r="L36" s="699">
        <v>156.86000000000001</v>
      </c>
      <c r="M36" s="699">
        <v>313.72000000000003</v>
      </c>
      <c r="N36" s="696">
        <v>2</v>
      </c>
      <c r="O36" s="700">
        <v>1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12</v>
      </c>
      <c r="B37" s="696" t="s">
        <v>530</v>
      </c>
      <c r="C37" s="696">
        <v>89301121</v>
      </c>
      <c r="D37" s="697" t="s">
        <v>3060</v>
      </c>
      <c r="E37" s="698" t="s">
        <v>1655</v>
      </c>
      <c r="F37" s="696" t="s">
        <v>1639</v>
      </c>
      <c r="G37" s="696" t="s">
        <v>1670</v>
      </c>
      <c r="H37" s="696" t="s">
        <v>1090</v>
      </c>
      <c r="I37" s="696" t="s">
        <v>1323</v>
      </c>
      <c r="J37" s="696" t="s">
        <v>1590</v>
      </c>
      <c r="K37" s="696" t="s">
        <v>1591</v>
      </c>
      <c r="L37" s="699">
        <v>333.31</v>
      </c>
      <c r="M37" s="699">
        <v>666.62</v>
      </c>
      <c r="N37" s="696">
        <v>2</v>
      </c>
      <c r="O37" s="700">
        <v>1</v>
      </c>
      <c r="P37" s="699">
        <v>666.62</v>
      </c>
      <c r="Q37" s="701">
        <v>1</v>
      </c>
      <c r="R37" s="696">
        <v>2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12</v>
      </c>
      <c r="B38" s="696" t="s">
        <v>530</v>
      </c>
      <c r="C38" s="696">
        <v>89301121</v>
      </c>
      <c r="D38" s="697" t="s">
        <v>3060</v>
      </c>
      <c r="E38" s="698" t="s">
        <v>1655</v>
      </c>
      <c r="F38" s="696" t="s">
        <v>1639</v>
      </c>
      <c r="G38" s="696" t="s">
        <v>1670</v>
      </c>
      <c r="H38" s="696" t="s">
        <v>1090</v>
      </c>
      <c r="I38" s="696" t="s">
        <v>1323</v>
      </c>
      <c r="J38" s="696" t="s">
        <v>1590</v>
      </c>
      <c r="K38" s="696" t="s">
        <v>1591</v>
      </c>
      <c r="L38" s="699">
        <v>151.61000000000001</v>
      </c>
      <c r="M38" s="699">
        <v>454.83000000000004</v>
      </c>
      <c r="N38" s="696">
        <v>3</v>
      </c>
      <c r="O38" s="700">
        <v>2</v>
      </c>
      <c r="P38" s="699">
        <v>151.61000000000001</v>
      </c>
      <c r="Q38" s="701">
        <v>0.33333333333333331</v>
      </c>
      <c r="R38" s="696">
        <v>1</v>
      </c>
      <c r="S38" s="701">
        <v>0.33333333333333331</v>
      </c>
      <c r="T38" s="700">
        <v>1</v>
      </c>
      <c r="U38" s="702">
        <v>0.5</v>
      </c>
    </row>
    <row r="39" spans="1:21" ht="14.4" customHeight="1" x14ac:dyDescent="0.3">
      <c r="A39" s="695">
        <v>12</v>
      </c>
      <c r="B39" s="696" t="s">
        <v>530</v>
      </c>
      <c r="C39" s="696">
        <v>89301121</v>
      </c>
      <c r="D39" s="697" t="s">
        <v>3060</v>
      </c>
      <c r="E39" s="698" t="s">
        <v>1655</v>
      </c>
      <c r="F39" s="696" t="s">
        <v>1639</v>
      </c>
      <c r="G39" s="696" t="s">
        <v>1671</v>
      </c>
      <c r="H39" s="696" t="s">
        <v>1090</v>
      </c>
      <c r="I39" s="696" t="s">
        <v>1300</v>
      </c>
      <c r="J39" s="696" t="s">
        <v>1301</v>
      </c>
      <c r="K39" s="696" t="s">
        <v>1593</v>
      </c>
      <c r="L39" s="699">
        <v>184.22</v>
      </c>
      <c r="M39" s="699">
        <v>368.44</v>
      </c>
      <c r="N39" s="696">
        <v>2</v>
      </c>
      <c r="O39" s="700">
        <v>1</v>
      </c>
      <c r="P39" s="699">
        <v>368.44</v>
      </c>
      <c r="Q39" s="701">
        <v>1</v>
      </c>
      <c r="R39" s="696">
        <v>2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12</v>
      </c>
      <c r="B40" s="696" t="s">
        <v>530</v>
      </c>
      <c r="C40" s="696">
        <v>89301121</v>
      </c>
      <c r="D40" s="697" t="s">
        <v>3060</v>
      </c>
      <c r="E40" s="698" t="s">
        <v>1655</v>
      </c>
      <c r="F40" s="696" t="s">
        <v>1639</v>
      </c>
      <c r="G40" s="696" t="s">
        <v>1723</v>
      </c>
      <c r="H40" s="696" t="s">
        <v>531</v>
      </c>
      <c r="I40" s="696" t="s">
        <v>1724</v>
      </c>
      <c r="J40" s="696" t="s">
        <v>1725</v>
      </c>
      <c r="K40" s="696" t="s">
        <v>1593</v>
      </c>
      <c r="L40" s="699">
        <v>69.86</v>
      </c>
      <c r="M40" s="699">
        <v>139.72</v>
      </c>
      <c r="N40" s="696">
        <v>2</v>
      </c>
      <c r="O40" s="700">
        <v>1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12</v>
      </c>
      <c r="B41" s="696" t="s">
        <v>530</v>
      </c>
      <c r="C41" s="696">
        <v>89301121</v>
      </c>
      <c r="D41" s="697" t="s">
        <v>3060</v>
      </c>
      <c r="E41" s="698" t="s">
        <v>1655</v>
      </c>
      <c r="F41" s="696" t="s">
        <v>1639</v>
      </c>
      <c r="G41" s="696" t="s">
        <v>1726</v>
      </c>
      <c r="H41" s="696" t="s">
        <v>531</v>
      </c>
      <c r="I41" s="696" t="s">
        <v>1727</v>
      </c>
      <c r="J41" s="696" t="s">
        <v>1728</v>
      </c>
      <c r="K41" s="696" t="s">
        <v>1729</v>
      </c>
      <c r="L41" s="699">
        <v>2111.88</v>
      </c>
      <c r="M41" s="699">
        <v>2111.88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12</v>
      </c>
      <c r="B42" s="696" t="s">
        <v>530</v>
      </c>
      <c r="C42" s="696">
        <v>89301121</v>
      </c>
      <c r="D42" s="697" t="s">
        <v>3060</v>
      </c>
      <c r="E42" s="698" t="s">
        <v>1655</v>
      </c>
      <c r="F42" s="696" t="s">
        <v>1639</v>
      </c>
      <c r="G42" s="696" t="s">
        <v>1730</v>
      </c>
      <c r="H42" s="696" t="s">
        <v>531</v>
      </c>
      <c r="I42" s="696" t="s">
        <v>890</v>
      </c>
      <c r="J42" s="696" t="s">
        <v>891</v>
      </c>
      <c r="K42" s="696" t="s">
        <v>1731</v>
      </c>
      <c r="L42" s="699">
        <v>63.67</v>
      </c>
      <c r="M42" s="699">
        <v>191.01</v>
      </c>
      <c r="N42" s="696">
        <v>3</v>
      </c>
      <c r="O42" s="700">
        <v>2</v>
      </c>
      <c r="P42" s="699">
        <v>63.67</v>
      </c>
      <c r="Q42" s="701">
        <v>0.33333333333333337</v>
      </c>
      <c r="R42" s="696">
        <v>1</v>
      </c>
      <c r="S42" s="701">
        <v>0.33333333333333331</v>
      </c>
      <c r="T42" s="700">
        <v>1</v>
      </c>
      <c r="U42" s="702">
        <v>0.5</v>
      </c>
    </row>
    <row r="43" spans="1:21" ht="14.4" customHeight="1" x14ac:dyDescent="0.3">
      <c r="A43" s="695">
        <v>12</v>
      </c>
      <c r="B43" s="696" t="s">
        <v>530</v>
      </c>
      <c r="C43" s="696">
        <v>89301121</v>
      </c>
      <c r="D43" s="697" t="s">
        <v>3060</v>
      </c>
      <c r="E43" s="698" t="s">
        <v>1655</v>
      </c>
      <c r="F43" s="696" t="s">
        <v>1639</v>
      </c>
      <c r="G43" s="696" t="s">
        <v>1732</v>
      </c>
      <c r="H43" s="696" t="s">
        <v>531</v>
      </c>
      <c r="I43" s="696" t="s">
        <v>1733</v>
      </c>
      <c r="J43" s="696" t="s">
        <v>693</v>
      </c>
      <c r="K43" s="696" t="s">
        <v>1734</v>
      </c>
      <c r="L43" s="699">
        <v>0</v>
      </c>
      <c r="M43" s="699">
        <v>0</v>
      </c>
      <c r="N43" s="696">
        <v>1</v>
      </c>
      <c r="O43" s="700">
        <v>1</v>
      </c>
      <c r="P43" s="699">
        <v>0</v>
      </c>
      <c r="Q43" s="701"/>
      <c r="R43" s="696">
        <v>1</v>
      </c>
      <c r="S43" s="701">
        <v>1</v>
      </c>
      <c r="T43" s="700">
        <v>1</v>
      </c>
      <c r="U43" s="702">
        <v>1</v>
      </c>
    </row>
    <row r="44" spans="1:21" ht="14.4" customHeight="1" x14ac:dyDescent="0.3">
      <c r="A44" s="695">
        <v>12</v>
      </c>
      <c r="B44" s="696" t="s">
        <v>530</v>
      </c>
      <c r="C44" s="696">
        <v>89301121</v>
      </c>
      <c r="D44" s="697" t="s">
        <v>3060</v>
      </c>
      <c r="E44" s="698" t="s">
        <v>1655</v>
      </c>
      <c r="F44" s="696" t="s">
        <v>1639</v>
      </c>
      <c r="G44" s="696" t="s">
        <v>1732</v>
      </c>
      <c r="H44" s="696" t="s">
        <v>531</v>
      </c>
      <c r="I44" s="696" t="s">
        <v>1735</v>
      </c>
      <c r="J44" s="696" t="s">
        <v>693</v>
      </c>
      <c r="K44" s="696" t="s">
        <v>1736</v>
      </c>
      <c r="L44" s="699">
        <v>0</v>
      </c>
      <c r="M44" s="699">
        <v>0</v>
      </c>
      <c r="N44" s="696">
        <v>1</v>
      </c>
      <c r="O44" s="700">
        <v>1</v>
      </c>
      <c r="P44" s="699"/>
      <c r="Q44" s="701"/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12</v>
      </c>
      <c r="B45" s="696" t="s">
        <v>530</v>
      </c>
      <c r="C45" s="696">
        <v>89301121</v>
      </c>
      <c r="D45" s="697" t="s">
        <v>3060</v>
      </c>
      <c r="E45" s="698" t="s">
        <v>1655</v>
      </c>
      <c r="F45" s="696" t="s">
        <v>1639</v>
      </c>
      <c r="G45" s="696" t="s">
        <v>1737</v>
      </c>
      <c r="H45" s="696" t="s">
        <v>531</v>
      </c>
      <c r="I45" s="696" t="s">
        <v>1738</v>
      </c>
      <c r="J45" s="696" t="s">
        <v>942</v>
      </c>
      <c r="K45" s="696" t="s">
        <v>1739</v>
      </c>
      <c r="L45" s="699">
        <v>0</v>
      </c>
      <c r="M45" s="699">
        <v>0</v>
      </c>
      <c r="N45" s="696">
        <v>1</v>
      </c>
      <c r="O45" s="700">
        <v>1</v>
      </c>
      <c r="P45" s="699">
        <v>0</v>
      </c>
      <c r="Q45" s="701"/>
      <c r="R45" s="696">
        <v>1</v>
      </c>
      <c r="S45" s="701">
        <v>1</v>
      </c>
      <c r="T45" s="700">
        <v>1</v>
      </c>
      <c r="U45" s="702">
        <v>1</v>
      </c>
    </row>
    <row r="46" spans="1:21" ht="14.4" customHeight="1" x14ac:dyDescent="0.3">
      <c r="A46" s="695">
        <v>12</v>
      </c>
      <c r="B46" s="696" t="s">
        <v>530</v>
      </c>
      <c r="C46" s="696">
        <v>89301121</v>
      </c>
      <c r="D46" s="697" t="s">
        <v>3060</v>
      </c>
      <c r="E46" s="698" t="s">
        <v>1655</v>
      </c>
      <c r="F46" s="696" t="s">
        <v>1639</v>
      </c>
      <c r="G46" s="696" t="s">
        <v>1704</v>
      </c>
      <c r="H46" s="696" t="s">
        <v>531</v>
      </c>
      <c r="I46" s="696" t="s">
        <v>677</v>
      </c>
      <c r="J46" s="696" t="s">
        <v>1740</v>
      </c>
      <c r="K46" s="696" t="s">
        <v>1741</v>
      </c>
      <c r="L46" s="699">
        <v>33.68</v>
      </c>
      <c r="M46" s="699">
        <v>33.68</v>
      </c>
      <c r="N46" s="696">
        <v>1</v>
      </c>
      <c r="O46" s="700">
        <v>1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12</v>
      </c>
      <c r="B47" s="696" t="s">
        <v>530</v>
      </c>
      <c r="C47" s="696">
        <v>89301121</v>
      </c>
      <c r="D47" s="697" t="s">
        <v>3060</v>
      </c>
      <c r="E47" s="698" t="s">
        <v>1655</v>
      </c>
      <c r="F47" s="696" t="s">
        <v>1639</v>
      </c>
      <c r="G47" s="696" t="s">
        <v>1674</v>
      </c>
      <c r="H47" s="696" t="s">
        <v>1090</v>
      </c>
      <c r="I47" s="696" t="s">
        <v>1192</v>
      </c>
      <c r="J47" s="696" t="s">
        <v>1111</v>
      </c>
      <c r="K47" s="696" t="s">
        <v>1193</v>
      </c>
      <c r="L47" s="699">
        <v>625.29</v>
      </c>
      <c r="M47" s="699">
        <v>1875.87</v>
      </c>
      <c r="N47" s="696">
        <v>3</v>
      </c>
      <c r="O47" s="700">
        <v>1.5</v>
      </c>
      <c r="P47" s="699">
        <v>1875.87</v>
      </c>
      <c r="Q47" s="701">
        <v>1</v>
      </c>
      <c r="R47" s="696">
        <v>3</v>
      </c>
      <c r="S47" s="701">
        <v>1</v>
      </c>
      <c r="T47" s="700">
        <v>1.5</v>
      </c>
      <c r="U47" s="702">
        <v>1</v>
      </c>
    </row>
    <row r="48" spans="1:21" ht="14.4" customHeight="1" x14ac:dyDescent="0.3">
      <c r="A48" s="695">
        <v>12</v>
      </c>
      <c r="B48" s="696" t="s">
        <v>530</v>
      </c>
      <c r="C48" s="696">
        <v>89301121</v>
      </c>
      <c r="D48" s="697" t="s">
        <v>3060</v>
      </c>
      <c r="E48" s="698" t="s">
        <v>1655</v>
      </c>
      <c r="F48" s="696" t="s">
        <v>1639</v>
      </c>
      <c r="G48" s="696" t="s">
        <v>1674</v>
      </c>
      <c r="H48" s="696" t="s">
        <v>1090</v>
      </c>
      <c r="I48" s="696" t="s">
        <v>1110</v>
      </c>
      <c r="J48" s="696" t="s">
        <v>1111</v>
      </c>
      <c r="K48" s="696" t="s">
        <v>1112</v>
      </c>
      <c r="L48" s="699">
        <v>937.93</v>
      </c>
      <c r="M48" s="699">
        <v>937.93</v>
      </c>
      <c r="N48" s="696">
        <v>1</v>
      </c>
      <c r="O48" s="700">
        <v>0.5</v>
      </c>
      <c r="P48" s="699">
        <v>937.93</v>
      </c>
      <c r="Q48" s="701">
        <v>1</v>
      </c>
      <c r="R48" s="696">
        <v>1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12</v>
      </c>
      <c r="B49" s="696" t="s">
        <v>530</v>
      </c>
      <c r="C49" s="696">
        <v>89301121</v>
      </c>
      <c r="D49" s="697" t="s">
        <v>3060</v>
      </c>
      <c r="E49" s="698" t="s">
        <v>1655</v>
      </c>
      <c r="F49" s="696" t="s">
        <v>1639</v>
      </c>
      <c r="G49" s="696" t="s">
        <v>1674</v>
      </c>
      <c r="H49" s="696" t="s">
        <v>1090</v>
      </c>
      <c r="I49" s="696" t="s">
        <v>1114</v>
      </c>
      <c r="J49" s="696" t="s">
        <v>1111</v>
      </c>
      <c r="K49" s="696" t="s">
        <v>1115</v>
      </c>
      <c r="L49" s="699">
        <v>1166.47</v>
      </c>
      <c r="M49" s="699">
        <v>1166.47</v>
      </c>
      <c r="N49" s="696">
        <v>1</v>
      </c>
      <c r="O49" s="700">
        <v>1</v>
      </c>
      <c r="P49" s="699">
        <v>1166.47</v>
      </c>
      <c r="Q49" s="701">
        <v>1</v>
      </c>
      <c r="R49" s="696">
        <v>1</v>
      </c>
      <c r="S49" s="701">
        <v>1</v>
      </c>
      <c r="T49" s="700">
        <v>1</v>
      </c>
      <c r="U49" s="702">
        <v>1</v>
      </c>
    </row>
    <row r="50" spans="1:21" ht="14.4" customHeight="1" x14ac:dyDescent="0.3">
      <c r="A50" s="695">
        <v>12</v>
      </c>
      <c r="B50" s="696" t="s">
        <v>530</v>
      </c>
      <c r="C50" s="696">
        <v>89301121</v>
      </c>
      <c r="D50" s="697" t="s">
        <v>3060</v>
      </c>
      <c r="E50" s="698" t="s">
        <v>1655</v>
      </c>
      <c r="F50" s="696" t="s">
        <v>1639</v>
      </c>
      <c r="G50" s="696" t="s">
        <v>1674</v>
      </c>
      <c r="H50" s="696" t="s">
        <v>1090</v>
      </c>
      <c r="I50" s="696" t="s">
        <v>1708</v>
      </c>
      <c r="J50" s="696" t="s">
        <v>1111</v>
      </c>
      <c r="K50" s="696" t="s">
        <v>1709</v>
      </c>
      <c r="L50" s="699">
        <v>1458.07</v>
      </c>
      <c r="M50" s="699">
        <v>1458.07</v>
      </c>
      <c r="N50" s="696">
        <v>1</v>
      </c>
      <c r="O50" s="700">
        <v>1</v>
      </c>
      <c r="P50" s="699">
        <v>1458.07</v>
      </c>
      <c r="Q50" s="701">
        <v>1</v>
      </c>
      <c r="R50" s="696">
        <v>1</v>
      </c>
      <c r="S50" s="701">
        <v>1</v>
      </c>
      <c r="T50" s="700">
        <v>1</v>
      </c>
      <c r="U50" s="702">
        <v>1</v>
      </c>
    </row>
    <row r="51" spans="1:21" ht="14.4" customHeight="1" x14ac:dyDescent="0.3">
      <c r="A51" s="695">
        <v>12</v>
      </c>
      <c r="B51" s="696" t="s">
        <v>530</v>
      </c>
      <c r="C51" s="696">
        <v>89301121</v>
      </c>
      <c r="D51" s="697" t="s">
        <v>3060</v>
      </c>
      <c r="E51" s="698" t="s">
        <v>1655</v>
      </c>
      <c r="F51" s="696" t="s">
        <v>1639</v>
      </c>
      <c r="G51" s="696" t="s">
        <v>1675</v>
      </c>
      <c r="H51" s="696" t="s">
        <v>531</v>
      </c>
      <c r="I51" s="696" t="s">
        <v>1267</v>
      </c>
      <c r="J51" s="696" t="s">
        <v>1268</v>
      </c>
      <c r="K51" s="696" t="s">
        <v>1269</v>
      </c>
      <c r="L51" s="699">
        <v>153.52000000000001</v>
      </c>
      <c r="M51" s="699">
        <v>153.52000000000001</v>
      </c>
      <c r="N51" s="696">
        <v>1</v>
      </c>
      <c r="O51" s="700">
        <v>1</v>
      </c>
      <c r="P51" s="699">
        <v>153.52000000000001</v>
      </c>
      <c r="Q51" s="701">
        <v>1</v>
      </c>
      <c r="R51" s="696">
        <v>1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12</v>
      </c>
      <c r="B52" s="696" t="s">
        <v>530</v>
      </c>
      <c r="C52" s="696">
        <v>89301121</v>
      </c>
      <c r="D52" s="697" t="s">
        <v>3060</v>
      </c>
      <c r="E52" s="698" t="s">
        <v>1655</v>
      </c>
      <c r="F52" s="696" t="s">
        <v>1639</v>
      </c>
      <c r="G52" s="696" t="s">
        <v>1742</v>
      </c>
      <c r="H52" s="696" t="s">
        <v>1090</v>
      </c>
      <c r="I52" s="696" t="s">
        <v>1311</v>
      </c>
      <c r="J52" s="696" t="s">
        <v>1312</v>
      </c>
      <c r="K52" s="696" t="s">
        <v>1601</v>
      </c>
      <c r="L52" s="699">
        <v>69.86</v>
      </c>
      <c r="M52" s="699">
        <v>139.72</v>
      </c>
      <c r="N52" s="696">
        <v>2</v>
      </c>
      <c r="O52" s="700">
        <v>1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12</v>
      </c>
      <c r="B53" s="696" t="s">
        <v>530</v>
      </c>
      <c r="C53" s="696">
        <v>89301121</v>
      </c>
      <c r="D53" s="697" t="s">
        <v>3060</v>
      </c>
      <c r="E53" s="698" t="s">
        <v>1655</v>
      </c>
      <c r="F53" s="696" t="s">
        <v>1639</v>
      </c>
      <c r="G53" s="696" t="s">
        <v>1743</v>
      </c>
      <c r="H53" s="696" t="s">
        <v>531</v>
      </c>
      <c r="I53" s="696" t="s">
        <v>650</v>
      </c>
      <c r="J53" s="696" t="s">
        <v>651</v>
      </c>
      <c r="K53" s="696" t="s">
        <v>652</v>
      </c>
      <c r="L53" s="699">
        <v>56.69</v>
      </c>
      <c r="M53" s="699">
        <v>283.45</v>
      </c>
      <c r="N53" s="696">
        <v>5</v>
      </c>
      <c r="O53" s="700">
        <v>3.5</v>
      </c>
      <c r="P53" s="699">
        <v>56.69</v>
      </c>
      <c r="Q53" s="701">
        <v>0.2</v>
      </c>
      <c r="R53" s="696">
        <v>1</v>
      </c>
      <c r="S53" s="701">
        <v>0.2</v>
      </c>
      <c r="T53" s="700">
        <v>1</v>
      </c>
      <c r="U53" s="702">
        <v>0.2857142857142857</v>
      </c>
    </row>
    <row r="54" spans="1:21" ht="14.4" customHeight="1" x14ac:dyDescent="0.3">
      <c r="A54" s="695">
        <v>12</v>
      </c>
      <c r="B54" s="696" t="s">
        <v>530</v>
      </c>
      <c r="C54" s="696">
        <v>89301121</v>
      </c>
      <c r="D54" s="697" t="s">
        <v>3060</v>
      </c>
      <c r="E54" s="698" t="s">
        <v>1655</v>
      </c>
      <c r="F54" s="696" t="s">
        <v>1639</v>
      </c>
      <c r="G54" s="696" t="s">
        <v>1744</v>
      </c>
      <c r="H54" s="696" t="s">
        <v>531</v>
      </c>
      <c r="I54" s="696" t="s">
        <v>1745</v>
      </c>
      <c r="J54" s="696" t="s">
        <v>1746</v>
      </c>
      <c r="K54" s="696" t="s">
        <v>1747</v>
      </c>
      <c r="L54" s="699">
        <v>181.41</v>
      </c>
      <c r="M54" s="699">
        <v>181.41</v>
      </c>
      <c r="N54" s="696">
        <v>1</v>
      </c>
      <c r="O54" s="700">
        <v>0.5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12</v>
      </c>
      <c r="B55" s="696" t="s">
        <v>530</v>
      </c>
      <c r="C55" s="696">
        <v>89301121</v>
      </c>
      <c r="D55" s="697" t="s">
        <v>3060</v>
      </c>
      <c r="E55" s="698" t="s">
        <v>1655</v>
      </c>
      <c r="F55" s="696" t="s">
        <v>1639</v>
      </c>
      <c r="G55" s="696" t="s">
        <v>1694</v>
      </c>
      <c r="H55" s="696" t="s">
        <v>531</v>
      </c>
      <c r="I55" s="696" t="s">
        <v>1748</v>
      </c>
      <c r="J55" s="696" t="s">
        <v>816</v>
      </c>
      <c r="K55" s="696" t="s">
        <v>1749</v>
      </c>
      <c r="L55" s="699">
        <v>0</v>
      </c>
      <c r="M55" s="699">
        <v>0</v>
      </c>
      <c r="N55" s="696">
        <v>1</v>
      </c>
      <c r="O55" s="700">
        <v>0.5</v>
      </c>
      <c r="P55" s="699">
        <v>0</v>
      </c>
      <c r="Q55" s="701"/>
      <c r="R55" s="696">
        <v>1</v>
      </c>
      <c r="S55" s="701">
        <v>1</v>
      </c>
      <c r="T55" s="700">
        <v>0.5</v>
      </c>
      <c r="U55" s="702">
        <v>1</v>
      </c>
    </row>
    <row r="56" spans="1:21" ht="14.4" customHeight="1" x14ac:dyDescent="0.3">
      <c r="A56" s="695">
        <v>12</v>
      </c>
      <c r="B56" s="696" t="s">
        <v>530</v>
      </c>
      <c r="C56" s="696">
        <v>89301121</v>
      </c>
      <c r="D56" s="697" t="s">
        <v>3060</v>
      </c>
      <c r="E56" s="698" t="s">
        <v>1655</v>
      </c>
      <c r="F56" s="696" t="s">
        <v>1639</v>
      </c>
      <c r="G56" s="696" t="s">
        <v>1694</v>
      </c>
      <c r="H56" s="696" t="s">
        <v>531</v>
      </c>
      <c r="I56" s="696" t="s">
        <v>1695</v>
      </c>
      <c r="J56" s="696" t="s">
        <v>816</v>
      </c>
      <c r="K56" s="696" t="s">
        <v>1696</v>
      </c>
      <c r="L56" s="699">
        <v>112.13</v>
      </c>
      <c r="M56" s="699">
        <v>112.13</v>
      </c>
      <c r="N56" s="696">
        <v>1</v>
      </c>
      <c r="O56" s="700">
        <v>0.5</v>
      </c>
      <c r="P56" s="699">
        <v>112.13</v>
      </c>
      <c r="Q56" s="701">
        <v>1</v>
      </c>
      <c r="R56" s="696">
        <v>1</v>
      </c>
      <c r="S56" s="701">
        <v>1</v>
      </c>
      <c r="T56" s="700">
        <v>0.5</v>
      </c>
      <c r="U56" s="702">
        <v>1</v>
      </c>
    </row>
    <row r="57" spans="1:21" ht="14.4" customHeight="1" x14ac:dyDescent="0.3">
      <c r="A57" s="695">
        <v>12</v>
      </c>
      <c r="B57" s="696" t="s">
        <v>530</v>
      </c>
      <c r="C57" s="696">
        <v>89301121</v>
      </c>
      <c r="D57" s="697" t="s">
        <v>3060</v>
      </c>
      <c r="E57" s="698" t="s">
        <v>1655</v>
      </c>
      <c r="F57" s="696" t="s">
        <v>1639</v>
      </c>
      <c r="G57" s="696" t="s">
        <v>1750</v>
      </c>
      <c r="H57" s="696" t="s">
        <v>531</v>
      </c>
      <c r="I57" s="696" t="s">
        <v>619</v>
      </c>
      <c r="J57" s="696" t="s">
        <v>620</v>
      </c>
      <c r="K57" s="696" t="s">
        <v>1751</v>
      </c>
      <c r="L57" s="699">
        <v>127.5</v>
      </c>
      <c r="M57" s="699">
        <v>127.5</v>
      </c>
      <c r="N57" s="696">
        <v>1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12</v>
      </c>
      <c r="B58" s="696" t="s">
        <v>530</v>
      </c>
      <c r="C58" s="696">
        <v>89301121</v>
      </c>
      <c r="D58" s="697" t="s">
        <v>3060</v>
      </c>
      <c r="E58" s="698" t="s">
        <v>1655</v>
      </c>
      <c r="F58" s="696" t="s">
        <v>1639</v>
      </c>
      <c r="G58" s="696" t="s">
        <v>1717</v>
      </c>
      <c r="H58" s="696" t="s">
        <v>531</v>
      </c>
      <c r="I58" s="696" t="s">
        <v>658</v>
      </c>
      <c r="J58" s="696" t="s">
        <v>1718</v>
      </c>
      <c r="K58" s="696" t="s">
        <v>1719</v>
      </c>
      <c r="L58" s="699">
        <v>0</v>
      </c>
      <c r="M58" s="699">
        <v>0</v>
      </c>
      <c r="N58" s="696">
        <v>1</v>
      </c>
      <c r="O58" s="700">
        <v>0.5</v>
      </c>
      <c r="P58" s="699">
        <v>0</v>
      </c>
      <c r="Q58" s="701"/>
      <c r="R58" s="696">
        <v>1</v>
      </c>
      <c r="S58" s="701">
        <v>1</v>
      </c>
      <c r="T58" s="700">
        <v>0.5</v>
      </c>
      <c r="U58" s="702">
        <v>1</v>
      </c>
    </row>
    <row r="59" spans="1:21" ht="14.4" customHeight="1" x14ac:dyDescent="0.3">
      <c r="A59" s="695">
        <v>12</v>
      </c>
      <c r="B59" s="696" t="s">
        <v>530</v>
      </c>
      <c r="C59" s="696">
        <v>89301121</v>
      </c>
      <c r="D59" s="697" t="s">
        <v>3060</v>
      </c>
      <c r="E59" s="698" t="s">
        <v>1655</v>
      </c>
      <c r="F59" s="696" t="s">
        <v>1639</v>
      </c>
      <c r="G59" s="696" t="s">
        <v>1676</v>
      </c>
      <c r="H59" s="696" t="s">
        <v>531</v>
      </c>
      <c r="I59" s="696" t="s">
        <v>1677</v>
      </c>
      <c r="J59" s="696" t="s">
        <v>1280</v>
      </c>
      <c r="K59" s="696" t="s">
        <v>1678</v>
      </c>
      <c r="L59" s="699">
        <v>23.46</v>
      </c>
      <c r="M59" s="699">
        <v>140.76</v>
      </c>
      <c r="N59" s="696">
        <v>6</v>
      </c>
      <c r="O59" s="700">
        <v>3.5</v>
      </c>
      <c r="P59" s="699">
        <v>70.38</v>
      </c>
      <c r="Q59" s="701">
        <v>0.5</v>
      </c>
      <c r="R59" s="696">
        <v>3</v>
      </c>
      <c r="S59" s="701">
        <v>0.5</v>
      </c>
      <c r="T59" s="700">
        <v>1.5</v>
      </c>
      <c r="U59" s="702">
        <v>0.42857142857142855</v>
      </c>
    </row>
    <row r="60" spans="1:21" ht="14.4" customHeight="1" x14ac:dyDescent="0.3">
      <c r="A60" s="695">
        <v>12</v>
      </c>
      <c r="B60" s="696" t="s">
        <v>530</v>
      </c>
      <c r="C60" s="696">
        <v>89301121</v>
      </c>
      <c r="D60" s="697" t="s">
        <v>3060</v>
      </c>
      <c r="E60" s="698" t="s">
        <v>1655</v>
      </c>
      <c r="F60" s="696" t="s">
        <v>1641</v>
      </c>
      <c r="G60" s="696" t="s">
        <v>1687</v>
      </c>
      <c r="H60" s="696" t="s">
        <v>531</v>
      </c>
      <c r="I60" s="696" t="s">
        <v>1691</v>
      </c>
      <c r="J60" s="696" t="s">
        <v>1692</v>
      </c>
      <c r="K60" s="696" t="s">
        <v>1693</v>
      </c>
      <c r="L60" s="699">
        <v>190</v>
      </c>
      <c r="M60" s="699">
        <v>3040</v>
      </c>
      <c r="N60" s="696">
        <v>16</v>
      </c>
      <c r="O60" s="700">
        <v>8</v>
      </c>
      <c r="P60" s="699">
        <v>3040</v>
      </c>
      <c r="Q60" s="701">
        <v>1</v>
      </c>
      <c r="R60" s="696">
        <v>16</v>
      </c>
      <c r="S60" s="701">
        <v>1</v>
      </c>
      <c r="T60" s="700">
        <v>8</v>
      </c>
      <c r="U60" s="702">
        <v>1</v>
      </c>
    </row>
    <row r="61" spans="1:21" ht="14.4" customHeight="1" x14ac:dyDescent="0.3">
      <c r="A61" s="695">
        <v>12</v>
      </c>
      <c r="B61" s="696" t="s">
        <v>530</v>
      </c>
      <c r="C61" s="696">
        <v>89301121</v>
      </c>
      <c r="D61" s="697" t="s">
        <v>3060</v>
      </c>
      <c r="E61" s="698" t="s">
        <v>1656</v>
      </c>
      <c r="F61" s="696" t="s">
        <v>1639</v>
      </c>
      <c r="G61" s="696" t="s">
        <v>1752</v>
      </c>
      <c r="H61" s="696" t="s">
        <v>1090</v>
      </c>
      <c r="I61" s="696" t="s">
        <v>1141</v>
      </c>
      <c r="J61" s="696" t="s">
        <v>1615</v>
      </c>
      <c r="K61" s="696" t="s">
        <v>1616</v>
      </c>
      <c r="L61" s="699">
        <v>17.690000000000001</v>
      </c>
      <c r="M61" s="699">
        <v>17.690000000000001</v>
      </c>
      <c r="N61" s="696">
        <v>1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12</v>
      </c>
      <c r="B62" s="696" t="s">
        <v>530</v>
      </c>
      <c r="C62" s="696">
        <v>89301121</v>
      </c>
      <c r="D62" s="697" t="s">
        <v>3060</v>
      </c>
      <c r="E62" s="698" t="s">
        <v>1656</v>
      </c>
      <c r="F62" s="696" t="s">
        <v>1639</v>
      </c>
      <c r="G62" s="696" t="s">
        <v>1670</v>
      </c>
      <c r="H62" s="696" t="s">
        <v>531</v>
      </c>
      <c r="I62" s="696" t="s">
        <v>1753</v>
      </c>
      <c r="J62" s="696" t="s">
        <v>1586</v>
      </c>
      <c r="K62" s="696" t="s">
        <v>1754</v>
      </c>
      <c r="L62" s="699">
        <v>0</v>
      </c>
      <c r="M62" s="699">
        <v>0</v>
      </c>
      <c r="N62" s="696">
        <v>1</v>
      </c>
      <c r="O62" s="700">
        <v>1</v>
      </c>
      <c r="P62" s="699"/>
      <c r="Q62" s="701"/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12</v>
      </c>
      <c r="B63" s="696" t="s">
        <v>530</v>
      </c>
      <c r="C63" s="696">
        <v>89301121</v>
      </c>
      <c r="D63" s="697" t="s">
        <v>3060</v>
      </c>
      <c r="E63" s="698" t="s">
        <v>1656</v>
      </c>
      <c r="F63" s="696" t="s">
        <v>1639</v>
      </c>
      <c r="G63" s="696" t="s">
        <v>1670</v>
      </c>
      <c r="H63" s="696" t="s">
        <v>1090</v>
      </c>
      <c r="I63" s="696" t="s">
        <v>1293</v>
      </c>
      <c r="J63" s="696" t="s">
        <v>1586</v>
      </c>
      <c r="K63" s="696" t="s">
        <v>1587</v>
      </c>
      <c r="L63" s="699">
        <v>333.31</v>
      </c>
      <c r="M63" s="699">
        <v>333.31</v>
      </c>
      <c r="N63" s="696">
        <v>1</v>
      </c>
      <c r="O63" s="700">
        <v>1</v>
      </c>
      <c r="P63" s="699"/>
      <c r="Q63" s="701">
        <v>0</v>
      </c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12</v>
      </c>
      <c r="B64" s="696" t="s">
        <v>530</v>
      </c>
      <c r="C64" s="696">
        <v>89301121</v>
      </c>
      <c r="D64" s="697" t="s">
        <v>3060</v>
      </c>
      <c r="E64" s="698" t="s">
        <v>1656</v>
      </c>
      <c r="F64" s="696" t="s">
        <v>1639</v>
      </c>
      <c r="G64" s="696" t="s">
        <v>1670</v>
      </c>
      <c r="H64" s="696" t="s">
        <v>1090</v>
      </c>
      <c r="I64" s="696" t="s">
        <v>1323</v>
      </c>
      <c r="J64" s="696" t="s">
        <v>1590</v>
      </c>
      <c r="K64" s="696" t="s">
        <v>1591</v>
      </c>
      <c r="L64" s="699">
        <v>333.31</v>
      </c>
      <c r="M64" s="699">
        <v>333.31</v>
      </c>
      <c r="N64" s="696">
        <v>1</v>
      </c>
      <c r="O64" s="700">
        <v>1</v>
      </c>
      <c r="P64" s="699">
        <v>333.31</v>
      </c>
      <c r="Q64" s="701">
        <v>1</v>
      </c>
      <c r="R64" s="696">
        <v>1</v>
      </c>
      <c r="S64" s="701">
        <v>1</v>
      </c>
      <c r="T64" s="700">
        <v>1</v>
      </c>
      <c r="U64" s="702">
        <v>1</v>
      </c>
    </row>
    <row r="65" spans="1:21" ht="14.4" customHeight="1" x14ac:dyDescent="0.3">
      <c r="A65" s="695">
        <v>12</v>
      </c>
      <c r="B65" s="696" t="s">
        <v>530</v>
      </c>
      <c r="C65" s="696">
        <v>89301121</v>
      </c>
      <c r="D65" s="697" t="s">
        <v>3060</v>
      </c>
      <c r="E65" s="698" t="s">
        <v>1656</v>
      </c>
      <c r="F65" s="696" t="s">
        <v>1639</v>
      </c>
      <c r="G65" s="696" t="s">
        <v>1723</v>
      </c>
      <c r="H65" s="696" t="s">
        <v>1090</v>
      </c>
      <c r="I65" s="696" t="s">
        <v>1304</v>
      </c>
      <c r="J65" s="696" t="s">
        <v>1305</v>
      </c>
      <c r="K65" s="696" t="s">
        <v>1593</v>
      </c>
      <c r="L65" s="699">
        <v>69.86</v>
      </c>
      <c r="M65" s="699">
        <v>139.72</v>
      </c>
      <c r="N65" s="696">
        <v>2</v>
      </c>
      <c r="O65" s="700">
        <v>1</v>
      </c>
      <c r="P65" s="699">
        <v>139.72</v>
      </c>
      <c r="Q65" s="701">
        <v>1</v>
      </c>
      <c r="R65" s="696">
        <v>2</v>
      </c>
      <c r="S65" s="701">
        <v>1</v>
      </c>
      <c r="T65" s="700">
        <v>1</v>
      </c>
      <c r="U65" s="702">
        <v>1</v>
      </c>
    </row>
    <row r="66" spans="1:21" ht="14.4" customHeight="1" x14ac:dyDescent="0.3">
      <c r="A66" s="695">
        <v>12</v>
      </c>
      <c r="B66" s="696" t="s">
        <v>530</v>
      </c>
      <c r="C66" s="696">
        <v>89301121</v>
      </c>
      <c r="D66" s="697" t="s">
        <v>3060</v>
      </c>
      <c r="E66" s="698" t="s">
        <v>1656</v>
      </c>
      <c r="F66" s="696" t="s">
        <v>1639</v>
      </c>
      <c r="G66" s="696" t="s">
        <v>1755</v>
      </c>
      <c r="H66" s="696" t="s">
        <v>531</v>
      </c>
      <c r="I66" s="696" t="s">
        <v>983</v>
      </c>
      <c r="J66" s="696" t="s">
        <v>984</v>
      </c>
      <c r="K66" s="696" t="s">
        <v>985</v>
      </c>
      <c r="L66" s="699">
        <v>75.36</v>
      </c>
      <c r="M66" s="699">
        <v>75.36</v>
      </c>
      <c r="N66" s="696">
        <v>1</v>
      </c>
      <c r="O66" s="700">
        <v>0.5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12</v>
      </c>
      <c r="B67" s="696" t="s">
        <v>530</v>
      </c>
      <c r="C67" s="696">
        <v>89301121</v>
      </c>
      <c r="D67" s="697" t="s">
        <v>3060</v>
      </c>
      <c r="E67" s="698" t="s">
        <v>1656</v>
      </c>
      <c r="F67" s="696" t="s">
        <v>1639</v>
      </c>
      <c r="G67" s="696" t="s">
        <v>1756</v>
      </c>
      <c r="H67" s="696" t="s">
        <v>531</v>
      </c>
      <c r="I67" s="696" t="s">
        <v>1757</v>
      </c>
      <c r="J67" s="696" t="s">
        <v>1758</v>
      </c>
      <c r="K67" s="696" t="s">
        <v>1759</v>
      </c>
      <c r="L67" s="699">
        <v>0</v>
      </c>
      <c r="M67" s="699">
        <v>0</v>
      </c>
      <c r="N67" s="696">
        <v>1</v>
      </c>
      <c r="O67" s="700">
        <v>1</v>
      </c>
      <c r="P67" s="699">
        <v>0</v>
      </c>
      <c r="Q67" s="701"/>
      <c r="R67" s="696">
        <v>1</v>
      </c>
      <c r="S67" s="701">
        <v>1</v>
      </c>
      <c r="T67" s="700">
        <v>1</v>
      </c>
      <c r="U67" s="702">
        <v>1</v>
      </c>
    </row>
    <row r="68" spans="1:21" ht="14.4" customHeight="1" x14ac:dyDescent="0.3">
      <c r="A68" s="695">
        <v>12</v>
      </c>
      <c r="B68" s="696" t="s">
        <v>530</v>
      </c>
      <c r="C68" s="696">
        <v>89301121</v>
      </c>
      <c r="D68" s="697" t="s">
        <v>3060</v>
      </c>
      <c r="E68" s="698" t="s">
        <v>1656</v>
      </c>
      <c r="F68" s="696" t="s">
        <v>1639</v>
      </c>
      <c r="G68" s="696" t="s">
        <v>1674</v>
      </c>
      <c r="H68" s="696" t="s">
        <v>1090</v>
      </c>
      <c r="I68" s="696" t="s">
        <v>1110</v>
      </c>
      <c r="J68" s="696" t="s">
        <v>1111</v>
      </c>
      <c r="K68" s="696" t="s">
        <v>1112</v>
      </c>
      <c r="L68" s="699">
        <v>937.93</v>
      </c>
      <c r="M68" s="699">
        <v>937.93</v>
      </c>
      <c r="N68" s="696">
        <v>1</v>
      </c>
      <c r="O68" s="700">
        <v>1</v>
      </c>
      <c r="P68" s="699">
        <v>937.93</v>
      </c>
      <c r="Q68" s="701">
        <v>1</v>
      </c>
      <c r="R68" s="696">
        <v>1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12</v>
      </c>
      <c r="B69" s="696" t="s">
        <v>530</v>
      </c>
      <c r="C69" s="696">
        <v>89301121</v>
      </c>
      <c r="D69" s="697" t="s">
        <v>3060</v>
      </c>
      <c r="E69" s="698" t="s">
        <v>1656</v>
      </c>
      <c r="F69" s="696" t="s">
        <v>1639</v>
      </c>
      <c r="G69" s="696" t="s">
        <v>1674</v>
      </c>
      <c r="H69" s="696" t="s">
        <v>1090</v>
      </c>
      <c r="I69" s="696" t="s">
        <v>1114</v>
      </c>
      <c r="J69" s="696" t="s">
        <v>1111</v>
      </c>
      <c r="K69" s="696" t="s">
        <v>1115</v>
      </c>
      <c r="L69" s="699">
        <v>1166.47</v>
      </c>
      <c r="M69" s="699">
        <v>1166.47</v>
      </c>
      <c r="N69" s="696">
        <v>1</v>
      </c>
      <c r="O69" s="700">
        <v>1</v>
      </c>
      <c r="P69" s="699">
        <v>1166.47</v>
      </c>
      <c r="Q69" s="701">
        <v>1</v>
      </c>
      <c r="R69" s="696">
        <v>1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12</v>
      </c>
      <c r="B70" s="696" t="s">
        <v>530</v>
      </c>
      <c r="C70" s="696">
        <v>89301121</v>
      </c>
      <c r="D70" s="697" t="s">
        <v>3060</v>
      </c>
      <c r="E70" s="698" t="s">
        <v>1656</v>
      </c>
      <c r="F70" s="696" t="s">
        <v>1639</v>
      </c>
      <c r="G70" s="696" t="s">
        <v>1675</v>
      </c>
      <c r="H70" s="696" t="s">
        <v>531</v>
      </c>
      <c r="I70" s="696" t="s">
        <v>1267</v>
      </c>
      <c r="J70" s="696" t="s">
        <v>1268</v>
      </c>
      <c r="K70" s="696" t="s">
        <v>1269</v>
      </c>
      <c r="L70" s="699">
        <v>153.52000000000001</v>
      </c>
      <c r="M70" s="699">
        <v>307.04000000000002</v>
      </c>
      <c r="N70" s="696">
        <v>2</v>
      </c>
      <c r="O70" s="700">
        <v>1.5</v>
      </c>
      <c r="P70" s="699">
        <v>153.52000000000001</v>
      </c>
      <c r="Q70" s="701">
        <v>0.5</v>
      </c>
      <c r="R70" s="696">
        <v>1</v>
      </c>
      <c r="S70" s="701">
        <v>0.5</v>
      </c>
      <c r="T70" s="700">
        <v>1</v>
      </c>
      <c r="U70" s="702">
        <v>0.66666666666666663</v>
      </c>
    </row>
    <row r="71" spans="1:21" ht="14.4" customHeight="1" x14ac:dyDescent="0.3">
      <c r="A71" s="695">
        <v>12</v>
      </c>
      <c r="B71" s="696" t="s">
        <v>530</v>
      </c>
      <c r="C71" s="696">
        <v>89301121</v>
      </c>
      <c r="D71" s="697" t="s">
        <v>3060</v>
      </c>
      <c r="E71" s="698" t="s">
        <v>1656</v>
      </c>
      <c r="F71" s="696" t="s">
        <v>1639</v>
      </c>
      <c r="G71" s="696" t="s">
        <v>1676</v>
      </c>
      <c r="H71" s="696" t="s">
        <v>531</v>
      </c>
      <c r="I71" s="696" t="s">
        <v>1677</v>
      </c>
      <c r="J71" s="696" t="s">
        <v>1280</v>
      </c>
      <c r="K71" s="696" t="s">
        <v>1678</v>
      </c>
      <c r="L71" s="699">
        <v>23.46</v>
      </c>
      <c r="M71" s="699">
        <v>70.38</v>
      </c>
      <c r="N71" s="696">
        <v>3</v>
      </c>
      <c r="O71" s="700">
        <v>1.5</v>
      </c>
      <c r="P71" s="699">
        <v>23.46</v>
      </c>
      <c r="Q71" s="701">
        <v>0.33333333333333337</v>
      </c>
      <c r="R71" s="696">
        <v>1</v>
      </c>
      <c r="S71" s="701">
        <v>0.33333333333333331</v>
      </c>
      <c r="T71" s="700">
        <v>0.5</v>
      </c>
      <c r="U71" s="702">
        <v>0.33333333333333331</v>
      </c>
    </row>
    <row r="72" spans="1:21" ht="14.4" customHeight="1" x14ac:dyDescent="0.3">
      <c r="A72" s="695">
        <v>12</v>
      </c>
      <c r="B72" s="696" t="s">
        <v>530</v>
      </c>
      <c r="C72" s="696">
        <v>89301121</v>
      </c>
      <c r="D72" s="697" t="s">
        <v>3060</v>
      </c>
      <c r="E72" s="698" t="s">
        <v>1656</v>
      </c>
      <c r="F72" s="696" t="s">
        <v>1639</v>
      </c>
      <c r="G72" s="696" t="s">
        <v>1760</v>
      </c>
      <c r="H72" s="696" t="s">
        <v>1090</v>
      </c>
      <c r="I72" s="696" t="s">
        <v>1761</v>
      </c>
      <c r="J72" s="696" t="s">
        <v>1762</v>
      </c>
      <c r="K72" s="696" t="s">
        <v>1763</v>
      </c>
      <c r="L72" s="699">
        <v>164.15</v>
      </c>
      <c r="M72" s="699">
        <v>164.15</v>
      </c>
      <c r="N72" s="696">
        <v>1</v>
      </c>
      <c r="O72" s="700">
        <v>0.5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12</v>
      </c>
      <c r="B73" s="696" t="s">
        <v>530</v>
      </c>
      <c r="C73" s="696">
        <v>89301121</v>
      </c>
      <c r="D73" s="697" t="s">
        <v>3060</v>
      </c>
      <c r="E73" s="698" t="s">
        <v>1656</v>
      </c>
      <c r="F73" s="696" t="s">
        <v>1639</v>
      </c>
      <c r="G73" s="696" t="s">
        <v>1679</v>
      </c>
      <c r="H73" s="696" t="s">
        <v>531</v>
      </c>
      <c r="I73" s="696" t="s">
        <v>1680</v>
      </c>
      <c r="J73" s="696" t="s">
        <v>1681</v>
      </c>
      <c r="K73" s="696" t="s">
        <v>1682</v>
      </c>
      <c r="L73" s="699">
        <v>1660.2</v>
      </c>
      <c r="M73" s="699">
        <v>1660.2</v>
      </c>
      <c r="N73" s="696">
        <v>1</v>
      </c>
      <c r="O73" s="700">
        <v>0.5</v>
      </c>
      <c r="P73" s="699">
        <v>1660.2</v>
      </c>
      <c r="Q73" s="701">
        <v>1</v>
      </c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12</v>
      </c>
      <c r="B74" s="696" t="s">
        <v>530</v>
      </c>
      <c r="C74" s="696">
        <v>89301121</v>
      </c>
      <c r="D74" s="697" t="s">
        <v>3060</v>
      </c>
      <c r="E74" s="698" t="s">
        <v>1656</v>
      </c>
      <c r="F74" s="696" t="s">
        <v>1639</v>
      </c>
      <c r="G74" s="696" t="s">
        <v>1764</v>
      </c>
      <c r="H74" s="696" t="s">
        <v>1090</v>
      </c>
      <c r="I74" s="696" t="s">
        <v>1765</v>
      </c>
      <c r="J74" s="696" t="s">
        <v>1766</v>
      </c>
      <c r="K74" s="696" t="s">
        <v>1767</v>
      </c>
      <c r="L74" s="699">
        <v>32.74</v>
      </c>
      <c r="M74" s="699">
        <v>32.74</v>
      </c>
      <c r="N74" s="696">
        <v>1</v>
      </c>
      <c r="O74" s="700">
        <v>0.5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12</v>
      </c>
      <c r="B75" s="696" t="s">
        <v>530</v>
      </c>
      <c r="C75" s="696">
        <v>89301121</v>
      </c>
      <c r="D75" s="697" t="s">
        <v>3060</v>
      </c>
      <c r="E75" s="698" t="s">
        <v>1656</v>
      </c>
      <c r="F75" s="696" t="s">
        <v>1641</v>
      </c>
      <c r="G75" s="696" t="s">
        <v>1687</v>
      </c>
      <c r="H75" s="696" t="s">
        <v>531</v>
      </c>
      <c r="I75" s="696" t="s">
        <v>1688</v>
      </c>
      <c r="J75" s="696" t="s">
        <v>1689</v>
      </c>
      <c r="K75" s="696" t="s">
        <v>1690</v>
      </c>
      <c r="L75" s="699">
        <v>500</v>
      </c>
      <c r="M75" s="699">
        <v>500</v>
      </c>
      <c r="N75" s="696">
        <v>1</v>
      </c>
      <c r="O75" s="700">
        <v>1</v>
      </c>
      <c r="P75" s="699">
        <v>500</v>
      </c>
      <c r="Q75" s="701">
        <v>1</v>
      </c>
      <c r="R75" s="696">
        <v>1</v>
      </c>
      <c r="S75" s="701">
        <v>1</v>
      </c>
      <c r="T75" s="700">
        <v>1</v>
      </c>
      <c r="U75" s="702">
        <v>1</v>
      </c>
    </row>
    <row r="76" spans="1:21" ht="14.4" customHeight="1" x14ac:dyDescent="0.3">
      <c r="A76" s="695">
        <v>12</v>
      </c>
      <c r="B76" s="696" t="s">
        <v>530</v>
      </c>
      <c r="C76" s="696">
        <v>89301121</v>
      </c>
      <c r="D76" s="697" t="s">
        <v>3060</v>
      </c>
      <c r="E76" s="698" t="s">
        <v>1656</v>
      </c>
      <c r="F76" s="696" t="s">
        <v>1641</v>
      </c>
      <c r="G76" s="696" t="s">
        <v>1687</v>
      </c>
      <c r="H76" s="696" t="s">
        <v>531</v>
      </c>
      <c r="I76" s="696" t="s">
        <v>1768</v>
      </c>
      <c r="J76" s="696" t="s">
        <v>1769</v>
      </c>
      <c r="K76" s="696" t="s">
        <v>1770</v>
      </c>
      <c r="L76" s="699">
        <v>500</v>
      </c>
      <c r="M76" s="699">
        <v>1000</v>
      </c>
      <c r="N76" s="696">
        <v>2</v>
      </c>
      <c r="O76" s="700">
        <v>1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12</v>
      </c>
      <c r="B77" s="696" t="s">
        <v>530</v>
      </c>
      <c r="C77" s="696">
        <v>89301121</v>
      </c>
      <c r="D77" s="697" t="s">
        <v>3060</v>
      </c>
      <c r="E77" s="698" t="s">
        <v>1656</v>
      </c>
      <c r="F77" s="696" t="s">
        <v>1641</v>
      </c>
      <c r="G77" s="696" t="s">
        <v>1687</v>
      </c>
      <c r="H77" s="696" t="s">
        <v>531</v>
      </c>
      <c r="I77" s="696" t="s">
        <v>1691</v>
      </c>
      <c r="J77" s="696" t="s">
        <v>1692</v>
      </c>
      <c r="K77" s="696" t="s">
        <v>1693</v>
      </c>
      <c r="L77" s="699">
        <v>190</v>
      </c>
      <c r="M77" s="699">
        <v>5510</v>
      </c>
      <c r="N77" s="696">
        <v>29</v>
      </c>
      <c r="O77" s="700">
        <v>15</v>
      </c>
      <c r="P77" s="699">
        <v>5130</v>
      </c>
      <c r="Q77" s="701">
        <v>0.93103448275862066</v>
      </c>
      <c r="R77" s="696">
        <v>27</v>
      </c>
      <c r="S77" s="701">
        <v>0.93103448275862066</v>
      </c>
      <c r="T77" s="700">
        <v>14</v>
      </c>
      <c r="U77" s="702">
        <v>0.93333333333333335</v>
      </c>
    </row>
    <row r="78" spans="1:21" ht="14.4" customHeight="1" x14ac:dyDescent="0.3">
      <c r="A78" s="695">
        <v>12</v>
      </c>
      <c r="B78" s="696" t="s">
        <v>530</v>
      </c>
      <c r="C78" s="696">
        <v>89301121</v>
      </c>
      <c r="D78" s="697" t="s">
        <v>3060</v>
      </c>
      <c r="E78" s="698" t="s">
        <v>1657</v>
      </c>
      <c r="F78" s="696" t="s">
        <v>1639</v>
      </c>
      <c r="G78" s="696" t="s">
        <v>1670</v>
      </c>
      <c r="H78" s="696" t="s">
        <v>1090</v>
      </c>
      <c r="I78" s="696" t="s">
        <v>1323</v>
      </c>
      <c r="J78" s="696" t="s">
        <v>1590</v>
      </c>
      <c r="K78" s="696" t="s">
        <v>1591</v>
      </c>
      <c r="L78" s="699">
        <v>333.31</v>
      </c>
      <c r="M78" s="699">
        <v>333.31</v>
      </c>
      <c r="N78" s="696">
        <v>1</v>
      </c>
      <c r="O78" s="700">
        <v>1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12</v>
      </c>
      <c r="B79" s="696" t="s">
        <v>530</v>
      </c>
      <c r="C79" s="696">
        <v>89301121</v>
      </c>
      <c r="D79" s="697" t="s">
        <v>3060</v>
      </c>
      <c r="E79" s="698" t="s">
        <v>1658</v>
      </c>
      <c r="F79" s="696" t="s">
        <v>1639</v>
      </c>
      <c r="G79" s="696" t="s">
        <v>1670</v>
      </c>
      <c r="H79" s="696" t="s">
        <v>1090</v>
      </c>
      <c r="I79" s="696" t="s">
        <v>1293</v>
      </c>
      <c r="J79" s="696" t="s">
        <v>1586</v>
      </c>
      <c r="K79" s="696" t="s">
        <v>1587</v>
      </c>
      <c r="L79" s="699">
        <v>333.31</v>
      </c>
      <c r="M79" s="699">
        <v>333.31</v>
      </c>
      <c r="N79" s="696">
        <v>1</v>
      </c>
      <c r="O79" s="700">
        <v>1</v>
      </c>
      <c r="P79" s="699">
        <v>333.31</v>
      </c>
      <c r="Q79" s="701">
        <v>1</v>
      </c>
      <c r="R79" s="696">
        <v>1</v>
      </c>
      <c r="S79" s="701">
        <v>1</v>
      </c>
      <c r="T79" s="700">
        <v>1</v>
      </c>
      <c r="U79" s="702">
        <v>1</v>
      </c>
    </row>
    <row r="80" spans="1:21" ht="14.4" customHeight="1" x14ac:dyDescent="0.3">
      <c r="A80" s="695">
        <v>12</v>
      </c>
      <c r="B80" s="696" t="s">
        <v>530</v>
      </c>
      <c r="C80" s="696">
        <v>89301121</v>
      </c>
      <c r="D80" s="697" t="s">
        <v>3060</v>
      </c>
      <c r="E80" s="698" t="s">
        <v>1658</v>
      </c>
      <c r="F80" s="696" t="s">
        <v>1639</v>
      </c>
      <c r="G80" s="696" t="s">
        <v>1670</v>
      </c>
      <c r="H80" s="696" t="s">
        <v>1090</v>
      </c>
      <c r="I80" s="696" t="s">
        <v>1323</v>
      </c>
      <c r="J80" s="696" t="s">
        <v>1590</v>
      </c>
      <c r="K80" s="696" t="s">
        <v>1591</v>
      </c>
      <c r="L80" s="699">
        <v>333.31</v>
      </c>
      <c r="M80" s="699">
        <v>333.31</v>
      </c>
      <c r="N80" s="696">
        <v>1</v>
      </c>
      <c r="O80" s="700">
        <v>1</v>
      </c>
      <c r="P80" s="699">
        <v>333.31</v>
      </c>
      <c r="Q80" s="701">
        <v>1</v>
      </c>
      <c r="R80" s="696">
        <v>1</v>
      </c>
      <c r="S80" s="701">
        <v>1</v>
      </c>
      <c r="T80" s="700">
        <v>1</v>
      </c>
      <c r="U80" s="702">
        <v>1</v>
      </c>
    </row>
    <row r="81" spans="1:21" ht="14.4" customHeight="1" x14ac:dyDescent="0.3">
      <c r="A81" s="695">
        <v>12</v>
      </c>
      <c r="B81" s="696" t="s">
        <v>530</v>
      </c>
      <c r="C81" s="696">
        <v>89301121</v>
      </c>
      <c r="D81" s="697" t="s">
        <v>3060</v>
      </c>
      <c r="E81" s="698" t="s">
        <v>1658</v>
      </c>
      <c r="F81" s="696" t="s">
        <v>1639</v>
      </c>
      <c r="G81" s="696" t="s">
        <v>1670</v>
      </c>
      <c r="H81" s="696" t="s">
        <v>1090</v>
      </c>
      <c r="I81" s="696" t="s">
        <v>1323</v>
      </c>
      <c r="J81" s="696" t="s">
        <v>1590</v>
      </c>
      <c r="K81" s="696" t="s">
        <v>1591</v>
      </c>
      <c r="L81" s="699">
        <v>151.61000000000001</v>
      </c>
      <c r="M81" s="699">
        <v>151.61000000000001</v>
      </c>
      <c r="N81" s="696">
        <v>1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12</v>
      </c>
      <c r="B82" s="696" t="s">
        <v>530</v>
      </c>
      <c r="C82" s="696">
        <v>89301121</v>
      </c>
      <c r="D82" s="697" t="s">
        <v>3060</v>
      </c>
      <c r="E82" s="698" t="s">
        <v>1658</v>
      </c>
      <c r="F82" s="696" t="s">
        <v>1639</v>
      </c>
      <c r="G82" s="696" t="s">
        <v>1671</v>
      </c>
      <c r="H82" s="696" t="s">
        <v>1090</v>
      </c>
      <c r="I82" s="696" t="s">
        <v>1771</v>
      </c>
      <c r="J82" s="696" t="s">
        <v>1772</v>
      </c>
      <c r="K82" s="696" t="s">
        <v>1773</v>
      </c>
      <c r="L82" s="699">
        <v>138.16</v>
      </c>
      <c r="M82" s="699">
        <v>276.32</v>
      </c>
      <c r="N82" s="696">
        <v>2</v>
      </c>
      <c r="O82" s="700">
        <v>1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12</v>
      </c>
      <c r="B83" s="696" t="s">
        <v>530</v>
      </c>
      <c r="C83" s="696">
        <v>89301121</v>
      </c>
      <c r="D83" s="697" t="s">
        <v>3060</v>
      </c>
      <c r="E83" s="698" t="s">
        <v>1658</v>
      </c>
      <c r="F83" s="696" t="s">
        <v>1639</v>
      </c>
      <c r="G83" s="696" t="s">
        <v>1723</v>
      </c>
      <c r="H83" s="696" t="s">
        <v>1090</v>
      </c>
      <c r="I83" s="696" t="s">
        <v>1304</v>
      </c>
      <c r="J83" s="696" t="s">
        <v>1305</v>
      </c>
      <c r="K83" s="696" t="s">
        <v>1593</v>
      </c>
      <c r="L83" s="699">
        <v>69.86</v>
      </c>
      <c r="M83" s="699">
        <v>139.72</v>
      </c>
      <c r="N83" s="696">
        <v>2</v>
      </c>
      <c r="O83" s="700">
        <v>1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12</v>
      </c>
      <c r="B84" s="696" t="s">
        <v>530</v>
      </c>
      <c r="C84" s="696">
        <v>89301121</v>
      </c>
      <c r="D84" s="697" t="s">
        <v>3060</v>
      </c>
      <c r="E84" s="698" t="s">
        <v>1658</v>
      </c>
      <c r="F84" s="696" t="s">
        <v>1639</v>
      </c>
      <c r="G84" s="696" t="s">
        <v>1730</v>
      </c>
      <c r="H84" s="696" t="s">
        <v>531</v>
      </c>
      <c r="I84" s="696" t="s">
        <v>890</v>
      </c>
      <c r="J84" s="696" t="s">
        <v>891</v>
      </c>
      <c r="K84" s="696" t="s">
        <v>1731</v>
      </c>
      <c r="L84" s="699">
        <v>63.67</v>
      </c>
      <c r="M84" s="699">
        <v>127.34</v>
      </c>
      <c r="N84" s="696">
        <v>2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12</v>
      </c>
      <c r="B85" s="696" t="s">
        <v>530</v>
      </c>
      <c r="C85" s="696">
        <v>89301121</v>
      </c>
      <c r="D85" s="697" t="s">
        <v>3060</v>
      </c>
      <c r="E85" s="698" t="s">
        <v>1658</v>
      </c>
      <c r="F85" s="696" t="s">
        <v>1639</v>
      </c>
      <c r="G85" s="696" t="s">
        <v>1674</v>
      </c>
      <c r="H85" s="696" t="s">
        <v>1090</v>
      </c>
      <c r="I85" s="696" t="s">
        <v>1774</v>
      </c>
      <c r="J85" s="696" t="s">
        <v>1111</v>
      </c>
      <c r="K85" s="696" t="s">
        <v>1775</v>
      </c>
      <c r="L85" s="699">
        <v>0</v>
      </c>
      <c r="M85" s="699">
        <v>0</v>
      </c>
      <c r="N85" s="696">
        <v>3</v>
      </c>
      <c r="O85" s="700">
        <v>1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12</v>
      </c>
      <c r="B86" s="696" t="s">
        <v>530</v>
      </c>
      <c r="C86" s="696">
        <v>89301121</v>
      </c>
      <c r="D86" s="697" t="s">
        <v>3060</v>
      </c>
      <c r="E86" s="698" t="s">
        <v>1658</v>
      </c>
      <c r="F86" s="696" t="s">
        <v>1639</v>
      </c>
      <c r="G86" s="696" t="s">
        <v>1675</v>
      </c>
      <c r="H86" s="696" t="s">
        <v>531</v>
      </c>
      <c r="I86" s="696" t="s">
        <v>1267</v>
      </c>
      <c r="J86" s="696" t="s">
        <v>1268</v>
      </c>
      <c r="K86" s="696" t="s">
        <v>1269</v>
      </c>
      <c r="L86" s="699">
        <v>153.52000000000001</v>
      </c>
      <c r="M86" s="699">
        <v>307.04000000000002</v>
      </c>
      <c r="N86" s="696">
        <v>2</v>
      </c>
      <c r="O86" s="700">
        <v>2</v>
      </c>
      <c r="P86" s="699">
        <v>153.52000000000001</v>
      </c>
      <c r="Q86" s="701">
        <v>0.5</v>
      </c>
      <c r="R86" s="696">
        <v>1</v>
      </c>
      <c r="S86" s="701">
        <v>0.5</v>
      </c>
      <c r="T86" s="700">
        <v>1</v>
      </c>
      <c r="U86" s="702">
        <v>0.5</v>
      </c>
    </row>
    <row r="87" spans="1:21" ht="14.4" customHeight="1" x14ac:dyDescent="0.3">
      <c r="A87" s="695">
        <v>12</v>
      </c>
      <c r="B87" s="696" t="s">
        <v>530</v>
      </c>
      <c r="C87" s="696">
        <v>89301121</v>
      </c>
      <c r="D87" s="697" t="s">
        <v>3060</v>
      </c>
      <c r="E87" s="698" t="s">
        <v>1658</v>
      </c>
      <c r="F87" s="696" t="s">
        <v>1639</v>
      </c>
      <c r="G87" s="696" t="s">
        <v>1743</v>
      </c>
      <c r="H87" s="696" t="s">
        <v>531</v>
      </c>
      <c r="I87" s="696" t="s">
        <v>650</v>
      </c>
      <c r="J87" s="696" t="s">
        <v>651</v>
      </c>
      <c r="K87" s="696" t="s">
        <v>652</v>
      </c>
      <c r="L87" s="699">
        <v>56.69</v>
      </c>
      <c r="M87" s="699">
        <v>113.38</v>
      </c>
      <c r="N87" s="696">
        <v>2</v>
      </c>
      <c r="O87" s="700">
        <v>1</v>
      </c>
      <c r="P87" s="699">
        <v>56.69</v>
      </c>
      <c r="Q87" s="701">
        <v>0.5</v>
      </c>
      <c r="R87" s="696">
        <v>1</v>
      </c>
      <c r="S87" s="701">
        <v>0.5</v>
      </c>
      <c r="T87" s="700">
        <v>0.5</v>
      </c>
      <c r="U87" s="702">
        <v>0.5</v>
      </c>
    </row>
    <row r="88" spans="1:21" ht="14.4" customHeight="1" x14ac:dyDescent="0.3">
      <c r="A88" s="695">
        <v>12</v>
      </c>
      <c r="B88" s="696" t="s">
        <v>530</v>
      </c>
      <c r="C88" s="696">
        <v>89301121</v>
      </c>
      <c r="D88" s="697" t="s">
        <v>3060</v>
      </c>
      <c r="E88" s="698" t="s">
        <v>1658</v>
      </c>
      <c r="F88" s="696" t="s">
        <v>1639</v>
      </c>
      <c r="G88" s="696" t="s">
        <v>1744</v>
      </c>
      <c r="H88" s="696" t="s">
        <v>531</v>
      </c>
      <c r="I88" s="696" t="s">
        <v>1776</v>
      </c>
      <c r="J88" s="696" t="s">
        <v>1777</v>
      </c>
      <c r="K88" s="696" t="s">
        <v>1778</v>
      </c>
      <c r="L88" s="699">
        <v>0</v>
      </c>
      <c r="M88" s="699">
        <v>0</v>
      </c>
      <c r="N88" s="696">
        <v>1</v>
      </c>
      <c r="O88" s="700">
        <v>0.5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12</v>
      </c>
      <c r="B89" s="696" t="s">
        <v>530</v>
      </c>
      <c r="C89" s="696">
        <v>89301121</v>
      </c>
      <c r="D89" s="697" t="s">
        <v>3060</v>
      </c>
      <c r="E89" s="698" t="s">
        <v>1658</v>
      </c>
      <c r="F89" s="696" t="s">
        <v>1639</v>
      </c>
      <c r="G89" s="696" t="s">
        <v>1717</v>
      </c>
      <c r="H89" s="696" t="s">
        <v>531</v>
      </c>
      <c r="I89" s="696" t="s">
        <v>658</v>
      </c>
      <c r="J89" s="696" t="s">
        <v>1718</v>
      </c>
      <c r="K89" s="696" t="s">
        <v>1719</v>
      </c>
      <c r="L89" s="699">
        <v>0</v>
      </c>
      <c r="M89" s="699">
        <v>0</v>
      </c>
      <c r="N89" s="696">
        <v>1</v>
      </c>
      <c r="O89" s="700">
        <v>1</v>
      </c>
      <c r="P89" s="699">
        <v>0</v>
      </c>
      <c r="Q89" s="701"/>
      <c r="R89" s="696">
        <v>1</v>
      </c>
      <c r="S89" s="701">
        <v>1</v>
      </c>
      <c r="T89" s="700">
        <v>1</v>
      </c>
      <c r="U89" s="702">
        <v>1</v>
      </c>
    </row>
    <row r="90" spans="1:21" ht="14.4" customHeight="1" x14ac:dyDescent="0.3">
      <c r="A90" s="695">
        <v>12</v>
      </c>
      <c r="B90" s="696" t="s">
        <v>530</v>
      </c>
      <c r="C90" s="696">
        <v>89301121</v>
      </c>
      <c r="D90" s="697" t="s">
        <v>3060</v>
      </c>
      <c r="E90" s="698" t="s">
        <v>1658</v>
      </c>
      <c r="F90" s="696" t="s">
        <v>1639</v>
      </c>
      <c r="G90" s="696" t="s">
        <v>1676</v>
      </c>
      <c r="H90" s="696" t="s">
        <v>531</v>
      </c>
      <c r="I90" s="696" t="s">
        <v>1677</v>
      </c>
      <c r="J90" s="696" t="s">
        <v>1280</v>
      </c>
      <c r="K90" s="696" t="s">
        <v>1678</v>
      </c>
      <c r="L90" s="699">
        <v>23.46</v>
      </c>
      <c r="M90" s="699">
        <v>70.38</v>
      </c>
      <c r="N90" s="696">
        <v>3</v>
      </c>
      <c r="O90" s="700">
        <v>1</v>
      </c>
      <c r="P90" s="699">
        <v>23.46</v>
      </c>
      <c r="Q90" s="701">
        <v>0.33333333333333337</v>
      </c>
      <c r="R90" s="696">
        <v>1</v>
      </c>
      <c r="S90" s="701">
        <v>0.33333333333333331</v>
      </c>
      <c r="T90" s="700">
        <v>0.5</v>
      </c>
      <c r="U90" s="702">
        <v>0.5</v>
      </c>
    </row>
    <row r="91" spans="1:21" ht="14.4" customHeight="1" x14ac:dyDescent="0.3">
      <c r="A91" s="695">
        <v>12</v>
      </c>
      <c r="B91" s="696" t="s">
        <v>530</v>
      </c>
      <c r="C91" s="696">
        <v>89301121</v>
      </c>
      <c r="D91" s="697" t="s">
        <v>3060</v>
      </c>
      <c r="E91" s="698" t="s">
        <v>1658</v>
      </c>
      <c r="F91" s="696" t="s">
        <v>1641</v>
      </c>
      <c r="G91" s="696" t="s">
        <v>1687</v>
      </c>
      <c r="H91" s="696" t="s">
        <v>531</v>
      </c>
      <c r="I91" s="696" t="s">
        <v>1691</v>
      </c>
      <c r="J91" s="696" t="s">
        <v>1692</v>
      </c>
      <c r="K91" s="696" t="s">
        <v>1693</v>
      </c>
      <c r="L91" s="699">
        <v>190</v>
      </c>
      <c r="M91" s="699">
        <v>3800</v>
      </c>
      <c r="N91" s="696">
        <v>20</v>
      </c>
      <c r="O91" s="700">
        <v>10</v>
      </c>
      <c r="P91" s="699">
        <v>3800</v>
      </c>
      <c r="Q91" s="701">
        <v>1</v>
      </c>
      <c r="R91" s="696">
        <v>20</v>
      </c>
      <c r="S91" s="701">
        <v>1</v>
      </c>
      <c r="T91" s="700">
        <v>10</v>
      </c>
      <c r="U91" s="702">
        <v>1</v>
      </c>
    </row>
    <row r="92" spans="1:21" ht="14.4" customHeight="1" x14ac:dyDescent="0.3">
      <c r="A92" s="695">
        <v>12</v>
      </c>
      <c r="B92" s="696" t="s">
        <v>530</v>
      </c>
      <c r="C92" s="696">
        <v>89301121</v>
      </c>
      <c r="D92" s="697" t="s">
        <v>3060</v>
      </c>
      <c r="E92" s="698" t="s">
        <v>1659</v>
      </c>
      <c r="F92" s="696" t="s">
        <v>1639</v>
      </c>
      <c r="G92" s="696" t="s">
        <v>1670</v>
      </c>
      <c r="H92" s="696" t="s">
        <v>1090</v>
      </c>
      <c r="I92" s="696" t="s">
        <v>1323</v>
      </c>
      <c r="J92" s="696" t="s">
        <v>1590</v>
      </c>
      <c r="K92" s="696" t="s">
        <v>1591</v>
      </c>
      <c r="L92" s="699">
        <v>333.31</v>
      </c>
      <c r="M92" s="699">
        <v>666.62</v>
      </c>
      <c r="N92" s="696">
        <v>2</v>
      </c>
      <c r="O92" s="700">
        <v>1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12</v>
      </c>
      <c r="B93" s="696" t="s">
        <v>530</v>
      </c>
      <c r="C93" s="696">
        <v>89301121</v>
      </c>
      <c r="D93" s="697" t="s">
        <v>3060</v>
      </c>
      <c r="E93" s="698" t="s">
        <v>1659</v>
      </c>
      <c r="F93" s="696" t="s">
        <v>1639</v>
      </c>
      <c r="G93" s="696" t="s">
        <v>1737</v>
      </c>
      <c r="H93" s="696" t="s">
        <v>531</v>
      </c>
      <c r="I93" s="696" t="s">
        <v>1738</v>
      </c>
      <c r="J93" s="696" t="s">
        <v>942</v>
      </c>
      <c r="K93" s="696" t="s">
        <v>1739</v>
      </c>
      <c r="L93" s="699">
        <v>0</v>
      </c>
      <c r="M93" s="699">
        <v>0</v>
      </c>
      <c r="N93" s="696">
        <v>2</v>
      </c>
      <c r="O93" s="700">
        <v>1</v>
      </c>
      <c r="P93" s="699"/>
      <c r="Q93" s="701"/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12</v>
      </c>
      <c r="B94" s="696" t="s">
        <v>530</v>
      </c>
      <c r="C94" s="696">
        <v>89301121</v>
      </c>
      <c r="D94" s="697" t="s">
        <v>3060</v>
      </c>
      <c r="E94" s="698" t="s">
        <v>1659</v>
      </c>
      <c r="F94" s="696" t="s">
        <v>1639</v>
      </c>
      <c r="G94" s="696" t="s">
        <v>1674</v>
      </c>
      <c r="H94" s="696" t="s">
        <v>1090</v>
      </c>
      <c r="I94" s="696" t="s">
        <v>1110</v>
      </c>
      <c r="J94" s="696" t="s">
        <v>1111</v>
      </c>
      <c r="K94" s="696" t="s">
        <v>1112</v>
      </c>
      <c r="L94" s="699">
        <v>937.93</v>
      </c>
      <c r="M94" s="699">
        <v>937.93</v>
      </c>
      <c r="N94" s="696">
        <v>1</v>
      </c>
      <c r="O94" s="700">
        <v>0.5</v>
      </c>
      <c r="P94" s="699">
        <v>937.93</v>
      </c>
      <c r="Q94" s="701">
        <v>1</v>
      </c>
      <c r="R94" s="696">
        <v>1</v>
      </c>
      <c r="S94" s="701">
        <v>1</v>
      </c>
      <c r="T94" s="700">
        <v>0.5</v>
      </c>
      <c r="U94" s="702">
        <v>1</v>
      </c>
    </row>
    <row r="95" spans="1:21" ht="14.4" customHeight="1" x14ac:dyDescent="0.3">
      <c r="A95" s="695">
        <v>12</v>
      </c>
      <c r="B95" s="696" t="s">
        <v>530</v>
      </c>
      <c r="C95" s="696">
        <v>89301121</v>
      </c>
      <c r="D95" s="697" t="s">
        <v>3060</v>
      </c>
      <c r="E95" s="698" t="s">
        <v>1659</v>
      </c>
      <c r="F95" s="696" t="s">
        <v>1639</v>
      </c>
      <c r="G95" s="696" t="s">
        <v>1674</v>
      </c>
      <c r="H95" s="696" t="s">
        <v>1090</v>
      </c>
      <c r="I95" s="696" t="s">
        <v>1114</v>
      </c>
      <c r="J95" s="696" t="s">
        <v>1111</v>
      </c>
      <c r="K95" s="696" t="s">
        <v>1115</v>
      </c>
      <c r="L95" s="699">
        <v>1166.47</v>
      </c>
      <c r="M95" s="699">
        <v>1166.47</v>
      </c>
      <c r="N95" s="696">
        <v>1</v>
      </c>
      <c r="O95" s="700">
        <v>1</v>
      </c>
      <c r="P95" s="699">
        <v>1166.47</v>
      </c>
      <c r="Q95" s="701">
        <v>1</v>
      </c>
      <c r="R95" s="696">
        <v>1</v>
      </c>
      <c r="S95" s="701">
        <v>1</v>
      </c>
      <c r="T95" s="700">
        <v>1</v>
      </c>
      <c r="U95" s="702">
        <v>1</v>
      </c>
    </row>
    <row r="96" spans="1:21" ht="14.4" customHeight="1" x14ac:dyDescent="0.3">
      <c r="A96" s="695">
        <v>12</v>
      </c>
      <c r="B96" s="696" t="s">
        <v>530</v>
      </c>
      <c r="C96" s="696">
        <v>89301121</v>
      </c>
      <c r="D96" s="697" t="s">
        <v>3060</v>
      </c>
      <c r="E96" s="698" t="s">
        <v>1659</v>
      </c>
      <c r="F96" s="696" t="s">
        <v>1639</v>
      </c>
      <c r="G96" s="696" t="s">
        <v>1742</v>
      </c>
      <c r="H96" s="696" t="s">
        <v>1090</v>
      </c>
      <c r="I96" s="696" t="s">
        <v>1311</v>
      </c>
      <c r="J96" s="696" t="s">
        <v>1312</v>
      </c>
      <c r="K96" s="696" t="s">
        <v>1601</v>
      </c>
      <c r="L96" s="699">
        <v>69.86</v>
      </c>
      <c r="M96" s="699">
        <v>69.86</v>
      </c>
      <c r="N96" s="696">
        <v>1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12</v>
      </c>
      <c r="B97" s="696" t="s">
        <v>530</v>
      </c>
      <c r="C97" s="696">
        <v>89301121</v>
      </c>
      <c r="D97" s="697" t="s">
        <v>3060</v>
      </c>
      <c r="E97" s="698" t="s">
        <v>1659</v>
      </c>
      <c r="F97" s="696" t="s">
        <v>1639</v>
      </c>
      <c r="G97" s="696" t="s">
        <v>1744</v>
      </c>
      <c r="H97" s="696" t="s">
        <v>531</v>
      </c>
      <c r="I97" s="696" t="s">
        <v>1779</v>
      </c>
      <c r="J97" s="696" t="s">
        <v>1777</v>
      </c>
      <c r="K97" s="696" t="s">
        <v>1780</v>
      </c>
      <c r="L97" s="699">
        <v>250.07</v>
      </c>
      <c r="M97" s="699">
        <v>500.14</v>
      </c>
      <c r="N97" s="696">
        <v>2</v>
      </c>
      <c r="O97" s="700">
        <v>0.5</v>
      </c>
      <c r="P97" s="699"/>
      <c r="Q97" s="701">
        <v>0</v>
      </c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12</v>
      </c>
      <c r="B98" s="696" t="s">
        <v>530</v>
      </c>
      <c r="C98" s="696">
        <v>89301121</v>
      </c>
      <c r="D98" s="697" t="s">
        <v>3060</v>
      </c>
      <c r="E98" s="698" t="s">
        <v>1659</v>
      </c>
      <c r="F98" s="696" t="s">
        <v>1639</v>
      </c>
      <c r="G98" s="696" t="s">
        <v>1694</v>
      </c>
      <c r="H98" s="696" t="s">
        <v>531</v>
      </c>
      <c r="I98" s="696" t="s">
        <v>1748</v>
      </c>
      <c r="J98" s="696" t="s">
        <v>816</v>
      </c>
      <c r="K98" s="696" t="s">
        <v>1749</v>
      </c>
      <c r="L98" s="699">
        <v>0</v>
      </c>
      <c r="M98" s="699">
        <v>0</v>
      </c>
      <c r="N98" s="696">
        <v>1</v>
      </c>
      <c r="O98" s="700">
        <v>0.5</v>
      </c>
      <c r="P98" s="699"/>
      <c r="Q98" s="701"/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12</v>
      </c>
      <c r="B99" s="696" t="s">
        <v>530</v>
      </c>
      <c r="C99" s="696">
        <v>89301121</v>
      </c>
      <c r="D99" s="697" t="s">
        <v>3060</v>
      </c>
      <c r="E99" s="698" t="s">
        <v>1659</v>
      </c>
      <c r="F99" s="696" t="s">
        <v>1639</v>
      </c>
      <c r="G99" s="696" t="s">
        <v>1717</v>
      </c>
      <c r="H99" s="696" t="s">
        <v>531</v>
      </c>
      <c r="I99" s="696" t="s">
        <v>658</v>
      </c>
      <c r="J99" s="696" t="s">
        <v>1718</v>
      </c>
      <c r="K99" s="696" t="s">
        <v>1719</v>
      </c>
      <c r="L99" s="699">
        <v>0</v>
      </c>
      <c r="M99" s="699">
        <v>0</v>
      </c>
      <c r="N99" s="696">
        <v>2</v>
      </c>
      <c r="O99" s="700">
        <v>2</v>
      </c>
      <c r="P99" s="699"/>
      <c r="Q99" s="701"/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12</v>
      </c>
      <c r="B100" s="696" t="s">
        <v>530</v>
      </c>
      <c r="C100" s="696">
        <v>89301121</v>
      </c>
      <c r="D100" s="697" t="s">
        <v>3060</v>
      </c>
      <c r="E100" s="698" t="s">
        <v>1659</v>
      </c>
      <c r="F100" s="696" t="s">
        <v>1639</v>
      </c>
      <c r="G100" s="696" t="s">
        <v>1676</v>
      </c>
      <c r="H100" s="696" t="s">
        <v>531</v>
      </c>
      <c r="I100" s="696" t="s">
        <v>1677</v>
      </c>
      <c r="J100" s="696" t="s">
        <v>1280</v>
      </c>
      <c r="K100" s="696" t="s">
        <v>1678</v>
      </c>
      <c r="L100" s="699">
        <v>23.46</v>
      </c>
      <c r="M100" s="699">
        <v>46.92</v>
      </c>
      <c r="N100" s="696">
        <v>2</v>
      </c>
      <c r="O100" s="700">
        <v>1.5</v>
      </c>
      <c r="P100" s="699">
        <v>23.46</v>
      </c>
      <c r="Q100" s="701">
        <v>0.5</v>
      </c>
      <c r="R100" s="696">
        <v>1</v>
      </c>
      <c r="S100" s="701">
        <v>0.5</v>
      </c>
      <c r="T100" s="700">
        <v>0.5</v>
      </c>
      <c r="U100" s="702">
        <v>0.33333333333333331</v>
      </c>
    </row>
    <row r="101" spans="1:21" ht="14.4" customHeight="1" x14ac:dyDescent="0.3">
      <c r="A101" s="695">
        <v>12</v>
      </c>
      <c r="B101" s="696" t="s">
        <v>530</v>
      </c>
      <c r="C101" s="696">
        <v>89301121</v>
      </c>
      <c r="D101" s="697" t="s">
        <v>3060</v>
      </c>
      <c r="E101" s="698" t="s">
        <v>1659</v>
      </c>
      <c r="F101" s="696" t="s">
        <v>1641</v>
      </c>
      <c r="G101" s="696" t="s">
        <v>1687</v>
      </c>
      <c r="H101" s="696" t="s">
        <v>531</v>
      </c>
      <c r="I101" s="696" t="s">
        <v>1691</v>
      </c>
      <c r="J101" s="696" t="s">
        <v>1692</v>
      </c>
      <c r="K101" s="696" t="s">
        <v>1693</v>
      </c>
      <c r="L101" s="699">
        <v>190</v>
      </c>
      <c r="M101" s="699">
        <v>1140</v>
      </c>
      <c r="N101" s="696">
        <v>6</v>
      </c>
      <c r="O101" s="700">
        <v>3</v>
      </c>
      <c r="P101" s="699">
        <v>1140</v>
      </c>
      <c r="Q101" s="701">
        <v>1</v>
      </c>
      <c r="R101" s="696">
        <v>6</v>
      </c>
      <c r="S101" s="701">
        <v>1</v>
      </c>
      <c r="T101" s="700">
        <v>3</v>
      </c>
      <c r="U101" s="702">
        <v>1</v>
      </c>
    </row>
    <row r="102" spans="1:21" ht="14.4" customHeight="1" x14ac:dyDescent="0.3">
      <c r="A102" s="695">
        <v>12</v>
      </c>
      <c r="B102" s="696" t="s">
        <v>530</v>
      </c>
      <c r="C102" s="696">
        <v>89301121</v>
      </c>
      <c r="D102" s="697" t="s">
        <v>3060</v>
      </c>
      <c r="E102" s="698" t="s">
        <v>1660</v>
      </c>
      <c r="F102" s="696" t="s">
        <v>1639</v>
      </c>
      <c r="G102" s="696" t="s">
        <v>1670</v>
      </c>
      <c r="H102" s="696" t="s">
        <v>1090</v>
      </c>
      <c r="I102" s="696" t="s">
        <v>1293</v>
      </c>
      <c r="J102" s="696" t="s">
        <v>1586</v>
      </c>
      <c r="K102" s="696" t="s">
        <v>1587</v>
      </c>
      <c r="L102" s="699">
        <v>333.31</v>
      </c>
      <c r="M102" s="699">
        <v>333.31</v>
      </c>
      <c r="N102" s="696">
        <v>1</v>
      </c>
      <c r="O102" s="700">
        <v>1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12</v>
      </c>
      <c r="B103" s="696" t="s">
        <v>530</v>
      </c>
      <c r="C103" s="696">
        <v>89301121</v>
      </c>
      <c r="D103" s="697" t="s">
        <v>3060</v>
      </c>
      <c r="E103" s="698" t="s">
        <v>1660</v>
      </c>
      <c r="F103" s="696" t="s">
        <v>1639</v>
      </c>
      <c r="G103" s="696" t="s">
        <v>1670</v>
      </c>
      <c r="H103" s="696" t="s">
        <v>1090</v>
      </c>
      <c r="I103" s="696" t="s">
        <v>1323</v>
      </c>
      <c r="J103" s="696" t="s">
        <v>1590</v>
      </c>
      <c r="K103" s="696" t="s">
        <v>1591</v>
      </c>
      <c r="L103" s="699">
        <v>333.31</v>
      </c>
      <c r="M103" s="699">
        <v>333.31</v>
      </c>
      <c r="N103" s="696">
        <v>1</v>
      </c>
      <c r="O103" s="700">
        <v>1</v>
      </c>
      <c r="P103" s="699">
        <v>333.31</v>
      </c>
      <c r="Q103" s="701">
        <v>1</v>
      </c>
      <c r="R103" s="696">
        <v>1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12</v>
      </c>
      <c r="B104" s="696" t="s">
        <v>530</v>
      </c>
      <c r="C104" s="696">
        <v>89301121</v>
      </c>
      <c r="D104" s="697" t="s">
        <v>3060</v>
      </c>
      <c r="E104" s="698" t="s">
        <v>1660</v>
      </c>
      <c r="F104" s="696" t="s">
        <v>1639</v>
      </c>
      <c r="G104" s="696" t="s">
        <v>1670</v>
      </c>
      <c r="H104" s="696" t="s">
        <v>1090</v>
      </c>
      <c r="I104" s="696" t="s">
        <v>1323</v>
      </c>
      <c r="J104" s="696" t="s">
        <v>1590</v>
      </c>
      <c r="K104" s="696" t="s">
        <v>1591</v>
      </c>
      <c r="L104" s="699">
        <v>151.61000000000001</v>
      </c>
      <c r="M104" s="699">
        <v>151.61000000000001</v>
      </c>
      <c r="N104" s="696">
        <v>1</v>
      </c>
      <c r="O104" s="700">
        <v>1</v>
      </c>
      <c r="P104" s="699"/>
      <c r="Q104" s="701">
        <v>0</v>
      </c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12</v>
      </c>
      <c r="B105" s="696" t="s">
        <v>530</v>
      </c>
      <c r="C105" s="696">
        <v>89301121</v>
      </c>
      <c r="D105" s="697" t="s">
        <v>3060</v>
      </c>
      <c r="E105" s="698" t="s">
        <v>1660</v>
      </c>
      <c r="F105" s="696" t="s">
        <v>1639</v>
      </c>
      <c r="G105" s="696" t="s">
        <v>1730</v>
      </c>
      <c r="H105" s="696" t="s">
        <v>531</v>
      </c>
      <c r="I105" s="696" t="s">
        <v>890</v>
      </c>
      <c r="J105" s="696" t="s">
        <v>891</v>
      </c>
      <c r="K105" s="696" t="s">
        <v>1731</v>
      </c>
      <c r="L105" s="699">
        <v>63.67</v>
      </c>
      <c r="M105" s="699">
        <v>63.67</v>
      </c>
      <c r="N105" s="696">
        <v>1</v>
      </c>
      <c r="O105" s="700">
        <v>0.5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12</v>
      </c>
      <c r="B106" s="696" t="s">
        <v>530</v>
      </c>
      <c r="C106" s="696">
        <v>89301121</v>
      </c>
      <c r="D106" s="697" t="s">
        <v>3060</v>
      </c>
      <c r="E106" s="698" t="s">
        <v>1660</v>
      </c>
      <c r="F106" s="696" t="s">
        <v>1639</v>
      </c>
      <c r="G106" s="696" t="s">
        <v>1672</v>
      </c>
      <c r="H106" s="696" t="s">
        <v>531</v>
      </c>
      <c r="I106" s="696" t="s">
        <v>1240</v>
      </c>
      <c r="J106" s="696" t="s">
        <v>1241</v>
      </c>
      <c r="K106" s="696" t="s">
        <v>1673</v>
      </c>
      <c r="L106" s="699">
        <v>50.27</v>
      </c>
      <c r="M106" s="699">
        <v>251.35000000000002</v>
      </c>
      <c r="N106" s="696">
        <v>5</v>
      </c>
      <c r="O106" s="700">
        <v>5</v>
      </c>
      <c r="P106" s="699">
        <v>100.54</v>
      </c>
      <c r="Q106" s="701">
        <v>0.39999999999999997</v>
      </c>
      <c r="R106" s="696">
        <v>2</v>
      </c>
      <c r="S106" s="701">
        <v>0.4</v>
      </c>
      <c r="T106" s="700">
        <v>2</v>
      </c>
      <c r="U106" s="702">
        <v>0.4</v>
      </c>
    </row>
    <row r="107" spans="1:21" ht="14.4" customHeight="1" x14ac:dyDescent="0.3">
      <c r="A107" s="695">
        <v>12</v>
      </c>
      <c r="B107" s="696" t="s">
        <v>530</v>
      </c>
      <c r="C107" s="696">
        <v>89301121</v>
      </c>
      <c r="D107" s="697" t="s">
        <v>3060</v>
      </c>
      <c r="E107" s="698" t="s">
        <v>1660</v>
      </c>
      <c r="F107" s="696" t="s">
        <v>1639</v>
      </c>
      <c r="G107" s="696" t="s">
        <v>1674</v>
      </c>
      <c r="H107" s="696" t="s">
        <v>1090</v>
      </c>
      <c r="I107" s="696" t="s">
        <v>1781</v>
      </c>
      <c r="J107" s="696" t="s">
        <v>1111</v>
      </c>
      <c r="K107" s="696" t="s">
        <v>1782</v>
      </c>
      <c r="L107" s="699">
        <v>0</v>
      </c>
      <c r="M107" s="699">
        <v>0</v>
      </c>
      <c r="N107" s="696">
        <v>1</v>
      </c>
      <c r="O107" s="700">
        <v>1</v>
      </c>
      <c r="P107" s="699">
        <v>0</v>
      </c>
      <c r="Q107" s="701"/>
      <c r="R107" s="696">
        <v>1</v>
      </c>
      <c r="S107" s="701">
        <v>1</v>
      </c>
      <c r="T107" s="700">
        <v>1</v>
      </c>
      <c r="U107" s="702">
        <v>1</v>
      </c>
    </row>
    <row r="108" spans="1:21" ht="14.4" customHeight="1" x14ac:dyDescent="0.3">
      <c r="A108" s="695">
        <v>12</v>
      </c>
      <c r="B108" s="696" t="s">
        <v>530</v>
      </c>
      <c r="C108" s="696">
        <v>89301121</v>
      </c>
      <c r="D108" s="697" t="s">
        <v>3060</v>
      </c>
      <c r="E108" s="698" t="s">
        <v>1660</v>
      </c>
      <c r="F108" s="696" t="s">
        <v>1639</v>
      </c>
      <c r="G108" s="696" t="s">
        <v>1674</v>
      </c>
      <c r="H108" s="696" t="s">
        <v>1090</v>
      </c>
      <c r="I108" s="696" t="s">
        <v>1783</v>
      </c>
      <c r="J108" s="696" t="s">
        <v>1111</v>
      </c>
      <c r="K108" s="696" t="s">
        <v>1784</v>
      </c>
      <c r="L108" s="699">
        <v>0</v>
      </c>
      <c r="M108" s="699">
        <v>0</v>
      </c>
      <c r="N108" s="696">
        <v>2</v>
      </c>
      <c r="O108" s="700">
        <v>2</v>
      </c>
      <c r="P108" s="699">
        <v>0</v>
      </c>
      <c r="Q108" s="701"/>
      <c r="R108" s="696">
        <v>1</v>
      </c>
      <c r="S108" s="701">
        <v>0.5</v>
      </c>
      <c r="T108" s="700">
        <v>1</v>
      </c>
      <c r="U108" s="702">
        <v>0.5</v>
      </c>
    </row>
    <row r="109" spans="1:21" ht="14.4" customHeight="1" x14ac:dyDescent="0.3">
      <c r="A109" s="695">
        <v>12</v>
      </c>
      <c r="B109" s="696" t="s">
        <v>530</v>
      </c>
      <c r="C109" s="696">
        <v>89301121</v>
      </c>
      <c r="D109" s="697" t="s">
        <v>3060</v>
      </c>
      <c r="E109" s="698" t="s">
        <v>1660</v>
      </c>
      <c r="F109" s="696" t="s">
        <v>1639</v>
      </c>
      <c r="G109" s="696" t="s">
        <v>1674</v>
      </c>
      <c r="H109" s="696" t="s">
        <v>1090</v>
      </c>
      <c r="I109" s="696" t="s">
        <v>1192</v>
      </c>
      <c r="J109" s="696" t="s">
        <v>1111</v>
      </c>
      <c r="K109" s="696" t="s">
        <v>1193</v>
      </c>
      <c r="L109" s="699">
        <v>625.29</v>
      </c>
      <c r="M109" s="699">
        <v>625.29</v>
      </c>
      <c r="N109" s="696">
        <v>1</v>
      </c>
      <c r="O109" s="700">
        <v>0.5</v>
      </c>
      <c r="P109" s="699">
        <v>625.29</v>
      </c>
      <c r="Q109" s="701">
        <v>1</v>
      </c>
      <c r="R109" s="696">
        <v>1</v>
      </c>
      <c r="S109" s="701">
        <v>1</v>
      </c>
      <c r="T109" s="700">
        <v>0.5</v>
      </c>
      <c r="U109" s="702">
        <v>1</v>
      </c>
    </row>
    <row r="110" spans="1:21" ht="14.4" customHeight="1" x14ac:dyDescent="0.3">
      <c r="A110" s="695">
        <v>12</v>
      </c>
      <c r="B110" s="696" t="s">
        <v>530</v>
      </c>
      <c r="C110" s="696">
        <v>89301121</v>
      </c>
      <c r="D110" s="697" t="s">
        <v>3060</v>
      </c>
      <c r="E110" s="698" t="s">
        <v>1660</v>
      </c>
      <c r="F110" s="696" t="s">
        <v>1639</v>
      </c>
      <c r="G110" s="696" t="s">
        <v>1674</v>
      </c>
      <c r="H110" s="696" t="s">
        <v>1090</v>
      </c>
      <c r="I110" s="696" t="s">
        <v>1110</v>
      </c>
      <c r="J110" s="696" t="s">
        <v>1111</v>
      </c>
      <c r="K110" s="696" t="s">
        <v>1112</v>
      </c>
      <c r="L110" s="699">
        <v>937.93</v>
      </c>
      <c r="M110" s="699">
        <v>2813.79</v>
      </c>
      <c r="N110" s="696">
        <v>3</v>
      </c>
      <c r="O110" s="700">
        <v>2.5</v>
      </c>
      <c r="P110" s="699">
        <v>1875.86</v>
      </c>
      <c r="Q110" s="701">
        <v>0.66666666666666663</v>
      </c>
      <c r="R110" s="696">
        <v>2</v>
      </c>
      <c r="S110" s="701">
        <v>0.66666666666666663</v>
      </c>
      <c r="T110" s="700">
        <v>2</v>
      </c>
      <c r="U110" s="702">
        <v>0.8</v>
      </c>
    </row>
    <row r="111" spans="1:21" ht="14.4" customHeight="1" x14ac:dyDescent="0.3">
      <c r="A111" s="695">
        <v>12</v>
      </c>
      <c r="B111" s="696" t="s">
        <v>530</v>
      </c>
      <c r="C111" s="696">
        <v>89301121</v>
      </c>
      <c r="D111" s="697" t="s">
        <v>3060</v>
      </c>
      <c r="E111" s="698" t="s">
        <v>1660</v>
      </c>
      <c r="F111" s="696" t="s">
        <v>1639</v>
      </c>
      <c r="G111" s="696" t="s">
        <v>1674</v>
      </c>
      <c r="H111" s="696" t="s">
        <v>1090</v>
      </c>
      <c r="I111" s="696" t="s">
        <v>1708</v>
      </c>
      <c r="J111" s="696" t="s">
        <v>1111</v>
      </c>
      <c r="K111" s="696" t="s">
        <v>1709</v>
      </c>
      <c r="L111" s="699">
        <v>1458.07</v>
      </c>
      <c r="M111" s="699">
        <v>1458.07</v>
      </c>
      <c r="N111" s="696">
        <v>1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12</v>
      </c>
      <c r="B112" s="696" t="s">
        <v>530</v>
      </c>
      <c r="C112" s="696">
        <v>89301121</v>
      </c>
      <c r="D112" s="697" t="s">
        <v>3060</v>
      </c>
      <c r="E112" s="698" t="s">
        <v>1660</v>
      </c>
      <c r="F112" s="696" t="s">
        <v>1639</v>
      </c>
      <c r="G112" s="696" t="s">
        <v>1675</v>
      </c>
      <c r="H112" s="696" t="s">
        <v>531</v>
      </c>
      <c r="I112" s="696" t="s">
        <v>1267</v>
      </c>
      <c r="J112" s="696" t="s">
        <v>1268</v>
      </c>
      <c r="K112" s="696" t="s">
        <v>1269</v>
      </c>
      <c r="L112" s="699">
        <v>153.52000000000001</v>
      </c>
      <c r="M112" s="699">
        <v>153.52000000000001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12</v>
      </c>
      <c r="B113" s="696" t="s">
        <v>530</v>
      </c>
      <c r="C113" s="696">
        <v>89301121</v>
      </c>
      <c r="D113" s="697" t="s">
        <v>3060</v>
      </c>
      <c r="E113" s="698" t="s">
        <v>1660</v>
      </c>
      <c r="F113" s="696" t="s">
        <v>1639</v>
      </c>
      <c r="G113" s="696" t="s">
        <v>1785</v>
      </c>
      <c r="H113" s="696" t="s">
        <v>1090</v>
      </c>
      <c r="I113" s="696" t="s">
        <v>1786</v>
      </c>
      <c r="J113" s="696" t="s">
        <v>1787</v>
      </c>
      <c r="K113" s="696" t="s">
        <v>1788</v>
      </c>
      <c r="L113" s="699">
        <v>48.98</v>
      </c>
      <c r="M113" s="699">
        <v>48.98</v>
      </c>
      <c r="N113" s="696">
        <v>1</v>
      </c>
      <c r="O113" s="700">
        <v>0.5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12</v>
      </c>
      <c r="B114" s="696" t="s">
        <v>530</v>
      </c>
      <c r="C114" s="696">
        <v>89301121</v>
      </c>
      <c r="D114" s="697" t="s">
        <v>3060</v>
      </c>
      <c r="E114" s="698" t="s">
        <v>1660</v>
      </c>
      <c r="F114" s="696" t="s">
        <v>1639</v>
      </c>
      <c r="G114" s="696" t="s">
        <v>1743</v>
      </c>
      <c r="H114" s="696" t="s">
        <v>531</v>
      </c>
      <c r="I114" s="696" t="s">
        <v>650</v>
      </c>
      <c r="J114" s="696" t="s">
        <v>651</v>
      </c>
      <c r="K114" s="696" t="s">
        <v>652</v>
      </c>
      <c r="L114" s="699">
        <v>56.69</v>
      </c>
      <c r="M114" s="699">
        <v>56.69</v>
      </c>
      <c r="N114" s="696">
        <v>1</v>
      </c>
      <c r="O114" s="700">
        <v>0.5</v>
      </c>
      <c r="P114" s="699">
        <v>56.69</v>
      </c>
      <c r="Q114" s="701">
        <v>1</v>
      </c>
      <c r="R114" s="696">
        <v>1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12</v>
      </c>
      <c r="B115" s="696" t="s">
        <v>530</v>
      </c>
      <c r="C115" s="696">
        <v>89301121</v>
      </c>
      <c r="D115" s="697" t="s">
        <v>3060</v>
      </c>
      <c r="E115" s="698" t="s">
        <v>1660</v>
      </c>
      <c r="F115" s="696" t="s">
        <v>1639</v>
      </c>
      <c r="G115" s="696" t="s">
        <v>1676</v>
      </c>
      <c r="H115" s="696" t="s">
        <v>531</v>
      </c>
      <c r="I115" s="696" t="s">
        <v>1677</v>
      </c>
      <c r="J115" s="696" t="s">
        <v>1280</v>
      </c>
      <c r="K115" s="696" t="s">
        <v>1678</v>
      </c>
      <c r="L115" s="699">
        <v>23.46</v>
      </c>
      <c r="M115" s="699">
        <v>70.38</v>
      </c>
      <c r="N115" s="696">
        <v>3</v>
      </c>
      <c r="O115" s="700">
        <v>2</v>
      </c>
      <c r="P115" s="699">
        <v>23.46</v>
      </c>
      <c r="Q115" s="701">
        <v>0.33333333333333337</v>
      </c>
      <c r="R115" s="696">
        <v>1</v>
      </c>
      <c r="S115" s="701">
        <v>0.33333333333333331</v>
      </c>
      <c r="T115" s="700">
        <v>0.5</v>
      </c>
      <c r="U115" s="702">
        <v>0.25</v>
      </c>
    </row>
    <row r="116" spans="1:21" ht="14.4" customHeight="1" x14ac:dyDescent="0.3">
      <c r="A116" s="695">
        <v>12</v>
      </c>
      <c r="B116" s="696" t="s">
        <v>530</v>
      </c>
      <c r="C116" s="696">
        <v>89301121</v>
      </c>
      <c r="D116" s="697" t="s">
        <v>3060</v>
      </c>
      <c r="E116" s="698" t="s">
        <v>1660</v>
      </c>
      <c r="F116" s="696" t="s">
        <v>1639</v>
      </c>
      <c r="G116" s="696" t="s">
        <v>1760</v>
      </c>
      <c r="H116" s="696" t="s">
        <v>1090</v>
      </c>
      <c r="I116" s="696" t="s">
        <v>1761</v>
      </c>
      <c r="J116" s="696" t="s">
        <v>1762</v>
      </c>
      <c r="K116" s="696" t="s">
        <v>1763</v>
      </c>
      <c r="L116" s="699">
        <v>164.15</v>
      </c>
      <c r="M116" s="699">
        <v>328.3</v>
      </c>
      <c r="N116" s="696">
        <v>2</v>
      </c>
      <c r="O116" s="700">
        <v>1.5</v>
      </c>
      <c r="P116" s="699">
        <v>164.15</v>
      </c>
      <c r="Q116" s="701">
        <v>0.5</v>
      </c>
      <c r="R116" s="696">
        <v>1</v>
      </c>
      <c r="S116" s="701">
        <v>0.5</v>
      </c>
      <c r="T116" s="700">
        <v>1</v>
      </c>
      <c r="U116" s="702">
        <v>0.66666666666666663</v>
      </c>
    </row>
    <row r="117" spans="1:21" ht="14.4" customHeight="1" x14ac:dyDescent="0.3">
      <c r="A117" s="695">
        <v>12</v>
      </c>
      <c r="B117" s="696" t="s">
        <v>530</v>
      </c>
      <c r="C117" s="696">
        <v>89301121</v>
      </c>
      <c r="D117" s="697" t="s">
        <v>3060</v>
      </c>
      <c r="E117" s="698" t="s">
        <v>1660</v>
      </c>
      <c r="F117" s="696" t="s">
        <v>1639</v>
      </c>
      <c r="G117" s="696" t="s">
        <v>1764</v>
      </c>
      <c r="H117" s="696" t="s">
        <v>1090</v>
      </c>
      <c r="I117" s="696" t="s">
        <v>1789</v>
      </c>
      <c r="J117" s="696" t="s">
        <v>1790</v>
      </c>
      <c r="K117" s="696" t="s">
        <v>1791</v>
      </c>
      <c r="L117" s="699">
        <v>147.36000000000001</v>
      </c>
      <c r="M117" s="699">
        <v>147.36000000000001</v>
      </c>
      <c r="N117" s="696">
        <v>1</v>
      </c>
      <c r="O117" s="700">
        <v>0.5</v>
      </c>
      <c r="P117" s="699">
        <v>147.36000000000001</v>
      </c>
      <c r="Q117" s="701">
        <v>1</v>
      </c>
      <c r="R117" s="696">
        <v>1</v>
      </c>
      <c r="S117" s="701">
        <v>1</v>
      </c>
      <c r="T117" s="700">
        <v>0.5</v>
      </c>
      <c r="U117" s="702">
        <v>1</v>
      </c>
    </row>
    <row r="118" spans="1:21" ht="14.4" customHeight="1" x14ac:dyDescent="0.3">
      <c r="A118" s="695">
        <v>12</v>
      </c>
      <c r="B118" s="696" t="s">
        <v>530</v>
      </c>
      <c r="C118" s="696">
        <v>89301121</v>
      </c>
      <c r="D118" s="697" t="s">
        <v>3060</v>
      </c>
      <c r="E118" s="698" t="s">
        <v>1660</v>
      </c>
      <c r="F118" s="696" t="s">
        <v>1641</v>
      </c>
      <c r="G118" s="696" t="s">
        <v>1687</v>
      </c>
      <c r="H118" s="696" t="s">
        <v>531</v>
      </c>
      <c r="I118" s="696" t="s">
        <v>1691</v>
      </c>
      <c r="J118" s="696" t="s">
        <v>1692</v>
      </c>
      <c r="K118" s="696" t="s">
        <v>1693</v>
      </c>
      <c r="L118" s="699">
        <v>190</v>
      </c>
      <c r="M118" s="699">
        <v>6080</v>
      </c>
      <c r="N118" s="696">
        <v>32</v>
      </c>
      <c r="O118" s="700">
        <v>16</v>
      </c>
      <c r="P118" s="699">
        <v>5320</v>
      </c>
      <c r="Q118" s="701">
        <v>0.875</v>
      </c>
      <c r="R118" s="696">
        <v>28</v>
      </c>
      <c r="S118" s="701">
        <v>0.875</v>
      </c>
      <c r="T118" s="700">
        <v>14</v>
      </c>
      <c r="U118" s="702">
        <v>0.875</v>
      </c>
    </row>
    <row r="119" spans="1:21" ht="14.4" customHeight="1" x14ac:dyDescent="0.3">
      <c r="A119" s="695">
        <v>12</v>
      </c>
      <c r="B119" s="696" t="s">
        <v>530</v>
      </c>
      <c r="C119" s="696">
        <v>89301121</v>
      </c>
      <c r="D119" s="697" t="s">
        <v>3060</v>
      </c>
      <c r="E119" s="698" t="s">
        <v>1663</v>
      </c>
      <c r="F119" s="696" t="s">
        <v>1639</v>
      </c>
      <c r="G119" s="696" t="s">
        <v>1670</v>
      </c>
      <c r="H119" s="696" t="s">
        <v>1090</v>
      </c>
      <c r="I119" s="696" t="s">
        <v>1293</v>
      </c>
      <c r="J119" s="696" t="s">
        <v>1586</v>
      </c>
      <c r="K119" s="696" t="s">
        <v>1587</v>
      </c>
      <c r="L119" s="699">
        <v>333.31</v>
      </c>
      <c r="M119" s="699">
        <v>333.31</v>
      </c>
      <c r="N119" s="696">
        <v>1</v>
      </c>
      <c r="O119" s="700">
        <v>1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12</v>
      </c>
      <c r="B120" s="696" t="s">
        <v>530</v>
      </c>
      <c r="C120" s="696">
        <v>89301121</v>
      </c>
      <c r="D120" s="697" t="s">
        <v>3060</v>
      </c>
      <c r="E120" s="698" t="s">
        <v>1663</v>
      </c>
      <c r="F120" s="696" t="s">
        <v>1639</v>
      </c>
      <c r="G120" s="696" t="s">
        <v>1671</v>
      </c>
      <c r="H120" s="696" t="s">
        <v>1090</v>
      </c>
      <c r="I120" s="696" t="s">
        <v>1300</v>
      </c>
      <c r="J120" s="696" t="s">
        <v>1301</v>
      </c>
      <c r="K120" s="696" t="s">
        <v>1593</v>
      </c>
      <c r="L120" s="699">
        <v>184.22</v>
      </c>
      <c r="M120" s="699">
        <v>184.22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12</v>
      </c>
      <c r="B121" s="696" t="s">
        <v>530</v>
      </c>
      <c r="C121" s="696">
        <v>89301121</v>
      </c>
      <c r="D121" s="697" t="s">
        <v>3060</v>
      </c>
      <c r="E121" s="698" t="s">
        <v>1663</v>
      </c>
      <c r="F121" s="696" t="s">
        <v>1639</v>
      </c>
      <c r="G121" s="696" t="s">
        <v>1672</v>
      </c>
      <c r="H121" s="696" t="s">
        <v>531</v>
      </c>
      <c r="I121" s="696" t="s">
        <v>1792</v>
      </c>
      <c r="J121" s="696" t="s">
        <v>1241</v>
      </c>
      <c r="K121" s="696" t="s">
        <v>1793</v>
      </c>
      <c r="L121" s="699">
        <v>0</v>
      </c>
      <c r="M121" s="699">
        <v>0</v>
      </c>
      <c r="N121" s="696">
        <v>1</v>
      </c>
      <c r="O121" s="700">
        <v>0.5</v>
      </c>
      <c r="P121" s="699">
        <v>0</v>
      </c>
      <c r="Q121" s="701"/>
      <c r="R121" s="696">
        <v>1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12</v>
      </c>
      <c r="B122" s="696" t="s">
        <v>530</v>
      </c>
      <c r="C122" s="696">
        <v>89301121</v>
      </c>
      <c r="D122" s="697" t="s">
        <v>3060</v>
      </c>
      <c r="E122" s="698" t="s">
        <v>1663</v>
      </c>
      <c r="F122" s="696" t="s">
        <v>1639</v>
      </c>
      <c r="G122" s="696" t="s">
        <v>1674</v>
      </c>
      <c r="H122" s="696" t="s">
        <v>1090</v>
      </c>
      <c r="I122" s="696" t="s">
        <v>1192</v>
      </c>
      <c r="J122" s="696" t="s">
        <v>1111</v>
      </c>
      <c r="K122" s="696" t="s">
        <v>1193</v>
      </c>
      <c r="L122" s="699">
        <v>625.29</v>
      </c>
      <c r="M122" s="699">
        <v>625.29</v>
      </c>
      <c r="N122" s="696">
        <v>1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12</v>
      </c>
      <c r="B123" s="696" t="s">
        <v>530</v>
      </c>
      <c r="C123" s="696">
        <v>89301121</v>
      </c>
      <c r="D123" s="697" t="s">
        <v>3060</v>
      </c>
      <c r="E123" s="698" t="s">
        <v>1663</v>
      </c>
      <c r="F123" s="696" t="s">
        <v>1639</v>
      </c>
      <c r="G123" s="696" t="s">
        <v>1674</v>
      </c>
      <c r="H123" s="696" t="s">
        <v>1090</v>
      </c>
      <c r="I123" s="696" t="s">
        <v>1794</v>
      </c>
      <c r="J123" s="696" t="s">
        <v>1111</v>
      </c>
      <c r="K123" s="696" t="s">
        <v>1795</v>
      </c>
      <c r="L123" s="699">
        <v>187.59</v>
      </c>
      <c r="M123" s="699">
        <v>187.59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12</v>
      </c>
      <c r="B124" s="696" t="s">
        <v>530</v>
      </c>
      <c r="C124" s="696">
        <v>89301121</v>
      </c>
      <c r="D124" s="697" t="s">
        <v>3060</v>
      </c>
      <c r="E124" s="698" t="s">
        <v>1663</v>
      </c>
      <c r="F124" s="696" t="s">
        <v>1639</v>
      </c>
      <c r="G124" s="696" t="s">
        <v>1674</v>
      </c>
      <c r="H124" s="696" t="s">
        <v>1090</v>
      </c>
      <c r="I124" s="696" t="s">
        <v>1708</v>
      </c>
      <c r="J124" s="696" t="s">
        <v>1111</v>
      </c>
      <c r="K124" s="696" t="s">
        <v>1709</v>
      </c>
      <c r="L124" s="699">
        <v>1458.07</v>
      </c>
      <c r="M124" s="699">
        <v>1458.07</v>
      </c>
      <c r="N124" s="696">
        <v>1</v>
      </c>
      <c r="O124" s="700">
        <v>0.5</v>
      </c>
      <c r="P124" s="699">
        <v>1458.07</v>
      </c>
      <c r="Q124" s="701">
        <v>1</v>
      </c>
      <c r="R124" s="696">
        <v>1</v>
      </c>
      <c r="S124" s="701">
        <v>1</v>
      </c>
      <c r="T124" s="700">
        <v>0.5</v>
      </c>
      <c r="U124" s="702">
        <v>1</v>
      </c>
    </row>
    <row r="125" spans="1:21" ht="14.4" customHeight="1" x14ac:dyDescent="0.3">
      <c r="A125" s="695">
        <v>12</v>
      </c>
      <c r="B125" s="696" t="s">
        <v>530</v>
      </c>
      <c r="C125" s="696">
        <v>89301121</v>
      </c>
      <c r="D125" s="697" t="s">
        <v>3060</v>
      </c>
      <c r="E125" s="698" t="s">
        <v>1663</v>
      </c>
      <c r="F125" s="696" t="s">
        <v>1641</v>
      </c>
      <c r="G125" s="696" t="s">
        <v>1687</v>
      </c>
      <c r="H125" s="696" t="s">
        <v>531</v>
      </c>
      <c r="I125" s="696" t="s">
        <v>1796</v>
      </c>
      <c r="J125" s="696" t="s">
        <v>1797</v>
      </c>
      <c r="K125" s="696" t="s">
        <v>1798</v>
      </c>
      <c r="L125" s="699">
        <v>322.31</v>
      </c>
      <c r="M125" s="699">
        <v>1289.24</v>
      </c>
      <c r="N125" s="696">
        <v>4</v>
      </c>
      <c r="O125" s="700">
        <v>1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12</v>
      </c>
      <c r="B126" s="696" t="s">
        <v>530</v>
      </c>
      <c r="C126" s="696">
        <v>89301121</v>
      </c>
      <c r="D126" s="697" t="s">
        <v>3060</v>
      </c>
      <c r="E126" s="698" t="s">
        <v>1664</v>
      </c>
      <c r="F126" s="696" t="s">
        <v>1639</v>
      </c>
      <c r="G126" s="696" t="s">
        <v>1670</v>
      </c>
      <c r="H126" s="696" t="s">
        <v>1090</v>
      </c>
      <c r="I126" s="696" t="s">
        <v>1293</v>
      </c>
      <c r="J126" s="696" t="s">
        <v>1586</v>
      </c>
      <c r="K126" s="696" t="s">
        <v>1587</v>
      </c>
      <c r="L126" s="699">
        <v>333.31</v>
      </c>
      <c r="M126" s="699">
        <v>666.62</v>
      </c>
      <c r="N126" s="696">
        <v>2</v>
      </c>
      <c r="O126" s="700">
        <v>2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12</v>
      </c>
      <c r="B127" s="696" t="s">
        <v>530</v>
      </c>
      <c r="C127" s="696">
        <v>89301121</v>
      </c>
      <c r="D127" s="697" t="s">
        <v>3060</v>
      </c>
      <c r="E127" s="698" t="s">
        <v>1664</v>
      </c>
      <c r="F127" s="696" t="s">
        <v>1639</v>
      </c>
      <c r="G127" s="696" t="s">
        <v>1670</v>
      </c>
      <c r="H127" s="696" t="s">
        <v>1090</v>
      </c>
      <c r="I127" s="696" t="s">
        <v>1293</v>
      </c>
      <c r="J127" s="696" t="s">
        <v>1586</v>
      </c>
      <c r="K127" s="696" t="s">
        <v>1587</v>
      </c>
      <c r="L127" s="699">
        <v>156.86000000000001</v>
      </c>
      <c r="M127" s="699">
        <v>313.72000000000003</v>
      </c>
      <c r="N127" s="696">
        <v>2</v>
      </c>
      <c r="O127" s="700">
        <v>1.5</v>
      </c>
      <c r="P127" s="699">
        <v>156.86000000000001</v>
      </c>
      <c r="Q127" s="701">
        <v>0.5</v>
      </c>
      <c r="R127" s="696">
        <v>1</v>
      </c>
      <c r="S127" s="701">
        <v>0.5</v>
      </c>
      <c r="T127" s="700">
        <v>1</v>
      </c>
      <c r="U127" s="702">
        <v>0.66666666666666663</v>
      </c>
    </row>
    <row r="128" spans="1:21" ht="14.4" customHeight="1" x14ac:dyDescent="0.3">
      <c r="A128" s="695">
        <v>12</v>
      </c>
      <c r="B128" s="696" t="s">
        <v>530</v>
      </c>
      <c r="C128" s="696">
        <v>89301121</v>
      </c>
      <c r="D128" s="697" t="s">
        <v>3060</v>
      </c>
      <c r="E128" s="698" t="s">
        <v>1664</v>
      </c>
      <c r="F128" s="696" t="s">
        <v>1639</v>
      </c>
      <c r="G128" s="696" t="s">
        <v>1670</v>
      </c>
      <c r="H128" s="696" t="s">
        <v>1090</v>
      </c>
      <c r="I128" s="696" t="s">
        <v>1323</v>
      </c>
      <c r="J128" s="696" t="s">
        <v>1590</v>
      </c>
      <c r="K128" s="696" t="s">
        <v>1591</v>
      </c>
      <c r="L128" s="699">
        <v>333.31</v>
      </c>
      <c r="M128" s="699">
        <v>333.31</v>
      </c>
      <c r="N128" s="696">
        <v>1</v>
      </c>
      <c r="O128" s="700">
        <v>1</v>
      </c>
      <c r="P128" s="699">
        <v>333.31</v>
      </c>
      <c r="Q128" s="701">
        <v>1</v>
      </c>
      <c r="R128" s="696">
        <v>1</v>
      </c>
      <c r="S128" s="701">
        <v>1</v>
      </c>
      <c r="T128" s="700">
        <v>1</v>
      </c>
      <c r="U128" s="702">
        <v>1</v>
      </c>
    </row>
    <row r="129" spans="1:21" ht="14.4" customHeight="1" x14ac:dyDescent="0.3">
      <c r="A129" s="695">
        <v>12</v>
      </c>
      <c r="B129" s="696" t="s">
        <v>530</v>
      </c>
      <c r="C129" s="696">
        <v>89301121</v>
      </c>
      <c r="D129" s="697" t="s">
        <v>3060</v>
      </c>
      <c r="E129" s="698" t="s">
        <v>1664</v>
      </c>
      <c r="F129" s="696" t="s">
        <v>1639</v>
      </c>
      <c r="G129" s="696" t="s">
        <v>1670</v>
      </c>
      <c r="H129" s="696" t="s">
        <v>1090</v>
      </c>
      <c r="I129" s="696" t="s">
        <v>1323</v>
      </c>
      <c r="J129" s="696" t="s">
        <v>1590</v>
      </c>
      <c r="K129" s="696" t="s">
        <v>1591</v>
      </c>
      <c r="L129" s="699">
        <v>151.61000000000001</v>
      </c>
      <c r="M129" s="699">
        <v>151.61000000000001</v>
      </c>
      <c r="N129" s="696">
        <v>1</v>
      </c>
      <c r="O129" s="700">
        <v>0.5</v>
      </c>
      <c r="P129" s="699">
        <v>151.61000000000001</v>
      </c>
      <c r="Q129" s="701">
        <v>1</v>
      </c>
      <c r="R129" s="696">
        <v>1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12</v>
      </c>
      <c r="B130" s="696" t="s">
        <v>530</v>
      </c>
      <c r="C130" s="696">
        <v>89301121</v>
      </c>
      <c r="D130" s="697" t="s">
        <v>3060</v>
      </c>
      <c r="E130" s="698" t="s">
        <v>1664</v>
      </c>
      <c r="F130" s="696" t="s">
        <v>1639</v>
      </c>
      <c r="G130" s="696" t="s">
        <v>1799</v>
      </c>
      <c r="H130" s="696" t="s">
        <v>1090</v>
      </c>
      <c r="I130" s="696" t="s">
        <v>1800</v>
      </c>
      <c r="J130" s="696" t="s">
        <v>1801</v>
      </c>
      <c r="K130" s="696" t="s">
        <v>1802</v>
      </c>
      <c r="L130" s="699">
        <v>1140.7</v>
      </c>
      <c r="M130" s="699">
        <v>1140.7</v>
      </c>
      <c r="N130" s="696">
        <v>1</v>
      </c>
      <c r="O130" s="700">
        <v>0.5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12</v>
      </c>
      <c r="B131" s="696" t="s">
        <v>530</v>
      </c>
      <c r="C131" s="696">
        <v>89301121</v>
      </c>
      <c r="D131" s="697" t="s">
        <v>3060</v>
      </c>
      <c r="E131" s="698" t="s">
        <v>1664</v>
      </c>
      <c r="F131" s="696" t="s">
        <v>1639</v>
      </c>
      <c r="G131" s="696" t="s">
        <v>1671</v>
      </c>
      <c r="H131" s="696" t="s">
        <v>1090</v>
      </c>
      <c r="I131" s="696" t="s">
        <v>1300</v>
      </c>
      <c r="J131" s="696" t="s">
        <v>1301</v>
      </c>
      <c r="K131" s="696" t="s">
        <v>1593</v>
      </c>
      <c r="L131" s="699">
        <v>184.22</v>
      </c>
      <c r="M131" s="699">
        <v>184.22</v>
      </c>
      <c r="N131" s="696">
        <v>1</v>
      </c>
      <c r="O131" s="700">
        <v>0.5</v>
      </c>
      <c r="P131" s="699">
        <v>184.22</v>
      </c>
      <c r="Q131" s="701">
        <v>1</v>
      </c>
      <c r="R131" s="696">
        <v>1</v>
      </c>
      <c r="S131" s="701">
        <v>1</v>
      </c>
      <c r="T131" s="700">
        <v>0.5</v>
      </c>
      <c r="U131" s="702">
        <v>1</v>
      </c>
    </row>
    <row r="132" spans="1:21" ht="14.4" customHeight="1" x14ac:dyDescent="0.3">
      <c r="A132" s="695">
        <v>12</v>
      </c>
      <c r="B132" s="696" t="s">
        <v>530</v>
      </c>
      <c r="C132" s="696">
        <v>89301121</v>
      </c>
      <c r="D132" s="697" t="s">
        <v>3060</v>
      </c>
      <c r="E132" s="698" t="s">
        <v>1664</v>
      </c>
      <c r="F132" s="696" t="s">
        <v>1639</v>
      </c>
      <c r="G132" s="696" t="s">
        <v>1755</v>
      </c>
      <c r="H132" s="696" t="s">
        <v>531</v>
      </c>
      <c r="I132" s="696" t="s">
        <v>1803</v>
      </c>
      <c r="J132" s="696" t="s">
        <v>1804</v>
      </c>
      <c r="K132" s="696" t="s">
        <v>1146</v>
      </c>
      <c r="L132" s="699">
        <v>0</v>
      </c>
      <c r="M132" s="699">
        <v>0</v>
      </c>
      <c r="N132" s="696">
        <v>1</v>
      </c>
      <c r="O132" s="700">
        <v>0.5</v>
      </c>
      <c r="P132" s="699"/>
      <c r="Q132" s="701"/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12</v>
      </c>
      <c r="B133" s="696" t="s">
        <v>530</v>
      </c>
      <c r="C133" s="696">
        <v>89301121</v>
      </c>
      <c r="D133" s="697" t="s">
        <v>3060</v>
      </c>
      <c r="E133" s="698" t="s">
        <v>1664</v>
      </c>
      <c r="F133" s="696" t="s">
        <v>1639</v>
      </c>
      <c r="G133" s="696" t="s">
        <v>1755</v>
      </c>
      <c r="H133" s="696" t="s">
        <v>531</v>
      </c>
      <c r="I133" s="696" t="s">
        <v>1805</v>
      </c>
      <c r="J133" s="696" t="s">
        <v>1804</v>
      </c>
      <c r="K133" s="696" t="s">
        <v>1806</v>
      </c>
      <c r="L133" s="699">
        <v>37.68</v>
      </c>
      <c r="M133" s="699">
        <v>75.36</v>
      </c>
      <c r="N133" s="696">
        <v>2</v>
      </c>
      <c r="O133" s="700">
        <v>1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12</v>
      </c>
      <c r="B134" s="696" t="s">
        <v>530</v>
      </c>
      <c r="C134" s="696">
        <v>89301121</v>
      </c>
      <c r="D134" s="697" t="s">
        <v>3060</v>
      </c>
      <c r="E134" s="698" t="s">
        <v>1664</v>
      </c>
      <c r="F134" s="696" t="s">
        <v>1639</v>
      </c>
      <c r="G134" s="696" t="s">
        <v>1737</v>
      </c>
      <c r="H134" s="696" t="s">
        <v>531</v>
      </c>
      <c r="I134" s="696" t="s">
        <v>1738</v>
      </c>
      <c r="J134" s="696" t="s">
        <v>942</v>
      </c>
      <c r="K134" s="696" t="s">
        <v>1739</v>
      </c>
      <c r="L134" s="699">
        <v>0</v>
      </c>
      <c r="M134" s="699">
        <v>0</v>
      </c>
      <c r="N134" s="696">
        <v>1</v>
      </c>
      <c r="O134" s="700">
        <v>1</v>
      </c>
      <c r="P134" s="699">
        <v>0</v>
      </c>
      <c r="Q134" s="701"/>
      <c r="R134" s="696">
        <v>1</v>
      </c>
      <c r="S134" s="701">
        <v>1</v>
      </c>
      <c r="T134" s="700">
        <v>1</v>
      </c>
      <c r="U134" s="702">
        <v>1</v>
      </c>
    </row>
    <row r="135" spans="1:21" ht="14.4" customHeight="1" x14ac:dyDescent="0.3">
      <c r="A135" s="695">
        <v>12</v>
      </c>
      <c r="B135" s="696" t="s">
        <v>530</v>
      </c>
      <c r="C135" s="696">
        <v>89301121</v>
      </c>
      <c r="D135" s="697" t="s">
        <v>3060</v>
      </c>
      <c r="E135" s="698" t="s">
        <v>1664</v>
      </c>
      <c r="F135" s="696" t="s">
        <v>1639</v>
      </c>
      <c r="G135" s="696" t="s">
        <v>1674</v>
      </c>
      <c r="H135" s="696" t="s">
        <v>1090</v>
      </c>
      <c r="I135" s="696" t="s">
        <v>1189</v>
      </c>
      <c r="J135" s="696" t="s">
        <v>1111</v>
      </c>
      <c r="K135" s="696" t="s">
        <v>1190</v>
      </c>
      <c r="L135" s="699">
        <v>468.96</v>
      </c>
      <c r="M135" s="699">
        <v>1406.8799999999999</v>
      </c>
      <c r="N135" s="696">
        <v>3</v>
      </c>
      <c r="O135" s="700">
        <v>1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12</v>
      </c>
      <c r="B136" s="696" t="s">
        <v>530</v>
      </c>
      <c r="C136" s="696">
        <v>89301121</v>
      </c>
      <c r="D136" s="697" t="s">
        <v>3060</v>
      </c>
      <c r="E136" s="698" t="s">
        <v>1664</v>
      </c>
      <c r="F136" s="696" t="s">
        <v>1639</v>
      </c>
      <c r="G136" s="696" t="s">
        <v>1674</v>
      </c>
      <c r="H136" s="696" t="s">
        <v>1090</v>
      </c>
      <c r="I136" s="696" t="s">
        <v>1110</v>
      </c>
      <c r="J136" s="696" t="s">
        <v>1111</v>
      </c>
      <c r="K136" s="696" t="s">
        <v>1112</v>
      </c>
      <c r="L136" s="699">
        <v>937.93</v>
      </c>
      <c r="M136" s="699">
        <v>1875.86</v>
      </c>
      <c r="N136" s="696">
        <v>2</v>
      </c>
      <c r="O136" s="700">
        <v>1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12</v>
      </c>
      <c r="B137" s="696" t="s">
        <v>530</v>
      </c>
      <c r="C137" s="696">
        <v>89301121</v>
      </c>
      <c r="D137" s="697" t="s">
        <v>3060</v>
      </c>
      <c r="E137" s="698" t="s">
        <v>1664</v>
      </c>
      <c r="F137" s="696" t="s">
        <v>1639</v>
      </c>
      <c r="G137" s="696" t="s">
        <v>1674</v>
      </c>
      <c r="H137" s="696" t="s">
        <v>1090</v>
      </c>
      <c r="I137" s="696" t="s">
        <v>1708</v>
      </c>
      <c r="J137" s="696" t="s">
        <v>1111</v>
      </c>
      <c r="K137" s="696" t="s">
        <v>1709</v>
      </c>
      <c r="L137" s="699">
        <v>1458.07</v>
      </c>
      <c r="M137" s="699">
        <v>5832.28</v>
      </c>
      <c r="N137" s="696">
        <v>4</v>
      </c>
      <c r="O137" s="700">
        <v>2</v>
      </c>
      <c r="P137" s="699">
        <v>5832.28</v>
      </c>
      <c r="Q137" s="701">
        <v>1</v>
      </c>
      <c r="R137" s="696">
        <v>4</v>
      </c>
      <c r="S137" s="701">
        <v>1</v>
      </c>
      <c r="T137" s="700">
        <v>2</v>
      </c>
      <c r="U137" s="702">
        <v>1</v>
      </c>
    </row>
    <row r="138" spans="1:21" ht="14.4" customHeight="1" x14ac:dyDescent="0.3">
      <c r="A138" s="695">
        <v>12</v>
      </c>
      <c r="B138" s="696" t="s">
        <v>530</v>
      </c>
      <c r="C138" s="696">
        <v>89301121</v>
      </c>
      <c r="D138" s="697" t="s">
        <v>3060</v>
      </c>
      <c r="E138" s="698" t="s">
        <v>1664</v>
      </c>
      <c r="F138" s="696" t="s">
        <v>1639</v>
      </c>
      <c r="G138" s="696" t="s">
        <v>1675</v>
      </c>
      <c r="H138" s="696" t="s">
        <v>531</v>
      </c>
      <c r="I138" s="696" t="s">
        <v>1267</v>
      </c>
      <c r="J138" s="696" t="s">
        <v>1268</v>
      </c>
      <c r="K138" s="696" t="s">
        <v>1269</v>
      </c>
      <c r="L138" s="699">
        <v>153.52000000000001</v>
      </c>
      <c r="M138" s="699">
        <v>767.60000000000014</v>
      </c>
      <c r="N138" s="696">
        <v>5</v>
      </c>
      <c r="O138" s="700">
        <v>4</v>
      </c>
      <c r="P138" s="699">
        <v>307.04000000000002</v>
      </c>
      <c r="Q138" s="701">
        <v>0.39999999999999997</v>
      </c>
      <c r="R138" s="696">
        <v>2</v>
      </c>
      <c r="S138" s="701">
        <v>0.4</v>
      </c>
      <c r="T138" s="700">
        <v>2</v>
      </c>
      <c r="U138" s="702">
        <v>0.5</v>
      </c>
    </row>
    <row r="139" spans="1:21" ht="14.4" customHeight="1" x14ac:dyDescent="0.3">
      <c r="A139" s="695">
        <v>12</v>
      </c>
      <c r="B139" s="696" t="s">
        <v>530</v>
      </c>
      <c r="C139" s="696">
        <v>89301121</v>
      </c>
      <c r="D139" s="697" t="s">
        <v>3060</v>
      </c>
      <c r="E139" s="698" t="s">
        <v>1664</v>
      </c>
      <c r="F139" s="696" t="s">
        <v>1639</v>
      </c>
      <c r="G139" s="696" t="s">
        <v>1742</v>
      </c>
      <c r="H139" s="696" t="s">
        <v>1090</v>
      </c>
      <c r="I139" s="696" t="s">
        <v>1311</v>
      </c>
      <c r="J139" s="696" t="s">
        <v>1312</v>
      </c>
      <c r="K139" s="696" t="s">
        <v>1601</v>
      </c>
      <c r="L139" s="699">
        <v>69.86</v>
      </c>
      <c r="M139" s="699">
        <v>209.57999999999998</v>
      </c>
      <c r="N139" s="696">
        <v>3</v>
      </c>
      <c r="O139" s="700">
        <v>1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12</v>
      </c>
      <c r="B140" s="696" t="s">
        <v>530</v>
      </c>
      <c r="C140" s="696">
        <v>89301121</v>
      </c>
      <c r="D140" s="697" t="s">
        <v>3060</v>
      </c>
      <c r="E140" s="698" t="s">
        <v>1664</v>
      </c>
      <c r="F140" s="696" t="s">
        <v>1639</v>
      </c>
      <c r="G140" s="696" t="s">
        <v>1743</v>
      </c>
      <c r="H140" s="696" t="s">
        <v>531</v>
      </c>
      <c r="I140" s="696" t="s">
        <v>650</v>
      </c>
      <c r="J140" s="696" t="s">
        <v>651</v>
      </c>
      <c r="K140" s="696" t="s">
        <v>652</v>
      </c>
      <c r="L140" s="699">
        <v>56.69</v>
      </c>
      <c r="M140" s="699">
        <v>283.45</v>
      </c>
      <c r="N140" s="696">
        <v>5</v>
      </c>
      <c r="O140" s="700">
        <v>3.5</v>
      </c>
      <c r="P140" s="699">
        <v>56.69</v>
      </c>
      <c r="Q140" s="701">
        <v>0.2</v>
      </c>
      <c r="R140" s="696">
        <v>1</v>
      </c>
      <c r="S140" s="701">
        <v>0.2</v>
      </c>
      <c r="T140" s="700">
        <v>1</v>
      </c>
      <c r="U140" s="702">
        <v>0.2857142857142857</v>
      </c>
    </row>
    <row r="141" spans="1:21" ht="14.4" customHeight="1" x14ac:dyDescent="0.3">
      <c r="A141" s="695">
        <v>12</v>
      </c>
      <c r="B141" s="696" t="s">
        <v>530</v>
      </c>
      <c r="C141" s="696">
        <v>89301121</v>
      </c>
      <c r="D141" s="697" t="s">
        <v>3060</v>
      </c>
      <c r="E141" s="698" t="s">
        <v>1664</v>
      </c>
      <c r="F141" s="696" t="s">
        <v>1639</v>
      </c>
      <c r="G141" s="696" t="s">
        <v>1713</v>
      </c>
      <c r="H141" s="696" t="s">
        <v>531</v>
      </c>
      <c r="I141" s="696" t="s">
        <v>1714</v>
      </c>
      <c r="J141" s="696" t="s">
        <v>1715</v>
      </c>
      <c r="K141" s="696" t="s">
        <v>1716</v>
      </c>
      <c r="L141" s="699">
        <v>326.37</v>
      </c>
      <c r="M141" s="699">
        <v>326.37</v>
      </c>
      <c r="N141" s="696">
        <v>1</v>
      </c>
      <c r="O141" s="700">
        <v>0.5</v>
      </c>
      <c r="P141" s="699">
        <v>326.37</v>
      </c>
      <c r="Q141" s="701">
        <v>1</v>
      </c>
      <c r="R141" s="696">
        <v>1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12</v>
      </c>
      <c r="B142" s="696" t="s">
        <v>530</v>
      </c>
      <c r="C142" s="696">
        <v>89301121</v>
      </c>
      <c r="D142" s="697" t="s">
        <v>3060</v>
      </c>
      <c r="E142" s="698" t="s">
        <v>1664</v>
      </c>
      <c r="F142" s="696" t="s">
        <v>1639</v>
      </c>
      <c r="G142" s="696" t="s">
        <v>1694</v>
      </c>
      <c r="H142" s="696" t="s">
        <v>531</v>
      </c>
      <c r="I142" s="696" t="s">
        <v>1695</v>
      </c>
      <c r="J142" s="696" t="s">
        <v>816</v>
      </c>
      <c r="K142" s="696" t="s">
        <v>1696</v>
      </c>
      <c r="L142" s="699">
        <v>112.13</v>
      </c>
      <c r="M142" s="699">
        <v>112.13</v>
      </c>
      <c r="N142" s="696">
        <v>1</v>
      </c>
      <c r="O142" s="700">
        <v>0.5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12</v>
      </c>
      <c r="B143" s="696" t="s">
        <v>530</v>
      </c>
      <c r="C143" s="696">
        <v>89301121</v>
      </c>
      <c r="D143" s="697" t="s">
        <v>3060</v>
      </c>
      <c r="E143" s="698" t="s">
        <v>1664</v>
      </c>
      <c r="F143" s="696" t="s">
        <v>1639</v>
      </c>
      <c r="G143" s="696" t="s">
        <v>1717</v>
      </c>
      <c r="H143" s="696" t="s">
        <v>531</v>
      </c>
      <c r="I143" s="696" t="s">
        <v>658</v>
      </c>
      <c r="J143" s="696" t="s">
        <v>1718</v>
      </c>
      <c r="K143" s="696" t="s">
        <v>1719</v>
      </c>
      <c r="L143" s="699">
        <v>0</v>
      </c>
      <c r="M143" s="699">
        <v>0</v>
      </c>
      <c r="N143" s="696">
        <v>1</v>
      </c>
      <c r="O143" s="700">
        <v>0.5</v>
      </c>
      <c r="P143" s="699">
        <v>0</v>
      </c>
      <c r="Q143" s="701"/>
      <c r="R143" s="696">
        <v>1</v>
      </c>
      <c r="S143" s="701">
        <v>1</v>
      </c>
      <c r="T143" s="700">
        <v>0.5</v>
      </c>
      <c r="U143" s="702">
        <v>1</v>
      </c>
    </row>
    <row r="144" spans="1:21" ht="14.4" customHeight="1" x14ac:dyDescent="0.3">
      <c r="A144" s="695">
        <v>12</v>
      </c>
      <c r="B144" s="696" t="s">
        <v>530</v>
      </c>
      <c r="C144" s="696">
        <v>89301121</v>
      </c>
      <c r="D144" s="697" t="s">
        <v>3060</v>
      </c>
      <c r="E144" s="698" t="s">
        <v>1664</v>
      </c>
      <c r="F144" s="696" t="s">
        <v>1639</v>
      </c>
      <c r="G144" s="696" t="s">
        <v>1676</v>
      </c>
      <c r="H144" s="696" t="s">
        <v>531</v>
      </c>
      <c r="I144" s="696" t="s">
        <v>1677</v>
      </c>
      <c r="J144" s="696" t="s">
        <v>1280</v>
      </c>
      <c r="K144" s="696" t="s">
        <v>1678</v>
      </c>
      <c r="L144" s="699">
        <v>23.46</v>
      </c>
      <c r="M144" s="699">
        <v>117.30000000000001</v>
      </c>
      <c r="N144" s="696">
        <v>5</v>
      </c>
      <c r="O144" s="700">
        <v>4</v>
      </c>
      <c r="P144" s="699">
        <v>23.46</v>
      </c>
      <c r="Q144" s="701">
        <v>0.19999999999999998</v>
      </c>
      <c r="R144" s="696">
        <v>1</v>
      </c>
      <c r="S144" s="701">
        <v>0.2</v>
      </c>
      <c r="T144" s="700">
        <v>1</v>
      </c>
      <c r="U144" s="702">
        <v>0.25</v>
      </c>
    </row>
    <row r="145" spans="1:21" ht="14.4" customHeight="1" x14ac:dyDescent="0.3">
      <c r="A145" s="695">
        <v>12</v>
      </c>
      <c r="B145" s="696" t="s">
        <v>530</v>
      </c>
      <c r="C145" s="696">
        <v>89301121</v>
      </c>
      <c r="D145" s="697" t="s">
        <v>3060</v>
      </c>
      <c r="E145" s="698" t="s">
        <v>1664</v>
      </c>
      <c r="F145" s="696" t="s">
        <v>1639</v>
      </c>
      <c r="G145" s="696" t="s">
        <v>1679</v>
      </c>
      <c r="H145" s="696" t="s">
        <v>531</v>
      </c>
      <c r="I145" s="696" t="s">
        <v>1680</v>
      </c>
      <c r="J145" s="696" t="s">
        <v>1681</v>
      </c>
      <c r="K145" s="696" t="s">
        <v>1682</v>
      </c>
      <c r="L145" s="699">
        <v>1660.2</v>
      </c>
      <c r="M145" s="699">
        <v>1660.2</v>
      </c>
      <c r="N145" s="696">
        <v>1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12</v>
      </c>
      <c r="B146" s="696" t="s">
        <v>530</v>
      </c>
      <c r="C146" s="696">
        <v>89301121</v>
      </c>
      <c r="D146" s="697" t="s">
        <v>3060</v>
      </c>
      <c r="E146" s="698" t="s">
        <v>1664</v>
      </c>
      <c r="F146" s="696" t="s">
        <v>1639</v>
      </c>
      <c r="G146" s="696" t="s">
        <v>1807</v>
      </c>
      <c r="H146" s="696" t="s">
        <v>531</v>
      </c>
      <c r="I146" s="696" t="s">
        <v>1808</v>
      </c>
      <c r="J146" s="696" t="s">
        <v>1809</v>
      </c>
      <c r="K146" s="696" t="s">
        <v>1810</v>
      </c>
      <c r="L146" s="699">
        <v>67.069999999999993</v>
      </c>
      <c r="M146" s="699">
        <v>67.069999999999993</v>
      </c>
      <c r="N146" s="696">
        <v>1</v>
      </c>
      <c r="O146" s="700">
        <v>1</v>
      </c>
      <c r="P146" s="699">
        <v>67.069999999999993</v>
      </c>
      <c r="Q146" s="701">
        <v>1</v>
      </c>
      <c r="R146" s="696">
        <v>1</v>
      </c>
      <c r="S146" s="701">
        <v>1</v>
      </c>
      <c r="T146" s="700">
        <v>1</v>
      </c>
      <c r="U146" s="702">
        <v>1</v>
      </c>
    </row>
    <row r="147" spans="1:21" ht="14.4" customHeight="1" x14ac:dyDescent="0.3">
      <c r="A147" s="695">
        <v>12</v>
      </c>
      <c r="B147" s="696" t="s">
        <v>530</v>
      </c>
      <c r="C147" s="696">
        <v>89301121</v>
      </c>
      <c r="D147" s="697" t="s">
        <v>3060</v>
      </c>
      <c r="E147" s="698" t="s">
        <v>1664</v>
      </c>
      <c r="F147" s="696" t="s">
        <v>1641</v>
      </c>
      <c r="G147" s="696" t="s">
        <v>1687</v>
      </c>
      <c r="H147" s="696" t="s">
        <v>531</v>
      </c>
      <c r="I147" s="696" t="s">
        <v>1691</v>
      </c>
      <c r="J147" s="696" t="s">
        <v>1692</v>
      </c>
      <c r="K147" s="696" t="s">
        <v>1693</v>
      </c>
      <c r="L147" s="699">
        <v>190</v>
      </c>
      <c r="M147" s="699">
        <v>6840</v>
      </c>
      <c r="N147" s="696">
        <v>36</v>
      </c>
      <c r="O147" s="700">
        <v>18</v>
      </c>
      <c r="P147" s="699">
        <v>5700</v>
      </c>
      <c r="Q147" s="701">
        <v>0.83333333333333337</v>
      </c>
      <c r="R147" s="696">
        <v>30</v>
      </c>
      <c r="S147" s="701">
        <v>0.83333333333333337</v>
      </c>
      <c r="T147" s="700">
        <v>15</v>
      </c>
      <c r="U147" s="702">
        <v>0.83333333333333337</v>
      </c>
    </row>
    <row r="148" spans="1:21" ht="14.4" customHeight="1" x14ac:dyDescent="0.3">
      <c r="A148" s="695">
        <v>12</v>
      </c>
      <c r="B148" s="696" t="s">
        <v>530</v>
      </c>
      <c r="C148" s="696">
        <v>89301121</v>
      </c>
      <c r="D148" s="697" t="s">
        <v>3060</v>
      </c>
      <c r="E148" s="698" t="s">
        <v>1666</v>
      </c>
      <c r="F148" s="696" t="s">
        <v>1639</v>
      </c>
      <c r="G148" s="696" t="s">
        <v>1670</v>
      </c>
      <c r="H148" s="696" t="s">
        <v>1090</v>
      </c>
      <c r="I148" s="696" t="s">
        <v>1323</v>
      </c>
      <c r="J148" s="696" t="s">
        <v>1590</v>
      </c>
      <c r="K148" s="696" t="s">
        <v>1591</v>
      </c>
      <c r="L148" s="699">
        <v>333.31</v>
      </c>
      <c r="M148" s="699">
        <v>333.31</v>
      </c>
      <c r="N148" s="696">
        <v>1</v>
      </c>
      <c r="O148" s="700">
        <v>1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12</v>
      </c>
      <c r="B149" s="696" t="s">
        <v>530</v>
      </c>
      <c r="C149" s="696">
        <v>89301121</v>
      </c>
      <c r="D149" s="697" t="s">
        <v>3060</v>
      </c>
      <c r="E149" s="698" t="s">
        <v>1666</v>
      </c>
      <c r="F149" s="696" t="s">
        <v>1639</v>
      </c>
      <c r="G149" s="696" t="s">
        <v>1670</v>
      </c>
      <c r="H149" s="696" t="s">
        <v>1090</v>
      </c>
      <c r="I149" s="696" t="s">
        <v>1323</v>
      </c>
      <c r="J149" s="696" t="s">
        <v>1590</v>
      </c>
      <c r="K149" s="696" t="s">
        <v>1591</v>
      </c>
      <c r="L149" s="699">
        <v>151.61000000000001</v>
      </c>
      <c r="M149" s="699">
        <v>151.61000000000001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12</v>
      </c>
      <c r="B150" s="696" t="s">
        <v>530</v>
      </c>
      <c r="C150" s="696">
        <v>89301121</v>
      </c>
      <c r="D150" s="697" t="s">
        <v>3060</v>
      </c>
      <c r="E150" s="698" t="s">
        <v>1666</v>
      </c>
      <c r="F150" s="696" t="s">
        <v>1639</v>
      </c>
      <c r="G150" s="696" t="s">
        <v>1730</v>
      </c>
      <c r="H150" s="696" t="s">
        <v>531</v>
      </c>
      <c r="I150" s="696" t="s">
        <v>890</v>
      </c>
      <c r="J150" s="696" t="s">
        <v>891</v>
      </c>
      <c r="K150" s="696" t="s">
        <v>1731</v>
      </c>
      <c r="L150" s="699">
        <v>63.67</v>
      </c>
      <c r="M150" s="699">
        <v>63.67</v>
      </c>
      <c r="N150" s="696">
        <v>1</v>
      </c>
      <c r="O150" s="700">
        <v>0.5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12</v>
      </c>
      <c r="B151" s="696" t="s">
        <v>530</v>
      </c>
      <c r="C151" s="696">
        <v>89301121</v>
      </c>
      <c r="D151" s="697" t="s">
        <v>3060</v>
      </c>
      <c r="E151" s="698" t="s">
        <v>1666</v>
      </c>
      <c r="F151" s="696" t="s">
        <v>1639</v>
      </c>
      <c r="G151" s="696" t="s">
        <v>1811</v>
      </c>
      <c r="H151" s="696" t="s">
        <v>531</v>
      </c>
      <c r="I151" s="696" t="s">
        <v>1812</v>
      </c>
      <c r="J151" s="696" t="s">
        <v>1813</v>
      </c>
      <c r="K151" s="696" t="s">
        <v>1814</v>
      </c>
      <c r="L151" s="699">
        <v>0</v>
      </c>
      <c r="M151" s="699">
        <v>0</v>
      </c>
      <c r="N151" s="696">
        <v>1</v>
      </c>
      <c r="O151" s="700">
        <v>0.5</v>
      </c>
      <c r="P151" s="699"/>
      <c r="Q151" s="701"/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12</v>
      </c>
      <c r="B152" s="696" t="s">
        <v>530</v>
      </c>
      <c r="C152" s="696">
        <v>89301121</v>
      </c>
      <c r="D152" s="697" t="s">
        <v>3060</v>
      </c>
      <c r="E152" s="698" t="s">
        <v>1666</v>
      </c>
      <c r="F152" s="696" t="s">
        <v>1639</v>
      </c>
      <c r="G152" s="696" t="s">
        <v>1674</v>
      </c>
      <c r="H152" s="696" t="s">
        <v>1090</v>
      </c>
      <c r="I152" s="696" t="s">
        <v>1110</v>
      </c>
      <c r="J152" s="696" t="s">
        <v>1111</v>
      </c>
      <c r="K152" s="696" t="s">
        <v>1112</v>
      </c>
      <c r="L152" s="699">
        <v>937.93</v>
      </c>
      <c r="M152" s="699">
        <v>937.93</v>
      </c>
      <c r="N152" s="696">
        <v>1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12</v>
      </c>
      <c r="B153" s="696" t="s">
        <v>530</v>
      </c>
      <c r="C153" s="696">
        <v>89301121</v>
      </c>
      <c r="D153" s="697" t="s">
        <v>3060</v>
      </c>
      <c r="E153" s="698" t="s">
        <v>1666</v>
      </c>
      <c r="F153" s="696" t="s">
        <v>1639</v>
      </c>
      <c r="G153" s="696" t="s">
        <v>1743</v>
      </c>
      <c r="H153" s="696" t="s">
        <v>531</v>
      </c>
      <c r="I153" s="696" t="s">
        <v>650</v>
      </c>
      <c r="J153" s="696" t="s">
        <v>651</v>
      </c>
      <c r="K153" s="696" t="s">
        <v>652</v>
      </c>
      <c r="L153" s="699">
        <v>56.69</v>
      </c>
      <c r="M153" s="699">
        <v>56.69</v>
      </c>
      <c r="N153" s="696">
        <v>1</v>
      </c>
      <c r="O153" s="700">
        <v>0.5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12</v>
      </c>
      <c r="B154" s="696" t="s">
        <v>530</v>
      </c>
      <c r="C154" s="696">
        <v>89301121</v>
      </c>
      <c r="D154" s="697" t="s">
        <v>3060</v>
      </c>
      <c r="E154" s="698" t="s">
        <v>1666</v>
      </c>
      <c r="F154" s="696" t="s">
        <v>1639</v>
      </c>
      <c r="G154" s="696" t="s">
        <v>1713</v>
      </c>
      <c r="H154" s="696" t="s">
        <v>531</v>
      </c>
      <c r="I154" s="696" t="s">
        <v>1714</v>
      </c>
      <c r="J154" s="696" t="s">
        <v>1715</v>
      </c>
      <c r="K154" s="696" t="s">
        <v>1716</v>
      </c>
      <c r="L154" s="699">
        <v>326.37</v>
      </c>
      <c r="M154" s="699">
        <v>326.37</v>
      </c>
      <c r="N154" s="696">
        <v>1</v>
      </c>
      <c r="O154" s="700">
        <v>1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12</v>
      </c>
      <c r="B155" s="696" t="s">
        <v>530</v>
      </c>
      <c r="C155" s="696">
        <v>89301121</v>
      </c>
      <c r="D155" s="697" t="s">
        <v>3060</v>
      </c>
      <c r="E155" s="698" t="s">
        <v>1666</v>
      </c>
      <c r="F155" s="696" t="s">
        <v>1639</v>
      </c>
      <c r="G155" s="696" t="s">
        <v>1676</v>
      </c>
      <c r="H155" s="696" t="s">
        <v>531</v>
      </c>
      <c r="I155" s="696" t="s">
        <v>1677</v>
      </c>
      <c r="J155" s="696" t="s">
        <v>1280</v>
      </c>
      <c r="K155" s="696" t="s">
        <v>1678</v>
      </c>
      <c r="L155" s="699">
        <v>23.46</v>
      </c>
      <c r="M155" s="699">
        <v>93.84</v>
      </c>
      <c r="N155" s="696">
        <v>4</v>
      </c>
      <c r="O155" s="700">
        <v>1.5</v>
      </c>
      <c r="P155" s="699">
        <v>93.84</v>
      </c>
      <c r="Q155" s="701">
        <v>1</v>
      </c>
      <c r="R155" s="696">
        <v>4</v>
      </c>
      <c r="S155" s="701">
        <v>1</v>
      </c>
      <c r="T155" s="700">
        <v>1.5</v>
      </c>
      <c r="U155" s="702">
        <v>1</v>
      </c>
    </row>
    <row r="156" spans="1:21" ht="14.4" customHeight="1" x14ac:dyDescent="0.3">
      <c r="A156" s="695">
        <v>12</v>
      </c>
      <c r="B156" s="696" t="s">
        <v>530</v>
      </c>
      <c r="C156" s="696">
        <v>89301121</v>
      </c>
      <c r="D156" s="697" t="s">
        <v>3060</v>
      </c>
      <c r="E156" s="698" t="s">
        <v>1666</v>
      </c>
      <c r="F156" s="696" t="s">
        <v>1639</v>
      </c>
      <c r="G156" s="696" t="s">
        <v>1676</v>
      </c>
      <c r="H156" s="696" t="s">
        <v>531</v>
      </c>
      <c r="I156" s="696" t="s">
        <v>1244</v>
      </c>
      <c r="J156" s="696" t="s">
        <v>1245</v>
      </c>
      <c r="K156" s="696" t="s">
        <v>1678</v>
      </c>
      <c r="L156" s="699">
        <v>23.46</v>
      </c>
      <c r="M156" s="699">
        <v>23.46</v>
      </c>
      <c r="N156" s="696">
        <v>1</v>
      </c>
      <c r="O156" s="700">
        <v>0.5</v>
      </c>
      <c r="P156" s="699"/>
      <c r="Q156" s="701">
        <v>0</v>
      </c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12</v>
      </c>
      <c r="B157" s="696" t="s">
        <v>530</v>
      </c>
      <c r="C157" s="696">
        <v>89301121</v>
      </c>
      <c r="D157" s="697" t="s">
        <v>3060</v>
      </c>
      <c r="E157" s="698" t="s">
        <v>1666</v>
      </c>
      <c r="F157" s="696" t="s">
        <v>1639</v>
      </c>
      <c r="G157" s="696" t="s">
        <v>1815</v>
      </c>
      <c r="H157" s="696" t="s">
        <v>531</v>
      </c>
      <c r="I157" s="696" t="s">
        <v>1252</v>
      </c>
      <c r="J157" s="696" t="s">
        <v>1253</v>
      </c>
      <c r="K157" s="696" t="s">
        <v>1816</v>
      </c>
      <c r="L157" s="699">
        <v>194.73</v>
      </c>
      <c r="M157" s="699">
        <v>389.46</v>
      </c>
      <c r="N157" s="696">
        <v>2</v>
      </c>
      <c r="O157" s="700">
        <v>0.5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12</v>
      </c>
      <c r="B158" s="696" t="s">
        <v>530</v>
      </c>
      <c r="C158" s="696">
        <v>89301121</v>
      </c>
      <c r="D158" s="697" t="s">
        <v>3060</v>
      </c>
      <c r="E158" s="698" t="s">
        <v>1666</v>
      </c>
      <c r="F158" s="696" t="s">
        <v>1639</v>
      </c>
      <c r="G158" s="696" t="s">
        <v>1760</v>
      </c>
      <c r="H158" s="696" t="s">
        <v>1090</v>
      </c>
      <c r="I158" s="696" t="s">
        <v>1761</v>
      </c>
      <c r="J158" s="696" t="s">
        <v>1762</v>
      </c>
      <c r="K158" s="696" t="s">
        <v>1763</v>
      </c>
      <c r="L158" s="699">
        <v>164.15</v>
      </c>
      <c r="M158" s="699">
        <v>328.3</v>
      </c>
      <c r="N158" s="696">
        <v>2</v>
      </c>
      <c r="O158" s="700">
        <v>1</v>
      </c>
      <c r="P158" s="699">
        <v>164.15</v>
      </c>
      <c r="Q158" s="701">
        <v>0.5</v>
      </c>
      <c r="R158" s="696">
        <v>1</v>
      </c>
      <c r="S158" s="701">
        <v>0.5</v>
      </c>
      <c r="T158" s="700">
        <v>0.5</v>
      </c>
      <c r="U158" s="702">
        <v>0.5</v>
      </c>
    </row>
    <row r="159" spans="1:21" ht="14.4" customHeight="1" x14ac:dyDescent="0.3">
      <c r="A159" s="695">
        <v>12</v>
      </c>
      <c r="B159" s="696" t="s">
        <v>530</v>
      </c>
      <c r="C159" s="696">
        <v>89301121</v>
      </c>
      <c r="D159" s="697" t="s">
        <v>3060</v>
      </c>
      <c r="E159" s="698" t="s">
        <v>1666</v>
      </c>
      <c r="F159" s="696" t="s">
        <v>1641</v>
      </c>
      <c r="G159" s="696" t="s">
        <v>1687</v>
      </c>
      <c r="H159" s="696" t="s">
        <v>531</v>
      </c>
      <c r="I159" s="696" t="s">
        <v>1691</v>
      </c>
      <c r="J159" s="696" t="s">
        <v>1692</v>
      </c>
      <c r="K159" s="696" t="s">
        <v>1693</v>
      </c>
      <c r="L159" s="699">
        <v>190</v>
      </c>
      <c r="M159" s="699">
        <v>1520</v>
      </c>
      <c r="N159" s="696">
        <v>8</v>
      </c>
      <c r="O159" s="700">
        <v>4</v>
      </c>
      <c r="P159" s="699">
        <v>1520</v>
      </c>
      <c r="Q159" s="701">
        <v>1</v>
      </c>
      <c r="R159" s="696">
        <v>8</v>
      </c>
      <c r="S159" s="701">
        <v>1</v>
      </c>
      <c r="T159" s="700">
        <v>4</v>
      </c>
      <c r="U159" s="702">
        <v>1</v>
      </c>
    </row>
    <row r="160" spans="1:21" ht="14.4" customHeight="1" x14ac:dyDescent="0.3">
      <c r="A160" s="695">
        <v>12</v>
      </c>
      <c r="B160" s="696" t="s">
        <v>530</v>
      </c>
      <c r="C160" s="696">
        <v>89301121</v>
      </c>
      <c r="D160" s="697" t="s">
        <v>3060</v>
      </c>
      <c r="E160" s="698" t="s">
        <v>1667</v>
      </c>
      <c r="F160" s="696" t="s">
        <v>1639</v>
      </c>
      <c r="G160" s="696" t="s">
        <v>1670</v>
      </c>
      <c r="H160" s="696" t="s">
        <v>1090</v>
      </c>
      <c r="I160" s="696" t="s">
        <v>1293</v>
      </c>
      <c r="J160" s="696" t="s">
        <v>1586</v>
      </c>
      <c r="K160" s="696" t="s">
        <v>1587</v>
      </c>
      <c r="L160" s="699">
        <v>333.31</v>
      </c>
      <c r="M160" s="699">
        <v>333.31</v>
      </c>
      <c r="N160" s="696">
        <v>1</v>
      </c>
      <c r="O160" s="700">
        <v>1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12</v>
      </c>
      <c r="B161" s="696" t="s">
        <v>530</v>
      </c>
      <c r="C161" s="696">
        <v>89301121</v>
      </c>
      <c r="D161" s="697" t="s">
        <v>3060</v>
      </c>
      <c r="E161" s="698" t="s">
        <v>1667</v>
      </c>
      <c r="F161" s="696" t="s">
        <v>1639</v>
      </c>
      <c r="G161" s="696" t="s">
        <v>1670</v>
      </c>
      <c r="H161" s="696" t="s">
        <v>1090</v>
      </c>
      <c r="I161" s="696" t="s">
        <v>1323</v>
      </c>
      <c r="J161" s="696" t="s">
        <v>1590</v>
      </c>
      <c r="K161" s="696" t="s">
        <v>1591</v>
      </c>
      <c r="L161" s="699">
        <v>333.31</v>
      </c>
      <c r="M161" s="699">
        <v>999.93000000000006</v>
      </c>
      <c r="N161" s="696">
        <v>3</v>
      </c>
      <c r="O161" s="700">
        <v>3</v>
      </c>
      <c r="P161" s="699">
        <v>333.31</v>
      </c>
      <c r="Q161" s="701">
        <v>0.33333333333333331</v>
      </c>
      <c r="R161" s="696">
        <v>1</v>
      </c>
      <c r="S161" s="701">
        <v>0.33333333333333331</v>
      </c>
      <c r="T161" s="700">
        <v>1</v>
      </c>
      <c r="U161" s="702">
        <v>0.33333333333333331</v>
      </c>
    </row>
    <row r="162" spans="1:21" ht="14.4" customHeight="1" x14ac:dyDescent="0.3">
      <c r="A162" s="695">
        <v>12</v>
      </c>
      <c r="B162" s="696" t="s">
        <v>530</v>
      </c>
      <c r="C162" s="696">
        <v>89301121</v>
      </c>
      <c r="D162" s="697" t="s">
        <v>3060</v>
      </c>
      <c r="E162" s="698" t="s">
        <v>1667</v>
      </c>
      <c r="F162" s="696" t="s">
        <v>1639</v>
      </c>
      <c r="G162" s="696" t="s">
        <v>1674</v>
      </c>
      <c r="H162" s="696" t="s">
        <v>1090</v>
      </c>
      <c r="I162" s="696" t="s">
        <v>1708</v>
      </c>
      <c r="J162" s="696" t="s">
        <v>1111</v>
      </c>
      <c r="K162" s="696" t="s">
        <v>1709</v>
      </c>
      <c r="L162" s="699">
        <v>1458.07</v>
      </c>
      <c r="M162" s="699">
        <v>1458.07</v>
      </c>
      <c r="N162" s="696">
        <v>1</v>
      </c>
      <c r="O162" s="700">
        <v>1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12</v>
      </c>
      <c r="B163" s="696" t="s">
        <v>530</v>
      </c>
      <c r="C163" s="696">
        <v>89301121</v>
      </c>
      <c r="D163" s="697" t="s">
        <v>3060</v>
      </c>
      <c r="E163" s="698" t="s">
        <v>1668</v>
      </c>
      <c r="F163" s="696" t="s">
        <v>1641</v>
      </c>
      <c r="G163" s="696" t="s">
        <v>1687</v>
      </c>
      <c r="H163" s="696" t="s">
        <v>531</v>
      </c>
      <c r="I163" s="696" t="s">
        <v>1691</v>
      </c>
      <c r="J163" s="696" t="s">
        <v>1692</v>
      </c>
      <c r="K163" s="696" t="s">
        <v>1693</v>
      </c>
      <c r="L163" s="699">
        <v>190</v>
      </c>
      <c r="M163" s="699">
        <v>380</v>
      </c>
      <c r="N163" s="696">
        <v>2</v>
      </c>
      <c r="O163" s="700">
        <v>1</v>
      </c>
      <c r="P163" s="699">
        <v>380</v>
      </c>
      <c r="Q163" s="701">
        <v>1</v>
      </c>
      <c r="R163" s="696">
        <v>2</v>
      </c>
      <c r="S163" s="701">
        <v>1</v>
      </c>
      <c r="T163" s="700">
        <v>1</v>
      </c>
      <c r="U163" s="702">
        <v>1</v>
      </c>
    </row>
    <row r="164" spans="1:21" ht="14.4" customHeight="1" x14ac:dyDescent="0.3">
      <c r="A164" s="695">
        <v>12</v>
      </c>
      <c r="B164" s="696" t="s">
        <v>530</v>
      </c>
      <c r="C164" s="696">
        <v>89301122</v>
      </c>
      <c r="D164" s="697" t="s">
        <v>3061</v>
      </c>
      <c r="E164" s="698" t="s">
        <v>1650</v>
      </c>
      <c r="F164" s="696" t="s">
        <v>1639</v>
      </c>
      <c r="G164" s="696" t="s">
        <v>1743</v>
      </c>
      <c r="H164" s="696" t="s">
        <v>531</v>
      </c>
      <c r="I164" s="696" t="s">
        <v>1458</v>
      </c>
      <c r="J164" s="696" t="s">
        <v>651</v>
      </c>
      <c r="K164" s="696" t="s">
        <v>1459</v>
      </c>
      <c r="L164" s="699">
        <v>113.37</v>
      </c>
      <c r="M164" s="699">
        <v>113.37</v>
      </c>
      <c r="N164" s="696">
        <v>1</v>
      </c>
      <c r="O164" s="700">
        <v>1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12</v>
      </c>
      <c r="B165" s="696" t="s">
        <v>530</v>
      </c>
      <c r="C165" s="696">
        <v>89301122</v>
      </c>
      <c r="D165" s="697" t="s">
        <v>3061</v>
      </c>
      <c r="E165" s="698" t="s">
        <v>1651</v>
      </c>
      <c r="F165" s="696" t="s">
        <v>1639</v>
      </c>
      <c r="G165" s="696" t="s">
        <v>1817</v>
      </c>
      <c r="H165" s="696" t="s">
        <v>531</v>
      </c>
      <c r="I165" s="696" t="s">
        <v>1818</v>
      </c>
      <c r="J165" s="696" t="s">
        <v>1819</v>
      </c>
      <c r="K165" s="696" t="s">
        <v>1820</v>
      </c>
      <c r="L165" s="699">
        <v>0</v>
      </c>
      <c r="M165" s="699">
        <v>0</v>
      </c>
      <c r="N165" s="696">
        <v>3</v>
      </c>
      <c r="O165" s="700">
        <v>1</v>
      </c>
      <c r="P165" s="699">
        <v>0</v>
      </c>
      <c r="Q165" s="701"/>
      <c r="R165" s="696">
        <v>3</v>
      </c>
      <c r="S165" s="701">
        <v>1</v>
      </c>
      <c r="T165" s="700">
        <v>1</v>
      </c>
      <c r="U165" s="702">
        <v>1</v>
      </c>
    </row>
    <row r="166" spans="1:21" ht="14.4" customHeight="1" x14ac:dyDescent="0.3">
      <c r="A166" s="695">
        <v>12</v>
      </c>
      <c r="B166" s="696" t="s">
        <v>530</v>
      </c>
      <c r="C166" s="696">
        <v>89301122</v>
      </c>
      <c r="D166" s="697" t="s">
        <v>3061</v>
      </c>
      <c r="E166" s="698" t="s">
        <v>1651</v>
      </c>
      <c r="F166" s="696" t="s">
        <v>1639</v>
      </c>
      <c r="G166" s="696" t="s">
        <v>1670</v>
      </c>
      <c r="H166" s="696" t="s">
        <v>1090</v>
      </c>
      <c r="I166" s="696" t="s">
        <v>1293</v>
      </c>
      <c r="J166" s="696" t="s">
        <v>1586</v>
      </c>
      <c r="K166" s="696" t="s">
        <v>1587</v>
      </c>
      <c r="L166" s="699">
        <v>333.31</v>
      </c>
      <c r="M166" s="699">
        <v>666.62</v>
      </c>
      <c r="N166" s="696">
        <v>2</v>
      </c>
      <c r="O166" s="700">
        <v>1.5</v>
      </c>
      <c r="P166" s="699">
        <v>666.62</v>
      </c>
      <c r="Q166" s="701">
        <v>1</v>
      </c>
      <c r="R166" s="696">
        <v>2</v>
      </c>
      <c r="S166" s="701">
        <v>1</v>
      </c>
      <c r="T166" s="700">
        <v>1.5</v>
      </c>
      <c r="U166" s="702">
        <v>1</v>
      </c>
    </row>
    <row r="167" spans="1:21" ht="14.4" customHeight="1" x14ac:dyDescent="0.3">
      <c r="A167" s="695">
        <v>12</v>
      </c>
      <c r="B167" s="696" t="s">
        <v>530</v>
      </c>
      <c r="C167" s="696">
        <v>89301122</v>
      </c>
      <c r="D167" s="697" t="s">
        <v>3061</v>
      </c>
      <c r="E167" s="698" t="s">
        <v>1651</v>
      </c>
      <c r="F167" s="696" t="s">
        <v>1639</v>
      </c>
      <c r="G167" s="696" t="s">
        <v>1670</v>
      </c>
      <c r="H167" s="696" t="s">
        <v>1090</v>
      </c>
      <c r="I167" s="696" t="s">
        <v>1323</v>
      </c>
      <c r="J167" s="696" t="s">
        <v>1590</v>
      </c>
      <c r="K167" s="696" t="s">
        <v>1591</v>
      </c>
      <c r="L167" s="699">
        <v>333.31</v>
      </c>
      <c r="M167" s="699">
        <v>666.62</v>
      </c>
      <c r="N167" s="696">
        <v>2</v>
      </c>
      <c r="O167" s="700">
        <v>2</v>
      </c>
      <c r="P167" s="699">
        <v>333.31</v>
      </c>
      <c r="Q167" s="701">
        <v>0.5</v>
      </c>
      <c r="R167" s="696">
        <v>1</v>
      </c>
      <c r="S167" s="701">
        <v>0.5</v>
      </c>
      <c r="T167" s="700">
        <v>1</v>
      </c>
      <c r="U167" s="702">
        <v>0.5</v>
      </c>
    </row>
    <row r="168" spans="1:21" ht="14.4" customHeight="1" x14ac:dyDescent="0.3">
      <c r="A168" s="695">
        <v>12</v>
      </c>
      <c r="B168" s="696" t="s">
        <v>530</v>
      </c>
      <c r="C168" s="696">
        <v>89301122</v>
      </c>
      <c r="D168" s="697" t="s">
        <v>3061</v>
      </c>
      <c r="E168" s="698" t="s">
        <v>1651</v>
      </c>
      <c r="F168" s="696" t="s">
        <v>1639</v>
      </c>
      <c r="G168" s="696" t="s">
        <v>1821</v>
      </c>
      <c r="H168" s="696" t="s">
        <v>531</v>
      </c>
      <c r="I168" s="696" t="s">
        <v>1822</v>
      </c>
      <c r="J168" s="696" t="s">
        <v>1823</v>
      </c>
      <c r="K168" s="696" t="s">
        <v>1759</v>
      </c>
      <c r="L168" s="699">
        <v>97.42</v>
      </c>
      <c r="M168" s="699">
        <v>3214.86</v>
      </c>
      <c r="N168" s="696">
        <v>33</v>
      </c>
      <c r="O168" s="700">
        <v>5.5</v>
      </c>
      <c r="P168" s="699">
        <v>1266.46</v>
      </c>
      <c r="Q168" s="701">
        <v>0.39393939393939392</v>
      </c>
      <c r="R168" s="696">
        <v>13</v>
      </c>
      <c r="S168" s="701">
        <v>0.39393939393939392</v>
      </c>
      <c r="T168" s="700">
        <v>3</v>
      </c>
      <c r="U168" s="702">
        <v>0.54545454545454541</v>
      </c>
    </row>
    <row r="169" spans="1:21" ht="14.4" customHeight="1" x14ac:dyDescent="0.3">
      <c r="A169" s="695">
        <v>12</v>
      </c>
      <c r="B169" s="696" t="s">
        <v>530</v>
      </c>
      <c r="C169" s="696">
        <v>89301122</v>
      </c>
      <c r="D169" s="697" t="s">
        <v>3061</v>
      </c>
      <c r="E169" s="698" t="s">
        <v>1651</v>
      </c>
      <c r="F169" s="696" t="s">
        <v>1639</v>
      </c>
      <c r="G169" s="696" t="s">
        <v>1821</v>
      </c>
      <c r="H169" s="696" t="s">
        <v>531</v>
      </c>
      <c r="I169" s="696" t="s">
        <v>1824</v>
      </c>
      <c r="J169" s="696" t="s">
        <v>1825</v>
      </c>
      <c r="K169" s="696" t="s">
        <v>1826</v>
      </c>
      <c r="L169" s="699">
        <v>142.49</v>
      </c>
      <c r="M169" s="699">
        <v>2279.84</v>
      </c>
      <c r="N169" s="696">
        <v>16</v>
      </c>
      <c r="O169" s="700">
        <v>3</v>
      </c>
      <c r="P169" s="699">
        <v>1852.3700000000001</v>
      </c>
      <c r="Q169" s="701">
        <v>0.8125</v>
      </c>
      <c r="R169" s="696">
        <v>13</v>
      </c>
      <c r="S169" s="701">
        <v>0.8125</v>
      </c>
      <c r="T169" s="700">
        <v>2.5</v>
      </c>
      <c r="U169" s="702">
        <v>0.83333333333333337</v>
      </c>
    </row>
    <row r="170" spans="1:21" ht="14.4" customHeight="1" x14ac:dyDescent="0.3">
      <c r="A170" s="695">
        <v>12</v>
      </c>
      <c r="B170" s="696" t="s">
        <v>530</v>
      </c>
      <c r="C170" s="696">
        <v>89301122</v>
      </c>
      <c r="D170" s="697" t="s">
        <v>3061</v>
      </c>
      <c r="E170" s="698" t="s">
        <v>1651</v>
      </c>
      <c r="F170" s="696" t="s">
        <v>1639</v>
      </c>
      <c r="G170" s="696" t="s">
        <v>1671</v>
      </c>
      <c r="H170" s="696" t="s">
        <v>1090</v>
      </c>
      <c r="I170" s="696" t="s">
        <v>1300</v>
      </c>
      <c r="J170" s="696" t="s">
        <v>1301</v>
      </c>
      <c r="K170" s="696" t="s">
        <v>1593</v>
      </c>
      <c r="L170" s="699">
        <v>184.22</v>
      </c>
      <c r="M170" s="699">
        <v>368.44</v>
      </c>
      <c r="N170" s="696">
        <v>2</v>
      </c>
      <c r="O170" s="700">
        <v>1</v>
      </c>
      <c r="P170" s="699">
        <v>368.44</v>
      </c>
      <c r="Q170" s="701">
        <v>1</v>
      </c>
      <c r="R170" s="696">
        <v>2</v>
      </c>
      <c r="S170" s="701">
        <v>1</v>
      </c>
      <c r="T170" s="700">
        <v>1</v>
      </c>
      <c r="U170" s="702">
        <v>1</v>
      </c>
    </row>
    <row r="171" spans="1:21" ht="14.4" customHeight="1" x14ac:dyDescent="0.3">
      <c r="A171" s="695">
        <v>12</v>
      </c>
      <c r="B171" s="696" t="s">
        <v>530</v>
      </c>
      <c r="C171" s="696">
        <v>89301122</v>
      </c>
      <c r="D171" s="697" t="s">
        <v>3061</v>
      </c>
      <c r="E171" s="698" t="s">
        <v>1651</v>
      </c>
      <c r="F171" s="696" t="s">
        <v>1639</v>
      </c>
      <c r="G171" s="696" t="s">
        <v>1827</v>
      </c>
      <c r="H171" s="696" t="s">
        <v>531</v>
      </c>
      <c r="I171" s="696" t="s">
        <v>1828</v>
      </c>
      <c r="J171" s="696" t="s">
        <v>1829</v>
      </c>
      <c r="K171" s="696" t="s">
        <v>1830</v>
      </c>
      <c r="L171" s="699">
        <v>871.16</v>
      </c>
      <c r="M171" s="699">
        <v>11325.08</v>
      </c>
      <c r="N171" s="696">
        <v>13</v>
      </c>
      <c r="O171" s="700">
        <v>4</v>
      </c>
      <c r="P171" s="699">
        <v>11325.08</v>
      </c>
      <c r="Q171" s="701">
        <v>1</v>
      </c>
      <c r="R171" s="696">
        <v>13</v>
      </c>
      <c r="S171" s="701">
        <v>1</v>
      </c>
      <c r="T171" s="700">
        <v>4</v>
      </c>
      <c r="U171" s="702">
        <v>1</v>
      </c>
    </row>
    <row r="172" spans="1:21" ht="14.4" customHeight="1" x14ac:dyDescent="0.3">
      <c r="A172" s="695">
        <v>12</v>
      </c>
      <c r="B172" s="696" t="s">
        <v>530</v>
      </c>
      <c r="C172" s="696">
        <v>89301122</v>
      </c>
      <c r="D172" s="697" t="s">
        <v>3061</v>
      </c>
      <c r="E172" s="698" t="s">
        <v>1651</v>
      </c>
      <c r="F172" s="696" t="s">
        <v>1639</v>
      </c>
      <c r="G172" s="696" t="s">
        <v>1827</v>
      </c>
      <c r="H172" s="696" t="s">
        <v>531</v>
      </c>
      <c r="I172" s="696" t="s">
        <v>1831</v>
      </c>
      <c r="J172" s="696" t="s">
        <v>1832</v>
      </c>
      <c r="K172" s="696" t="s">
        <v>1833</v>
      </c>
      <c r="L172" s="699">
        <v>1162.0999999999999</v>
      </c>
      <c r="M172" s="699">
        <v>37187.199999999997</v>
      </c>
      <c r="N172" s="696">
        <v>32</v>
      </c>
      <c r="O172" s="700">
        <v>8.5</v>
      </c>
      <c r="P172" s="699">
        <v>33700.899999999994</v>
      </c>
      <c r="Q172" s="701">
        <v>0.90624999999999989</v>
      </c>
      <c r="R172" s="696">
        <v>29</v>
      </c>
      <c r="S172" s="701">
        <v>0.90625</v>
      </c>
      <c r="T172" s="700">
        <v>8</v>
      </c>
      <c r="U172" s="702">
        <v>0.94117647058823528</v>
      </c>
    </row>
    <row r="173" spans="1:21" ht="14.4" customHeight="1" x14ac:dyDescent="0.3">
      <c r="A173" s="695">
        <v>12</v>
      </c>
      <c r="B173" s="696" t="s">
        <v>530</v>
      </c>
      <c r="C173" s="696">
        <v>89301122</v>
      </c>
      <c r="D173" s="697" t="s">
        <v>3061</v>
      </c>
      <c r="E173" s="698" t="s">
        <v>1651</v>
      </c>
      <c r="F173" s="696" t="s">
        <v>1639</v>
      </c>
      <c r="G173" s="696" t="s">
        <v>1834</v>
      </c>
      <c r="H173" s="696" t="s">
        <v>531</v>
      </c>
      <c r="I173" s="696" t="s">
        <v>1355</v>
      </c>
      <c r="J173" s="696" t="s">
        <v>769</v>
      </c>
      <c r="K173" s="696" t="s">
        <v>1835</v>
      </c>
      <c r="L173" s="699">
        <v>115.3</v>
      </c>
      <c r="M173" s="699">
        <v>807.1</v>
      </c>
      <c r="N173" s="696">
        <v>7</v>
      </c>
      <c r="O173" s="700">
        <v>1.5</v>
      </c>
      <c r="P173" s="699">
        <v>807.1</v>
      </c>
      <c r="Q173" s="701">
        <v>1</v>
      </c>
      <c r="R173" s="696">
        <v>7</v>
      </c>
      <c r="S173" s="701">
        <v>1</v>
      </c>
      <c r="T173" s="700">
        <v>1.5</v>
      </c>
      <c r="U173" s="702">
        <v>1</v>
      </c>
    </row>
    <row r="174" spans="1:21" ht="14.4" customHeight="1" x14ac:dyDescent="0.3">
      <c r="A174" s="695">
        <v>12</v>
      </c>
      <c r="B174" s="696" t="s">
        <v>530</v>
      </c>
      <c r="C174" s="696">
        <v>89301122</v>
      </c>
      <c r="D174" s="697" t="s">
        <v>3061</v>
      </c>
      <c r="E174" s="698" t="s">
        <v>1651</v>
      </c>
      <c r="F174" s="696" t="s">
        <v>1639</v>
      </c>
      <c r="G174" s="696" t="s">
        <v>1836</v>
      </c>
      <c r="H174" s="696" t="s">
        <v>531</v>
      </c>
      <c r="I174" s="696" t="s">
        <v>1837</v>
      </c>
      <c r="J174" s="696" t="s">
        <v>1838</v>
      </c>
      <c r="K174" s="696" t="s">
        <v>1839</v>
      </c>
      <c r="L174" s="699">
        <v>1500.42</v>
      </c>
      <c r="M174" s="699">
        <v>22506.300000000003</v>
      </c>
      <c r="N174" s="696">
        <v>15</v>
      </c>
      <c r="O174" s="700">
        <v>13.5</v>
      </c>
      <c r="P174" s="699">
        <v>16504.620000000003</v>
      </c>
      <c r="Q174" s="701">
        <v>0.73333333333333339</v>
      </c>
      <c r="R174" s="696">
        <v>11</v>
      </c>
      <c r="S174" s="701">
        <v>0.73333333333333328</v>
      </c>
      <c r="T174" s="700">
        <v>10</v>
      </c>
      <c r="U174" s="702">
        <v>0.7407407407407407</v>
      </c>
    </row>
    <row r="175" spans="1:21" ht="14.4" customHeight="1" x14ac:dyDescent="0.3">
      <c r="A175" s="695">
        <v>12</v>
      </c>
      <c r="B175" s="696" t="s">
        <v>530</v>
      </c>
      <c r="C175" s="696">
        <v>89301122</v>
      </c>
      <c r="D175" s="697" t="s">
        <v>3061</v>
      </c>
      <c r="E175" s="698" t="s">
        <v>1651</v>
      </c>
      <c r="F175" s="696" t="s">
        <v>1639</v>
      </c>
      <c r="G175" s="696" t="s">
        <v>1836</v>
      </c>
      <c r="H175" s="696" t="s">
        <v>531</v>
      </c>
      <c r="I175" s="696" t="s">
        <v>1840</v>
      </c>
      <c r="J175" s="696" t="s">
        <v>1841</v>
      </c>
      <c r="K175" s="696" t="s">
        <v>1842</v>
      </c>
      <c r="L175" s="699">
        <v>750.21</v>
      </c>
      <c r="M175" s="699">
        <v>18755.249999999996</v>
      </c>
      <c r="N175" s="696">
        <v>25</v>
      </c>
      <c r="O175" s="700">
        <v>19.5</v>
      </c>
      <c r="P175" s="699">
        <v>13503.779999999995</v>
      </c>
      <c r="Q175" s="701">
        <v>0.71999999999999986</v>
      </c>
      <c r="R175" s="696">
        <v>18</v>
      </c>
      <c r="S175" s="701">
        <v>0.72</v>
      </c>
      <c r="T175" s="700">
        <v>13.5</v>
      </c>
      <c r="U175" s="702">
        <v>0.69230769230769229</v>
      </c>
    </row>
    <row r="176" spans="1:21" ht="14.4" customHeight="1" x14ac:dyDescent="0.3">
      <c r="A176" s="695">
        <v>12</v>
      </c>
      <c r="B176" s="696" t="s">
        <v>530</v>
      </c>
      <c r="C176" s="696">
        <v>89301122</v>
      </c>
      <c r="D176" s="697" t="s">
        <v>3061</v>
      </c>
      <c r="E176" s="698" t="s">
        <v>1651</v>
      </c>
      <c r="F176" s="696" t="s">
        <v>1639</v>
      </c>
      <c r="G176" s="696" t="s">
        <v>1843</v>
      </c>
      <c r="H176" s="696" t="s">
        <v>531</v>
      </c>
      <c r="I176" s="696" t="s">
        <v>1844</v>
      </c>
      <c r="J176" s="696" t="s">
        <v>1845</v>
      </c>
      <c r="K176" s="696" t="s">
        <v>1846</v>
      </c>
      <c r="L176" s="699">
        <v>0</v>
      </c>
      <c r="M176" s="699">
        <v>0</v>
      </c>
      <c r="N176" s="696">
        <v>2</v>
      </c>
      <c r="O176" s="700">
        <v>1</v>
      </c>
      <c r="P176" s="699">
        <v>0</v>
      </c>
      <c r="Q176" s="701"/>
      <c r="R176" s="696">
        <v>2</v>
      </c>
      <c r="S176" s="701">
        <v>1</v>
      </c>
      <c r="T176" s="700">
        <v>1</v>
      </c>
      <c r="U176" s="702">
        <v>1</v>
      </c>
    </row>
    <row r="177" spans="1:21" ht="14.4" customHeight="1" x14ac:dyDescent="0.3">
      <c r="A177" s="695">
        <v>12</v>
      </c>
      <c r="B177" s="696" t="s">
        <v>530</v>
      </c>
      <c r="C177" s="696">
        <v>89301122</v>
      </c>
      <c r="D177" s="697" t="s">
        <v>3061</v>
      </c>
      <c r="E177" s="698" t="s">
        <v>1651</v>
      </c>
      <c r="F177" s="696" t="s">
        <v>1639</v>
      </c>
      <c r="G177" s="696" t="s">
        <v>1847</v>
      </c>
      <c r="H177" s="696" t="s">
        <v>531</v>
      </c>
      <c r="I177" s="696" t="s">
        <v>1848</v>
      </c>
      <c r="J177" s="696" t="s">
        <v>1849</v>
      </c>
      <c r="K177" s="696" t="s">
        <v>1850</v>
      </c>
      <c r="L177" s="699">
        <v>0</v>
      </c>
      <c r="M177" s="699">
        <v>0</v>
      </c>
      <c r="N177" s="696">
        <v>1</v>
      </c>
      <c r="O177" s="700">
        <v>0.5</v>
      </c>
      <c r="P177" s="699">
        <v>0</v>
      </c>
      <c r="Q177" s="701"/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12</v>
      </c>
      <c r="B178" s="696" t="s">
        <v>530</v>
      </c>
      <c r="C178" s="696">
        <v>89301122</v>
      </c>
      <c r="D178" s="697" t="s">
        <v>3061</v>
      </c>
      <c r="E178" s="698" t="s">
        <v>1651</v>
      </c>
      <c r="F178" s="696" t="s">
        <v>1639</v>
      </c>
      <c r="G178" s="696" t="s">
        <v>1851</v>
      </c>
      <c r="H178" s="696" t="s">
        <v>531</v>
      </c>
      <c r="I178" s="696" t="s">
        <v>1852</v>
      </c>
      <c r="J178" s="696" t="s">
        <v>1853</v>
      </c>
      <c r="K178" s="696" t="s">
        <v>1854</v>
      </c>
      <c r="L178" s="699">
        <v>163.9</v>
      </c>
      <c r="M178" s="699">
        <v>1475.1000000000001</v>
      </c>
      <c r="N178" s="696">
        <v>9</v>
      </c>
      <c r="O178" s="700">
        <v>1.5</v>
      </c>
      <c r="P178" s="699">
        <v>1475.1000000000001</v>
      </c>
      <c r="Q178" s="701">
        <v>1</v>
      </c>
      <c r="R178" s="696">
        <v>9</v>
      </c>
      <c r="S178" s="701">
        <v>1</v>
      </c>
      <c r="T178" s="700">
        <v>1.5</v>
      </c>
      <c r="U178" s="702">
        <v>1</v>
      </c>
    </row>
    <row r="179" spans="1:21" ht="14.4" customHeight="1" x14ac:dyDescent="0.3">
      <c r="A179" s="695">
        <v>12</v>
      </c>
      <c r="B179" s="696" t="s">
        <v>530</v>
      </c>
      <c r="C179" s="696">
        <v>89301122</v>
      </c>
      <c r="D179" s="697" t="s">
        <v>3061</v>
      </c>
      <c r="E179" s="698" t="s">
        <v>1651</v>
      </c>
      <c r="F179" s="696" t="s">
        <v>1639</v>
      </c>
      <c r="G179" s="696" t="s">
        <v>1855</v>
      </c>
      <c r="H179" s="696" t="s">
        <v>531</v>
      </c>
      <c r="I179" s="696" t="s">
        <v>1856</v>
      </c>
      <c r="J179" s="696" t="s">
        <v>1857</v>
      </c>
      <c r="K179" s="696" t="s">
        <v>1858</v>
      </c>
      <c r="L179" s="699">
        <v>0</v>
      </c>
      <c r="M179" s="699">
        <v>0</v>
      </c>
      <c r="N179" s="696">
        <v>1</v>
      </c>
      <c r="O179" s="700">
        <v>0.5</v>
      </c>
      <c r="P179" s="699">
        <v>0</v>
      </c>
      <c r="Q179" s="701"/>
      <c r="R179" s="696">
        <v>1</v>
      </c>
      <c r="S179" s="701">
        <v>1</v>
      </c>
      <c r="T179" s="700">
        <v>0.5</v>
      </c>
      <c r="U179" s="702">
        <v>1</v>
      </c>
    </row>
    <row r="180" spans="1:21" ht="14.4" customHeight="1" x14ac:dyDescent="0.3">
      <c r="A180" s="695">
        <v>12</v>
      </c>
      <c r="B180" s="696" t="s">
        <v>530</v>
      </c>
      <c r="C180" s="696">
        <v>89301122</v>
      </c>
      <c r="D180" s="697" t="s">
        <v>3061</v>
      </c>
      <c r="E180" s="698" t="s">
        <v>1651</v>
      </c>
      <c r="F180" s="696" t="s">
        <v>1639</v>
      </c>
      <c r="G180" s="696" t="s">
        <v>1730</v>
      </c>
      <c r="H180" s="696" t="s">
        <v>531</v>
      </c>
      <c r="I180" s="696" t="s">
        <v>890</v>
      </c>
      <c r="J180" s="696" t="s">
        <v>891</v>
      </c>
      <c r="K180" s="696" t="s">
        <v>1731</v>
      </c>
      <c r="L180" s="699">
        <v>63.67</v>
      </c>
      <c r="M180" s="699">
        <v>63.67</v>
      </c>
      <c r="N180" s="696">
        <v>1</v>
      </c>
      <c r="O180" s="700">
        <v>0.5</v>
      </c>
      <c r="P180" s="699">
        <v>63.67</v>
      </c>
      <c r="Q180" s="701">
        <v>1</v>
      </c>
      <c r="R180" s="696">
        <v>1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12</v>
      </c>
      <c r="B181" s="696" t="s">
        <v>530</v>
      </c>
      <c r="C181" s="696">
        <v>89301122</v>
      </c>
      <c r="D181" s="697" t="s">
        <v>3061</v>
      </c>
      <c r="E181" s="698" t="s">
        <v>1651</v>
      </c>
      <c r="F181" s="696" t="s">
        <v>1639</v>
      </c>
      <c r="G181" s="696" t="s">
        <v>1859</v>
      </c>
      <c r="H181" s="696" t="s">
        <v>531</v>
      </c>
      <c r="I181" s="696" t="s">
        <v>1860</v>
      </c>
      <c r="J181" s="696" t="s">
        <v>1861</v>
      </c>
      <c r="K181" s="696" t="s">
        <v>1862</v>
      </c>
      <c r="L181" s="699">
        <v>322.52</v>
      </c>
      <c r="M181" s="699">
        <v>322.52</v>
      </c>
      <c r="N181" s="696">
        <v>1</v>
      </c>
      <c r="O181" s="700">
        <v>1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12</v>
      </c>
      <c r="B182" s="696" t="s">
        <v>530</v>
      </c>
      <c r="C182" s="696">
        <v>89301122</v>
      </c>
      <c r="D182" s="697" t="s">
        <v>3061</v>
      </c>
      <c r="E182" s="698" t="s">
        <v>1651</v>
      </c>
      <c r="F182" s="696" t="s">
        <v>1639</v>
      </c>
      <c r="G182" s="696" t="s">
        <v>1859</v>
      </c>
      <c r="H182" s="696" t="s">
        <v>531</v>
      </c>
      <c r="I182" s="696" t="s">
        <v>1863</v>
      </c>
      <c r="J182" s="696" t="s">
        <v>1861</v>
      </c>
      <c r="K182" s="696" t="s">
        <v>1864</v>
      </c>
      <c r="L182" s="699">
        <v>967.58</v>
      </c>
      <c r="M182" s="699">
        <v>967.58</v>
      </c>
      <c r="N182" s="696">
        <v>1</v>
      </c>
      <c r="O182" s="700">
        <v>1</v>
      </c>
      <c r="P182" s="699">
        <v>967.58</v>
      </c>
      <c r="Q182" s="701">
        <v>1</v>
      </c>
      <c r="R182" s="696">
        <v>1</v>
      </c>
      <c r="S182" s="701">
        <v>1</v>
      </c>
      <c r="T182" s="700">
        <v>1</v>
      </c>
      <c r="U182" s="702">
        <v>1</v>
      </c>
    </row>
    <row r="183" spans="1:21" ht="14.4" customHeight="1" x14ac:dyDescent="0.3">
      <c r="A183" s="695">
        <v>12</v>
      </c>
      <c r="B183" s="696" t="s">
        <v>530</v>
      </c>
      <c r="C183" s="696">
        <v>89301122</v>
      </c>
      <c r="D183" s="697" t="s">
        <v>3061</v>
      </c>
      <c r="E183" s="698" t="s">
        <v>1651</v>
      </c>
      <c r="F183" s="696" t="s">
        <v>1639</v>
      </c>
      <c r="G183" s="696" t="s">
        <v>1865</v>
      </c>
      <c r="H183" s="696" t="s">
        <v>531</v>
      </c>
      <c r="I183" s="696" t="s">
        <v>1866</v>
      </c>
      <c r="J183" s="696" t="s">
        <v>1867</v>
      </c>
      <c r="K183" s="696" t="s">
        <v>1868</v>
      </c>
      <c r="L183" s="699">
        <v>224.9</v>
      </c>
      <c r="M183" s="699">
        <v>224.9</v>
      </c>
      <c r="N183" s="696">
        <v>1</v>
      </c>
      <c r="O183" s="700">
        <v>1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12</v>
      </c>
      <c r="B184" s="696" t="s">
        <v>530</v>
      </c>
      <c r="C184" s="696">
        <v>89301122</v>
      </c>
      <c r="D184" s="697" t="s">
        <v>3061</v>
      </c>
      <c r="E184" s="698" t="s">
        <v>1651</v>
      </c>
      <c r="F184" s="696" t="s">
        <v>1639</v>
      </c>
      <c r="G184" s="696" t="s">
        <v>1674</v>
      </c>
      <c r="H184" s="696" t="s">
        <v>1090</v>
      </c>
      <c r="I184" s="696" t="s">
        <v>1192</v>
      </c>
      <c r="J184" s="696" t="s">
        <v>1111</v>
      </c>
      <c r="K184" s="696" t="s">
        <v>1193</v>
      </c>
      <c r="L184" s="699">
        <v>625.29</v>
      </c>
      <c r="M184" s="699">
        <v>625.29</v>
      </c>
      <c r="N184" s="696">
        <v>1</v>
      </c>
      <c r="O184" s="700">
        <v>1</v>
      </c>
      <c r="P184" s="699">
        <v>625.29</v>
      </c>
      <c r="Q184" s="701">
        <v>1</v>
      </c>
      <c r="R184" s="696">
        <v>1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12</v>
      </c>
      <c r="B185" s="696" t="s">
        <v>530</v>
      </c>
      <c r="C185" s="696">
        <v>89301122</v>
      </c>
      <c r="D185" s="697" t="s">
        <v>3061</v>
      </c>
      <c r="E185" s="698" t="s">
        <v>1651</v>
      </c>
      <c r="F185" s="696" t="s">
        <v>1639</v>
      </c>
      <c r="G185" s="696" t="s">
        <v>1869</v>
      </c>
      <c r="H185" s="696" t="s">
        <v>531</v>
      </c>
      <c r="I185" s="696" t="s">
        <v>1870</v>
      </c>
      <c r="J185" s="696" t="s">
        <v>1871</v>
      </c>
      <c r="K185" s="696" t="s">
        <v>1872</v>
      </c>
      <c r="L185" s="699">
        <v>40.93</v>
      </c>
      <c r="M185" s="699">
        <v>327.44</v>
      </c>
      <c r="N185" s="696">
        <v>8</v>
      </c>
      <c r="O185" s="700">
        <v>6.5</v>
      </c>
      <c r="P185" s="699">
        <v>81.86</v>
      </c>
      <c r="Q185" s="701">
        <v>0.25</v>
      </c>
      <c r="R185" s="696">
        <v>2</v>
      </c>
      <c r="S185" s="701">
        <v>0.25</v>
      </c>
      <c r="T185" s="700">
        <v>2</v>
      </c>
      <c r="U185" s="702">
        <v>0.30769230769230771</v>
      </c>
    </row>
    <row r="186" spans="1:21" ht="14.4" customHeight="1" x14ac:dyDescent="0.3">
      <c r="A186" s="695">
        <v>12</v>
      </c>
      <c r="B186" s="696" t="s">
        <v>530</v>
      </c>
      <c r="C186" s="696">
        <v>89301122</v>
      </c>
      <c r="D186" s="697" t="s">
        <v>3061</v>
      </c>
      <c r="E186" s="698" t="s">
        <v>1651</v>
      </c>
      <c r="F186" s="696" t="s">
        <v>1639</v>
      </c>
      <c r="G186" s="696" t="s">
        <v>1873</v>
      </c>
      <c r="H186" s="696" t="s">
        <v>1090</v>
      </c>
      <c r="I186" s="696" t="s">
        <v>1874</v>
      </c>
      <c r="J186" s="696" t="s">
        <v>1152</v>
      </c>
      <c r="K186" s="696" t="s">
        <v>1875</v>
      </c>
      <c r="L186" s="699">
        <v>96.63</v>
      </c>
      <c r="M186" s="699">
        <v>579.78</v>
      </c>
      <c r="N186" s="696">
        <v>6</v>
      </c>
      <c r="O186" s="700">
        <v>2</v>
      </c>
      <c r="P186" s="699">
        <v>483.15</v>
      </c>
      <c r="Q186" s="701">
        <v>0.83333333333333337</v>
      </c>
      <c r="R186" s="696">
        <v>5</v>
      </c>
      <c r="S186" s="701">
        <v>0.83333333333333337</v>
      </c>
      <c r="T186" s="700">
        <v>1.5</v>
      </c>
      <c r="U186" s="702">
        <v>0.75</v>
      </c>
    </row>
    <row r="187" spans="1:21" ht="14.4" customHeight="1" x14ac:dyDescent="0.3">
      <c r="A187" s="695">
        <v>12</v>
      </c>
      <c r="B187" s="696" t="s">
        <v>530</v>
      </c>
      <c r="C187" s="696">
        <v>89301122</v>
      </c>
      <c r="D187" s="697" t="s">
        <v>3061</v>
      </c>
      <c r="E187" s="698" t="s">
        <v>1651</v>
      </c>
      <c r="F187" s="696" t="s">
        <v>1639</v>
      </c>
      <c r="G187" s="696" t="s">
        <v>1675</v>
      </c>
      <c r="H187" s="696" t="s">
        <v>531</v>
      </c>
      <c r="I187" s="696" t="s">
        <v>1267</v>
      </c>
      <c r="J187" s="696" t="s">
        <v>1268</v>
      </c>
      <c r="K187" s="696" t="s">
        <v>1269</v>
      </c>
      <c r="L187" s="699">
        <v>153.52000000000001</v>
      </c>
      <c r="M187" s="699">
        <v>5219.68</v>
      </c>
      <c r="N187" s="696">
        <v>34</v>
      </c>
      <c r="O187" s="700">
        <v>26.5</v>
      </c>
      <c r="P187" s="699">
        <v>2149.2800000000002</v>
      </c>
      <c r="Q187" s="701">
        <v>0.41176470588235298</v>
      </c>
      <c r="R187" s="696">
        <v>14</v>
      </c>
      <c r="S187" s="701">
        <v>0.41176470588235292</v>
      </c>
      <c r="T187" s="700">
        <v>12.5</v>
      </c>
      <c r="U187" s="702">
        <v>0.47169811320754718</v>
      </c>
    </row>
    <row r="188" spans="1:21" ht="14.4" customHeight="1" x14ac:dyDescent="0.3">
      <c r="A188" s="695">
        <v>12</v>
      </c>
      <c r="B188" s="696" t="s">
        <v>530</v>
      </c>
      <c r="C188" s="696">
        <v>89301122</v>
      </c>
      <c r="D188" s="697" t="s">
        <v>3061</v>
      </c>
      <c r="E188" s="698" t="s">
        <v>1651</v>
      </c>
      <c r="F188" s="696" t="s">
        <v>1639</v>
      </c>
      <c r="G188" s="696" t="s">
        <v>1876</v>
      </c>
      <c r="H188" s="696" t="s">
        <v>531</v>
      </c>
      <c r="I188" s="696" t="s">
        <v>1877</v>
      </c>
      <c r="J188" s="696" t="s">
        <v>1878</v>
      </c>
      <c r="K188" s="696" t="s">
        <v>1879</v>
      </c>
      <c r="L188" s="699">
        <v>121.59</v>
      </c>
      <c r="M188" s="699">
        <v>1945.4400000000003</v>
      </c>
      <c r="N188" s="696">
        <v>16</v>
      </c>
      <c r="O188" s="700">
        <v>13</v>
      </c>
      <c r="P188" s="699">
        <v>972.72000000000014</v>
      </c>
      <c r="Q188" s="701">
        <v>0.5</v>
      </c>
      <c r="R188" s="696">
        <v>8</v>
      </c>
      <c r="S188" s="701">
        <v>0.5</v>
      </c>
      <c r="T188" s="700">
        <v>6</v>
      </c>
      <c r="U188" s="702">
        <v>0.46153846153846156</v>
      </c>
    </row>
    <row r="189" spans="1:21" ht="14.4" customHeight="1" x14ac:dyDescent="0.3">
      <c r="A189" s="695">
        <v>12</v>
      </c>
      <c r="B189" s="696" t="s">
        <v>530</v>
      </c>
      <c r="C189" s="696">
        <v>89301122</v>
      </c>
      <c r="D189" s="697" t="s">
        <v>3061</v>
      </c>
      <c r="E189" s="698" t="s">
        <v>1651</v>
      </c>
      <c r="F189" s="696" t="s">
        <v>1639</v>
      </c>
      <c r="G189" s="696" t="s">
        <v>1742</v>
      </c>
      <c r="H189" s="696" t="s">
        <v>1090</v>
      </c>
      <c r="I189" s="696" t="s">
        <v>1311</v>
      </c>
      <c r="J189" s="696" t="s">
        <v>1312</v>
      </c>
      <c r="K189" s="696" t="s">
        <v>1601</v>
      </c>
      <c r="L189" s="699">
        <v>69.86</v>
      </c>
      <c r="M189" s="699">
        <v>768.46</v>
      </c>
      <c r="N189" s="696">
        <v>11</v>
      </c>
      <c r="O189" s="700">
        <v>4</v>
      </c>
      <c r="P189" s="699">
        <v>558.88</v>
      </c>
      <c r="Q189" s="701">
        <v>0.72727272727272718</v>
      </c>
      <c r="R189" s="696">
        <v>8</v>
      </c>
      <c r="S189" s="701">
        <v>0.72727272727272729</v>
      </c>
      <c r="T189" s="700">
        <v>3</v>
      </c>
      <c r="U189" s="702">
        <v>0.75</v>
      </c>
    </row>
    <row r="190" spans="1:21" ht="14.4" customHeight="1" x14ac:dyDescent="0.3">
      <c r="A190" s="695">
        <v>12</v>
      </c>
      <c r="B190" s="696" t="s">
        <v>530</v>
      </c>
      <c r="C190" s="696">
        <v>89301122</v>
      </c>
      <c r="D190" s="697" t="s">
        <v>3061</v>
      </c>
      <c r="E190" s="698" t="s">
        <v>1651</v>
      </c>
      <c r="F190" s="696" t="s">
        <v>1639</v>
      </c>
      <c r="G190" s="696" t="s">
        <v>1743</v>
      </c>
      <c r="H190" s="696" t="s">
        <v>531</v>
      </c>
      <c r="I190" s="696" t="s">
        <v>650</v>
      </c>
      <c r="J190" s="696" t="s">
        <v>651</v>
      </c>
      <c r="K190" s="696" t="s">
        <v>652</v>
      </c>
      <c r="L190" s="699">
        <v>56.69</v>
      </c>
      <c r="M190" s="699">
        <v>283.45</v>
      </c>
      <c r="N190" s="696">
        <v>5</v>
      </c>
      <c r="O190" s="700">
        <v>3.5</v>
      </c>
      <c r="P190" s="699">
        <v>113.38</v>
      </c>
      <c r="Q190" s="701">
        <v>0.4</v>
      </c>
      <c r="R190" s="696">
        <v>2</v>
      </c>
      <c r="S190" s="701">
        <v>0.4</v>
      </c>
      <c r="T190" s="700">
        <v>1.5</v>
      </c>
      <c r="U190" s="702">
        <v>0.42857142857142855</v>
      </c>
    </row>
    <row r="191" spans="1:21" ht="14.4" customHeight="1" x14ac:dyDescent="0.3">
      <c r="A191" s="695">
        <v>12</v>
      </c>
      <c r="B191" s="696" t="s">
        <v>530</v>
      </c>
      <c r="C191" s="696">
        <v>89301122</v>
      </c>
      <c r="D191" s="697" t="s">
        <v>3061</v>
      </c>
      <c r="E191" s="698" t="s">
        <v>1651</v>
      </c>
      <c r="F191" s="696" t="s">
        <v>1639</v>
      </c>
      <c r="G191" s="696" t="s">
        <v>1744</v>
      </c>
      <c r="H191" s="696" t="s">
        <v>531</v>
      </c>
      <c r="I191" s="696" t="s">
        <v>1779</v>
      </c>
      <c r="J191" s="696" t="s">
        <v>1777</v>
      </c>
      <c r="K191" s="696" t="s">
        <v>1780</v>
      </c>
      <c r="L191" s="699">
        <v>250.07</v>
      </c>
      <c r="M191" s="699">
        <v>1000.28</v>
      </c>
      <c r="N191" s="696">
        <v>4</v>
      </c>
      <c r="O191" s="700">
        <v>1</v>
      </c>
      <c r="P191" s="699">
        <v>1000.28</v>
      </c>
      <c r="Q191" s="701">
        <v>1</v>
      </c>
      <c r="R191" s="696">
        <v>4</v>
      </c>
      <c r="S191" s="701">
        <v>1</v>
      </c>
      <c r="T191" s="700">
        <v>1</v>
      </c>
      <c r="U191" s="702">
        <v>1</v>
      </c>
    </row>
    <row r="192" spans="1:21" ht="14.4" customHeight="1" x14ac:dyDescent="0.3">
      <c r="A192" s="695">
        <v>12</v>
      </c>
      <c r="B192" s="696" t="s">
        <v>530</v>
      </c>
      <c r="C192" s="696">
        <v>89301122</v>
      </c>
      <c r="D192" s="697" t="s">
        <v>3061</v>
      </c>
      <c r="E192" s="698" t="s">
        <v>1651</v>
      </c>
      <c r="F192" s="696" t="s">
        <v>1639</v>
      </c>
      <c r="G192" s="696" t="s">
        <v>1744</v>
      </c>
      <c r="H192" s="696" t="s">
        <v>531</v>
      </c>
      <c r="I192" s="696" t="s">
        <v>1880</v>
      </c>
      <c r="J192" s="696" t="s">
        <v>1746</v>
      </c>
      <c r="K192" s="696" t="s">
        <v>1881</v>
      </c>
      <c r="L192" s="699">
        <v>0</v>
      </c>
      <c r="M192" s="699">
        <v>0</v>
      </c>
      <c r="N192" s="696">
        <v>2</v>
      </c>
      <c r="O192" s="700">
        <v>1</v>
      </c>
      <c r="P192" s="699">
        <v>0</v>
      </c>
      <c r="Q192" s="701"/>
      <c r="R192" s="696">
        <v>2</v>
      </c>
      <c r="S192" s="701">
        <v>1</v>
      </c>
      <c r="T192" s="700">
        <v>1</v>
      </c>
      <c r="U192" s="702">
        <v>1</v>
      </c>
    </row>
    <row r="193" spans="1:21" ht="14.4" customHeight="1" x14ac:dyDescent="0.3">
      <c r="A193" s="695">
        <v>12</v>
      </c>
      <c r="B193" s="696" t="s">
        <v>530</v>
      </c>
      <c r="C193" s="696">
        <v>89301122</v>
      </c>
      <c r="D193" s="697" t="s">
        <v>3061</v>
      </c>
      <c r="E193" s="698" t="s">
        <v>1651</v>
      </c>
      <c r="F193" s="696" t="s">
        <v>1639</v>
      </c>
      <c r="G193" s="696" t="s">
        <v>1744</v>
      </c>
      <c r="H193" s="696" t="s">
        <v>531</v>
      </c>
      <c r="I193" s="696" t="s">
        <v>1745</v>
      </c>
      <c r="J193" s="696" t="s">
        <v>1746</v>
      </c>
      <c r="K193" s="696" t="s">
        <v>1747</v>
      </c>
      <c r="L193" s="699">
        <v>181.41</v>
      </c>
      <c r="M193" s="699">
        <v>907.05</v>
      </c>
      <c r="N193" s="696">
        <v>5</v>
      </c>
      <c r="O193" s="700">
        <v>1</v>
      </c>
      <c r="P193" s="699">
        <v>907.05</v>
      </c>
      <c r="Q193" s="701">
        <v>1</v>
      </c>
      <c r="R193" s="696">
        <v>5</v>
      </c>
      <c r="S193" s="701">
        <v>1</v>
      </c>
      <c r="T193" s="700">
        <v>1</v>
      </c>
      <c r="U193" s="702">
        <v>1</v>
      </c>
    </row>
    <row r="194" spans="1:21" ht="14.4" customHeight="1" x14ac:dyDescent="0.3">
      <c r="A194" s="695">
        <v>12</v>
      </c>
      <c r="B194" s="696" t="s">
        <v>530</v>
      </c>
      <c r="C194" s="696">
        <v>89301122</v>
      </c>
      <c r="D194" s="697" t="s">
        <v>3061</v>
      </c>
      <c r="E194" s="698" t="s">
        <v>1651</v>
      </c>
      <c r="F194" s="696" t="s">
        <v>1639</v>
      </c>
      <c r="G194" s="696" t="s">
        <v>1744</v>
      </c>
      <c r="H194" s="696" t="s">
        <v>531</v>
      </c>
      <c r="I194" s="696" t="s">
        <v>1882</v>
      </c>
      <c r="J194" s="696" t="s">
        <v>1883</v>
      </c>
      <c r="K194" s="696" t="s">
        <v>1884</v>
      </c>
      <c r="L194" s="699">
        <v>128.04</v>
      </c>
      <c r="M194" s="699">
        <v>640.19999999999993</v>
      </c>
      <c r="N194" s="696">
        <v>5</v>
      </c>
      <c r="O194" s="700">
        <v>1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12</v>
      </c>
      <c r="B195" s="696" t="s">
        <v>530</v>
      </c>
      <c r="C195" s="696">
        <v>89301122</v>
      </c>
      <c r="D195" s="697" t="s">
        <v>3061</v>
      </c>
      <c r="E195" s="698" t="s">
        <v>1651</v>
      </c>
      <c r="F195" s="696" t="s">
        <v>1639</v>
      </c>
      <c r="G195" s="696" t="s">
        <v>1744</v>
      </c>
      <c r="H195" s="696" t="s">
        <v>531</v>
      </c>
      <c r="I195" s="696" t="s">
        <v>1885</v>
      </c>
      <c r="J195" s="696" t="s">
        <v>1777</v>
      </c>
      <c r="K195" s="696" t="s">
        <v>1886</v>
      </c>
      <c r="L195" s="699">
        <v>0</v>
      </c>
      <c r="M195" s="699">
        <v>0</v>
      </c>
      <c r="N195" s="696">
        <v>39</v>
      </c>
      <c r="O195" s="700">
        <v>15</v>
      </c>
      <c r="P195" s="699">
        <v>0</v>
      </c>
      <c r="Q195" s="701"/>
      <c r="R195" s="696">
        <v>21</v>
      </c>
      <c r="S195" s="701">
        <v>0.53846153846153844</v>
      </c>
      <c r="T195" s="700">
        <v>9.5</v>
      </c>
      <c r="U195" s="702">
        <v>0.6333333333333333</v>
      </c>
    </row>
    <row r="196" spans="1:21" ht="14.4" customHeight="1" x14ac:dyDescent="0.3">
      <c r="A196" s="695">
        <v>12</v>
      </c>
      <c r="B196" s="696" t="s">
        <v>530</v>
      </c>
      <c r="C196" s="696">
        <v>89301122</v>
      </c>
      <c r="D196" s="697" t="s">
        <v>3061</v>
      </c>
      <c r="E196" s="698" t="s">
        <v>1651</v>
      </c>
      <c r="F196" s="696" t="s">
        <v>1639</v>
      </c>
      <c r="G196" s="696" t="s">
        <v>1744</v>
      </c>
      <c r="H196" s="696" t="s">
        <v>531</v>
      </c>
      <c r="I196" s="696" t="s">
        <v>1887</v>
      </c>
      <c r="J196" s="696" t="s">
        <v>1777</v>
      </c>
      <c r="K196" s="696" t="s">
        <v>1886</v>
      </c>
      <c r="L196" s="699">
        <v>0</v>
      </c>
      <c r="M196" s="699">
        <v>0</v>
      </c>
      <c r="N196" s="696">
        <v>3</v>
      </c>
      <c r="O196" s="700">
        <v>0.5</v>
      </c>
      <c r="P196" s="699">
        <v>0</v>
      </c>
      <c r="Q196" s="701"/>
      <c r="R196" s="696">
        <v>3</v>
      </c>
      <c r="S196" s="701">
        <v>1</v>
      </c>
      <c r="T196" s="700">
        <v>0.5</v>
      </c>
      <c r="U196" s="702">
        <v>1</v>
      </c>
    </row>
    <row r="197" spans="1:21" ht="14.4" customHeight="1" x14ac:dyDescent="0.3">
      <c r="A197" s="695">
        <v>12</v>
      </c>
      <c r="B197" s="696" t="s">
        <v>530</v>
      </c>
      <c r="C197" s="696">
        <v>89301122</v>
      </c>
      <c r="D197" s="697" t="s">
        <v>3061</v>
      </c>
      <c r="E197" s="698" t="s">
        <v>1651</v>
      </c>
      <c r="F197" s="696" t="s">
        <v>1639</v>
      </c>
      <c r="G197" s="696" t="s">
        <v>1888</v>
      </c>
      <c r="H197" s="696" t="s">
        <v>531</v>
      </c>
      <c r="I197" s="696" t="s">
        <v>1889</v>
      </c>
      <c r="J197" s="696" t="s">
        <v>1890</v>
      </c>
      <c r="K197" s="696" t="s">
        <v>1891</v>
      </c>
      <c r="L197" s="699">
        <v>0</v>
      </c>
      <c r="M197" s="699">
        <v>0</v>
      </c>
      <c r="N197" s="696">
        <v>1</v>
      </c>
      <c r="O197" s="700">
        <v>1</v>
      </c>
      <c r="P197" s="699">
        <v>0</v>
      </c>
      <c r="Q197" s="701"/>
      <c r="R197" s="696">
        <v>1</v>
      </c>
      <c r="S197" s="701">
        <v>1</v>
      </c>
      <c r="T197" s="700">
        <v>1</v>
      </c>
      <c r="U197" s="702">
        <v>1</v>
      </c>
    </row>
    <row r="198" spans="1:21" ht="14.4" customHeight="1" x14ac:dyDescent="0.3">
      <c r="A198" s="695">
        <v>12</v>
      </c>
      <c r="B198" s="696" t="s">
        <v>530</v>
      </c>
      <c r="C198" s="696">
        <v>89301122</v>
      </c>
      <c r="D198" s="697" t="s">
        <v>3061</v>
      </c>
      <c r="E198" s="698" t="s">
        <v>1651</v>
      </c>
      <c r="F198" s="696" t="s">
        <v>1639</v>
      </c>
      <c r="G198" s="696" t="s">
        <v>1888</v>
      </c>
      <c r="H198" s="696" t="s">
        <v>531</v>
      </c>
      <c r="I198" s="696" t="s">
        <v>1892</v>
      </c>
      <c r="J198" s="696" t="s">
        <v>1890</v>
      </c>
      <c r="K198" s="696" t="s">
        <v>1893</v>
      </c>
      <c r="L198" s="699">
        <v>0</v>
      </c>
      <c r="M198" s="699">
        <v>0</v>
      </c>
      <c r="N198" s="696">
        <v>1</v>
      </c>
      <c r="O198" s="700">
        <v>0.5</v>
      </c>
      <c r="P198" s="699">
        <v>0</v>
      </c>
      <c r="Q198" s="701"/>
      <c r="R198" s="696">
        <v>1</v>
      </c>
      <c r="S198" s="701">
        <v>1</v>
      </c>
      <c r="T198" s="700">
        <v>0.5</v>
      </c>
      <c r="U198" s="702">
        <v>1</v>
      </c>
    </row>
    <row r="199" spans="1:21" ht="14.4" customHeight="1" x14ac:dyDescent="0.3">
      <c r="A199" s="695">
        <v>12</v>
      </c>
      <c r="B199" s="696" t="s">
        <v>530</v>
      </c>
      <c r="C199" s="696">
        <v>89301122</v>
      </c>
      <c r="D199" s="697" t="s">
        <v>3061</v>
      </c>
      <c r="E199" s="698" t="s">
        <v>1651</v>
      </c>
      <c r="F199" s="696" t="s">
        <v>1639</v>
      </c>
      <c r="G199" s="696" t="s">
        <v>1894</v>
      </c>
      <c r="H199" s="696" t="s">
        <v>531</v>
      </c>
      <c r="I199" s="696" t="s">
        <v>1895</v>
      </c>
      <c r="J199" s="696" t="s">
        <v>1896</v>
      </c>
      <c r="K199" s="696" t="s">
        <v>1897</v>
      </c>
      <c r="L199" s="699">
        <v>0</v>
      </c>
      <c r="M199" s="699">
        <v>0</v>
      </c>
      <c r="N199" s="696">
        <v>1</v>
      </c>
      <c r="O199" s="700">
        <v>0.5</v>
      </c>
      <c r="P199" s="699">
        <v>0</v>
      </c>
      <c r="Q199" s="701"/>
      <c r="R199" s="696">
        <v>1</v>
      </c>
      <c r="S199" s="701">
        <v>1</v>
      </c>
      <c r="T199" s="700">
        <v>0.5</v>
      </c>
      <c r="U199" s="702">
        <v>1</v>
      </c>
    </row>
    <row r="200" spans="1:21" ht="14.4" customHeight="1" x14ac:dyDescent="0.3">
      <c r="A200" s="695">
        <v>12</v>
      </c>
      <c r="B200" s="696" t="s">
        <v>530</v>
      </c>
      <c r="C200" s="696">
        <v>89301122</v>
      </c>
      <c r="D200" s="697" t="s">
        <v>3061</v>
      </c>
      <c r="E200" s="698" t="s">
        <v>1651</v>
      </c>
      <c r="F200" s="696" t="s">
        <v>1639</v>
      </c>
      <c r="G200" s="696" t="s">
        <v>1894</v>
      </c>
      <c r="H200" s="696" t="s">
        <v>531</v>
      </c>
      <c r="I200" s="696" t="s">
        <v>1898</v>
      </c>
      <c r="J200" s="696" t="s">
        <v>1896</v>
      </c>
      <c r="K200" s="696" t="s">
        <v>1899</v>
      </c>
      <c r="L200" s="699">
        <v>0</v>
      </c>
      <c r="M200" s="699">
        <v>0</v>
      </c>
      <c r="N200" s="696">
        <v>2</v>
      </c>
      <c r="O200" s="700">
        <v>2</v>
      </c>
      <c r="P200" s="699">
        <v>0</v>
      </c>
      <c r="Q200" s="701"/>
      <c r="R200" s="696">
        <v>2</v>
      </c>
      <c r="S200" s="701">
        <v>1</v>
      </c>
      <c r="T200" s="700">
        <v>2</v>
      </c>
      <c r="U200" s="702">
        <v>1</v>
      </c>
    </row>
    <row r="201" spans="1:21" ht="14.4" customHeight="1" x14ac:dyDescent="0.3">
      <c r="A201" s="695">
        <v>12</v>
      </c>
      <c r="B201" s="696" t="s">
        <v>530</v>
      </c>
      <c r="C201" s="696">
        <v>89301122</v>
      </c>
      <c r="D201" s="697" t="s">
        <v>3061</v>
      </c>
      <c r="E201" s="698" t="s">
        <v>1651</v>
      </c>
      <c r="F201" s="696" t="s">
        <v>1639</v>
      </c>
      <c r="G201" s="696" t="s">
        <v>1894</v>
      </c>
      <c r="H201" s="696" t="s">
        <v>531</v>
      </c>
      <c r="I201" s="696" t="s">
        <v>1900</v>
      </c>
      <c r="J201" s="696" t="s">
        <v>1896</v>
      </c>
      <c r="K201" s="696" t="s">
        <v>1901</v>
      </c>
      <c r="L201" s="699">
        <v>0</v>
      </c>
      <c r="M201" s="699">
        <v>0</v>
      </c>
      <c r="N201" s="696">
        <v>3</v>
      </c>
      <c r="O201" s="700">
        <v>2.5</v>
      </c>
      <c r="P201" s="699">
        <v>0</v>
      </c>
      <c r="Q201" s="701"/>
      <c r="R201" s="696">
        <v>1</v>
      </c>
      <c r="S201" s="701">
        <v>0.33333333333333331</v>
      </c>
      <c r="T201" s="700">
        <v>1</v>
      </c>
      <c r="U201" s="702">
        <v>0.4</v>
      </c>
    </row>
    <row r="202" spans="1:21" ht="14.4" customHeight="1" x14ac:dyDescent="0.3">
      <c r="A202" s="695">
        <v>12</v>
      </c>
      <c r="B202" s="696" t="s">
        <v>530</v>
      </c>
      <c r="C202" s="696">
        <v>89301122</v>
      </c>
      <c r="D202" s="697" t="s">
        <v>3061</v>
      </c>
      <c r="E202" s="698" t="s">
        <v>1651</v>
      </c>
      <c r="F202" s="696" t="s">
        <v>1639</v>
      </c>
      <c r="G202" s="696" t="s">
        <v>1902</v>
      </c>
      <c r="H202" s="696" t="s">
        <v>531</v>
      </c>
      <c r="I202" s="696" t="s">
        <v>1903</v>
      </c>
      <c r="J202" s="696" t="s">
        <v>1904</v>
      </c>
      <c r="K202" s="696" t="s">
        <v>1905</v>
      </c>
      <c r="L202" s="699">
        <v>893.1</v>
      </c>
      <c r="M202" s="699">
        <v>3572.4</v>
      </c>
      <c r="N202" s="696">
        <v>4</v>
      </c>
      <c r="O202" s="700">
        <v>3.5</v>
      </c>
      <c r="P202" s="699">
        <v>1786.2</v>
      </c>
      <c r="Q202" s="701">
        <v>0.5</v>
      </c>
      <c r="R202" s="696">
        <v>2</v>
      </c>
      <c r="S202" s="701">
        <v>0.5</v>
      </c>
      <c r="T202" s="700">
        <v>2</v>
      </c>
      <c r="U202" s="702">
        <v>0.5714285714285714</v>
      </c>
    </row>
    <row r="203" spans="1:21" ht="14.4" customHeight="1" x14ac:dyDescent="0.3">
      <c r="A203" s="695">
        <v>12</v>
      </c>
      <c r="B203" s="696" t="s">
        <v>530</v>
      </c>
      <c r="C203" s="696">
        <v>89301122</v>
      </c>
      <c r="D203" s="697" t="s">
        <v>3061</v>
      </c>
      <c r="E203" s="698" t="s">
        <v>1651</v>
      </c>
      <c r="F203" s="696" t="s">
        <v>1639</v>
      </c>
      <c r="G203" s="696" t="s">
        <v>1902</v>
      </c>
      <c r="H203" s="696" t="s">
        <v>531</v>
      </c>
      <c r="I203" s="696" t="s">
        <v>1906</v>
      </c>
      <c r="J203" s="696" t="s">
        <v>1907</v>
      </c>
      <c r="K203" s="696" t="s">
        <v>1908</v>
      </c>
      <c r="L203" s="699">
        <v>1786.21</v>
      </c>
      <c r="M203" s="699">
        <v>5358.63</v>
      </c>
      <c r="N203" s="696">
        <v>3</v>
      </c>
      <c r="O203" s="700">
        <v>2</v>
      </c>
      <c r="P203" s="699">
        <v>5358.63</v>
      </c>
      <c r="Q203" s="701">
        <v>1</v>
      </c>
      <c r="R203" s="696">
        <v>3</v>
      </c>
      <c r="S203" s="701">
        <v>1</v>
      </c>
      <c r="T203" s="700">
        <v>2</v>
      </c>
      <c r="U203" s="702">
        <v>1</v>
      </c>
    </row>
    <row r="204" spans="1:21" ht="14.4" customHeight="1" x14ac:dyDescent="0.3">
      <c r="A204" s="695">
        <v>12</v>
      </c>
      <c r="B204" s="696" t="s">
        <v>530</v>
      </c>
      <c r="C204" s="696">
        <v>89301122</v>
      </c>
      <c r="D204" s="697" t="s">
        <v>3061</v>
      </c>
      <c r="E204" s="698" t="s">
        <v>1651</v>
      </c>
      <c r="F204" s="696" t="s">
        <v>1639</v>
      </c>
      <c r="G204" s="696" t="s">
        <v>1902</v>
      </c>
      <c r="H204" s="696" t="s">
        <v>531</v>
      </c>
      <c r="I204" s="696" t="s">
        <v>1909</v>
      </c>
      <c r="J204" s="696" t="s">
        <v>1904</v>
      </c>
      <c r="K204" s="696" t="s">
        <v>1905</v>
      </c>
      <c r="L204" s="699">
        <v>893.1</v>
      </c>
      <c r="M204" s="699">
        <v>13396.500000000002</v>
      </c>
      <c r="N204" s="696">
        <v>15</v>
      </c>
      <c r="O204" s="700">
        <v>11.5</v>
      </c>
      <c r="P204" s="699">
        <v>8931.0000000000018</v>
      </c>
      <c r="Q204" s="701">
        <v>0.66666666666666674</v>
      </c>
      <c r="R204" s="696">
        <v>10</v>
      </c>
      <c r="S204" s="701">
        <v>0.66666666666666663</v>
      </c>
      <c r="T204" s="700">
        <v>7.5</v>
      </c>
      <c r="U204" s="702">
        <v>0.65217391304347827</v>
      </c>
    </row>
    <row r="205" spans="1:21" ht="14.4" customHeight="1" x14ac:dyDescent="0.3">
      <c r="A205" s="695">
        <v>12</v>
      </c>
      <c r="B205" s="696" t="s">
        <v>530</v>
      </c>
      <c r="C205" s="696">
        <v>89301122</v>
      </c>
      <c r="D205" s="697" t="s">
        <v>3061</v>
      </c>
      <c r="E205" s="698" t="s">
        <v>1651</v>
      </c>
      <c r="F205" s="696" t="s">
        <v>1639</v>
      </c>
      <c r="G205" s="696" t="s">
        <v>1902</v>
      </c>
      <c r="H205" s="696" t="s">
        <v>531</v>
      </c>
      <c r="I205" s="696" t="s">
        <v>1910</v>
      </c>
      <c r="J205" s="696" t="s">
        <v>1907</v>
      </c>
      <c r="K205" s="696" t="s">
        <v>1908</v>
      </c>
      <c r="L205" s="699">
        <v>1786.21</v>
      </c>
      <c r="M205" s="699">
        <v>23220.729999999996</v>
      </c>
      <c r="N205" s="696">
        <v>13</v>
      </c>
      <c r="O205" s="700">
        <v>10.5</v>
      </c>
      <c r="P205" s="699">
        <v>14289.679999999997</v>
      </c>
      <c r="Q205" s="701">
        <v>0.61538461538461531</v>
      </c>
      <c r="R205" s="696">
        <v>8</v>
      </c>
      <c r="S205" s="701">
        <v>0.61538461538461542</v>
      </c>
      <c r="T205" s="700">
        <v>6</v>
      </c>
      <c r="U205" s="702">
        <v>0.5714285714285714</v>
      </c>
    </row>
    <row r="206" spans="1:21" ht="14.4" customHeight="1" x14ac:dyDescent="0.3">
      <c r="A206" s="695">
        <v>12</v>
      </c>
      <c r="B206" s="696" t="s">
        <v>530</v>
      </c>
      <c r="C206" s="696">
        <v>89301122</v>
      </c>
      <c r="D206" s="697" t="s">
        <v>3061</v>
      </c>
      <c r="E206" s="698" t="s">
        <v>1651</v>
      </c>
      <c r="F206" s="696" t="s">
        <v>1639</v>
      </c>
      <c r="G206" s="696" t="s">
        <v>1902</v>
      </c>
      <c r="H206" s="696" t="s">
        <v>531</v>
      </c>
      <c r="I206" s="696" t="s">
        <v>1911</v>
      </c>
      <c r="J206" s="696" t="s">
        <v>1907</v>
      </c>
      <c r="K206" s="696" t="s">
        <v>1622</v>
      </c>
      <c r="L206" s="699">
        <v>0</v>
      </c>
      <c r="M206" s="699">
        <v>0</v>
      </c>
      <c r="N206" s="696">
        <v>1</v>
      </c>
      <c r="O206" s="700">
        <v>0.5</v>
      </c>
      <c r="P206" s="699">
        <v>0</v>
      </c>
      <c r="Q206" s="701"/>
      <c r="R206" s="696">
        <v>1</v>
      </c>
      <c r="S206" s="701">
        <v>1</v>
      </c>
      <c r="T206" s="700">
        <v>0.5</v>
      </c>
      <c r="U206" s="702">
        <v>1</v>
      </c>
    </row>
    <row r="207" spans="1:21" ht="14.4" customHeight="1" x14ac:dyDescent="0.3">
      <c r="A207" s="695">
        <v>12</v>
      </c>
      <c r="B207" s="696" t="s">
        <v>530</v>
      </c>
      <c r="C207" s="696">
        <v>89301122</v>
      </c>
      <c r="D207" s="697" t="s">
        <v>3061</v>
      </c>
      <c r="E207" s="698" t="s">
        <v>1651</v>
      </c>
      <c r="F207" s="696" t="s">
        <v>1639</v>
      </c>
      <c r="G207" s="696" t="s">
        <v>1676</v>
      </c>
      <c r="H207" s="696" t="s">
        <v>531</v>
      </c>
      <c r="I207" s="696" t="s">
        <v>1677</v>
      </c>
      <c r="J207" s="696" t="s">
        <v>1280</v>
      </c>
      <c r="K207" s="696" t="s">
        <v>1678</v>
      </c>
      <c r="L207" s="699">
        <v>23.46</v>
      </c>
      <c r="M207" s="699">
        <v>328.44000000000005</v>
      </c>
      <c r="N207" s="696">
        <v>14</v>
      </c>
      <c r="O207" s="700">
        <v>12.5</v>
      </c>
      <c r="P207" s="699">
        <v>187.68000000000004</v>
      </c>
      <c r="Q207" s="701">
        <v>0.5714285714285714</v>
      </c>
      <c r="R207" s="696">
        <v>8</v>
      </c>
      <c r="S207" s="701">
        <v>0.5714285714285714</v>
      </c>
      <c r="T207" s="700">
        <v>7</v>
      </c>
      <c r="U207" s="702">
        <v>0.56000000000000005</v>
      </c>
    </row>
    <row r="208" spans="1:21" ht="14.4" customHeight="1" x14ac:dyDescent="0.3">
      <c r="A208" s="695">
        <v>12</v>
      </c>
      <c r="B208" s="696" t="s">
        <v>530</v>
      </c>
      <c r="C208" s="696">
        <v>89301122</v>
      </c>
      <c r="D208" s="697" t="s">
        <v>3061</v>
      </c>
      <c r="E208" s="698" t="s">
        <v>1651</v>
      </c>
      <c r="F208" s="696" t="s">
        <v>1639</v>
      </c>
      <c r="G208" s="696" t="s">
        <v>1912</v>
      </c>
      <c r="H208" s="696" t="s">
        <v>531</v>
      </c>
      <c r="I208" s="696" t="s">
        <v>1913</v>
      </c>
      <c r="J208" s="696" t="s">
        <v>1914</v>
      </c>
      <c r="K208" s="696" t="s">
        <v>1915</v>
      </c>
      <c r="L208" s="699">
        <v>0</v>
      </c>
      <c r="M208" s="699">
        <v>0</v>
      </c>
      <c r="N208" s="696">
        <v>1</v>
      </c>
      <c r="O208" s="700">
        <v>1</v>
      </c>
      <c r="P208" s="699"/>
      <c r="Q208" s="701"/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12</v>
      </c>
      <c r="B209" s="696" t="s">
        <v>530</v>
      </c>
      <c r="C209" s="696">
        <v>89301122</v>
      </c>
      <c r="D209" s="697" t="s">
        <v>3061</v>
      </c>
      <c r="E209" s="698" t="s">
        <v>1651</v>
      </c>
      <c r="F209" s="696" t="s">
        <v>1639</v>
      </c>
      <c r="G209" s="696" t="s">
        <v>1760</v>
      </c>
      <c r="H209" s="696" t="s">
        <v>1090</v>
      </c>
      <c r="I209" s="696" t="s">
        <v>1761</v>
      </c>
      <c r="J209" s="696" t="s">
        <v>1762</v>
      </c>
      <c r="K209" s="696" t="s">
        <v>1763</v>
      </c>
      <c r="L209" s="699">
        <v>164.15</v>
      </c>
      <c r="M209" s="699">
        <v>164.15</v>
      </c>
      <c r="N209" s="696">
        <v>1</v>
      </c>
      <c r="O209" s="700">
        <v>1</v>
      </c>
      <c r="P209" s="699">
        <v>164.15</v>
      </c>
      <c r="Q209" s="701">
        <v>1</v>
      </c>
      <c r="R209" s="696">
        <v>1</v>
      </c>
      <c r="S209" s="701">
        <v>1</v>
      </c>
      <c r="T209" s="700">
        <v>1</v>
      </c>
      <c r="U209" s="702">
        <v>1</v>
      </c>
    </row>
    <row r="210" spans="1:21" ht="14.4" customHeight="1" x14ac:dyDescent="0.3">
      <c r="A210" s="695">
        <v>12</v>
      </c>
      <c r="B210" s="696" t="s">
        <v>530</v>
      </c>
      <c r="C210" s="696">
        <v>89301122</v>
      </c>
      <c r="D210" s="697" t="s">
        <v>3061</v>
      </c>
      <c r="E210" s="698" t="s">
        <v>1651</v>
      </c>
      <c r="F210" s="696" t="s">
        <v>1639</v>
      </c>
      <c r="G210" s="696" t="s">
        <v>1760</v>
      </c>
      <c r="H210" s="696" t="s">
        <v>531</v>
      </c>
      <c r="I210" s="696" t="s">
        <v>1916</v>
      </c>
      <c r="J210" s="696" t="s">
        <v>1917</v>
      </c>
      <c r="K210" s="696" t="s">
        <v>1918</v>
      </c>
      <c r="L210" s="699">
        <v>547.16999999999996</v>
      </c>
      <c r="M210" s="699">
        <v>14226.419999999998</v>
      </c>
      <c r="N210" s="696">
        <v>26</v>
      </c>
      <c r="O210" s="700">
        <v>18</v>
      </c>
      <c r="P210" s="699">
        <v>9301.89</v>
      </c>
      <c r="Q210" s="701">
        <v>0.65384615384615385</v>
      </c>
      <c r="R210" s="696">
        <v>17</v>
      </c>
      <c r="S210" s="701">
        <v>0.65384615384615385</v>
      </c>
      <c r="T210" s="700">
        <v>11.5</v>
      </c>
      <c r="U210" s="702">
        <v>0.63888888888888884</v>
      </c>
    </row>
    <row r="211" spans="1:21" ht="14.4" customHeight="1" x14ac:dyDescent="0.3">
      <c r="A211" s="695">
        <v>12</v>
      </c>
      <c r="B211" s="696" t="s">
        <v>530</v>
      </c>
      <c r="C211" s="696">
        <v>89301122</v>
      </c>
      <c r="D211" s="697" t="s">
        <v>3061</v>
      </c>
      <c r="E211" s="698" t="s">
        <v>1651</v>
      </c>
      <c r="F211" s="696" t="s">
        <v>1639</v>
      </c>
      <c r="G211" s="696" t="s">
        <v>1760</v>
      </c>
      <c r="H211" s="696" t="s">
        <v>1090</v>
      </c>
      <c r="I211" s="696" t="s">
        <v>1919</v>
      </c>
      <c r="J211" s="696" t="s">
        <v>1762</v>
      </c>
      <c r="K211" s="696" t="s">
        <v>1920</v>
      </c>
      <c r="L211" s="699">
        <v>492.45</v>
      </c>
      <c r="M211" s="699">
        <v>1969.8</v>
      </c>
      <c r="N211" s="696">
        <v>4</v>
      </c>
      <c r="O211" s="700">
        <v>2.5</v>
      </c>
      <c r="P211" s="699">
        <v>1477.35</v>
      </c>
      <c r="Q211" s="701">
        <v>0.75</v>
      </c>
      <c r="R211" s="696">
        <v>3</v>
      </c>
      <c r="S211" s="701">
        <v>0.75</v>
      </c>
      <c r="T211" s="700">
        <v>2</v>
      </c>
      <c r="U211" s="702">
        <v>0.8</v>
      </c>
    </row>
    <row r="212" spans="1:21" ht="14.4" customHeight="1" x14ac:dyDescent="0.3">
      <c r="A212" s="695">
        <v>12</v>
      </c>
      <c r="B212" s="696" t="s">
        <v>530</v>
      </c>
      <c r="C212" s="696">
        <v>89301122</v>
      </c>
      <c r="D212" s="697" t="s">
        <v>3061</v>
      </c>
      <c r="E212" s="698" t="s">
        <v>1651</v>
      </c>
      <c r="F212" s="696" t="s">
        <v>1639</v>
      </c>
      <c r="G212" s="696" t="s">
        <v>1679</v>
      </c>
      <c r="H212" s="696" t="s">
        <v>531</v>
      </c>
      <c r="I212" s="696" t="s">
        <v>1680</v>
      </c>
      <c r="J212" s="696" t="s">
        <v>1681</v>
      </c>
      <c r="K212" s="696" t="s">
        <v>1682</v>
      </c>
      <c r="L212" s="699">
        <v>1660.2</v>
      </c>
      <c r="M212" s="699">
        <v>6640.8</v>
      </c>
      <c r="N212" s="696">
        <v>4</v>
      </c>
      <c r="O212" s="700">
        <v>3.5</v>
      </c>
      <c r="P212" s="699">
        <v>4980.6000000000004</v>
      </c>
      <c r="Q212" s="701">
        <v>0.75</v>
      </c>
      <c r="R212" s="696">
        <v>3</v>
      </c>
      <c r="S212" s="701">
        <v>0.75</v>
      </c>
      <c r="T212" s="700">
        <v>2.5</v>
      </c>
      <c r="U212" s="702">
        <v>0.7142857142857143</v>
      </c>
    </row>
    <row r="213" spans="1:21" ht="14.4" customHeight="1" x14ac:dyDescent="0.3">
      <c r="A213" s="695">
        <v>12</v>
      </c>
      <c r="B213" s="696" t="s">
        <v>530</v>
      </c>
      <c r="C213" s="696">
        <v>89301122</v>
      </c>
      <c r="D213" s="697" t="s">
        <v>3061</v>
      </c>
      <c r="E213" s="698" t="s">
        <v>1651</v>
      </c>
      <c r="F213" s="696" t="s">
        <v>1639</v>
      </c>
      <c r="G213" s="696" t="s">
        <v>1921</v>
      </c>
      <c r="H213" s="696" t="s">
        <v>1090</v>
      </c>
      <c r="I213" s="696" t="s">
        <v>1922</v>
      </c>
      <c r="J213" s="696" t="s">
        <v>1923</v>
      </c>
      <c r="K213" s="696" t="s">
        <v>1924</v>
      </c>
      <c r="L213" s="699">
        <v>104.45</v>
      </c>
      <c r="M213" s="699">
        <v>1253.4000000000001</v>
      </c>
      <c r="N213" s="696">
        <v>12</v>
      </c>
      <c r="O213" s="700">
        <v>2</v>
      </c>
      <c r="P213" s="699">
        <v>940.05000000000007</v>
      </c>
      <c r="Q213" s="701">
        <v>0.75</v>
      </c>
      <c r="R213" s="696">
        <v>9</v>
      </c>
      <c r="S213" s="701">
        <v>0.75</v>
      </c>
      <c r="T213" s="700">
        <v>1.5</v>
      </c>
      <c r="U213" s="702">
        <v>0.75</v>
      </c>
    </row>
    <row r="214" spans="1:21" ht="14.4" customHeight="1" x14ac:dyDescent="0.3">
      <c r="A214" s="695">
        <v>12</v>
      </c>
      <c r="B214" s="696" t="s">
        <v>530</v>
      </c>
      <c r="C214" s="696">
        <v>89301122</v>
      </c>
      <c r="D214" s="697" t="s">
        <v>3061</v>
      </c>
      <c r="E214" s="698" t="s">
        <v>1651</v>
      </c>
      <c r="F214" s="696" t="s">
        <v>1639</v>
      </c>
      <c r="G214" s="696" t="s">
        <v>1925</v>
      </c>
      <c r="H214" s="696" t="s">
        <v>531</v>
      </c>
      <c r="I214" s="696" t="s">
        <v>1926</v>
      </c>
      <c r="J214" s="696" t="s">
        <v>1927</v>
      </c>
      <c r="K214" s="696" t="s">
        <v>1928</v>
      </c>
      <c r="L214" s="699">
        <v>293.69</v>
      </c>
      <c r="M214" s="699">
        <v>881.06999999999994</v>
      </c>
      <c r="N214" s="696">
        <v>3</v>
      </c>
      <c r="O214" s="700">
        <v>0.5</v>
      </c>
      <c r="P214" s="699"/>
      <c r="Q214" s="701">
        <v>0</v>
      </c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12</v>
      </c>
      <c r="B215" s="696" t="s">
        <v>530</v>
      </c>
      <c r="C215" s="696">
        <v>89301122</v>
      </c>
      <c r="D215" s="697" t="s">
        <v>3061</v>
      </c>
      <c r="E215" s="698" t="s">
        <v>1651</v>
      </c>
      <c r="F215" s="696" t="s">
        <v>1639</v>
      </c>
      <c r="G215" s="696" t="s">
        <v>1925</v>
      </c>
      <c r="H215" s="696" t="s">
        <v>531</v>
      </c>
      <c r="I215" s="696" t="s">
        <v>1929</v>
      </c>
      <c r="J215" s="696" t="s">
        <v>1930</v>
      </c>
      <c r="K215" s="696" t="s">
        <v>1931</v>
      </c>
      <c r="L215" s="699">
        <v>146.84</v>
      </c>
      <c r="M215" s="699">
        <v>146.84</v>
      </c>
      <c r="N215" s="696">
        <v>1</v>
      </c>
      <c r="O215" s="700">
        <v>0.5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12</v>
      </c>
      <c r="B216" s="696" t="s">
        <v>530</v>
      </c>
      <c r="C216" s="696">
        <v>89301122</v>
      </c>
      <c r="D216" s="697" t="s">
        <v>3061</v>
      </c>
      <c r="E216" s="698" t="s">
        <v>1651</v>
      </c>
      <c r="F216" s="696" t="s">
        <v>1639</v>
      </c>
      <c r="G216" s="696" t="s">
        <v>1925</v>
      </c>
      <c r="H216" s="696" t="s">
        <v>531</v>
      </c>
      <c r="I216" s="696" t="s">
        <v>1932</v>
      </c>
      <c r="J216" s="696" t="s">
        <v>1930</v>
      </c>
      <c r="K216" s="696" t="s">
        <v>1933</v>
      </c>
      <c r="L216" s="699">
        <v>244.74</v>
      </c>
      <c r="M216" s="699">
        <v>1957.92</v>
      </c>
      <c r="N216" s="696">
        <v>8</v>
      </c>
      <c r="O216" s="700">
        <v>2</v>
      </c>
      <c r="P216" s="699">
        <v>489.48</v>
      </c>
      <c r="Q216" s="701">
        <v>0.25</v>
      </c>
      <c r="R216" s="696">
        <v>2</v>
      </c>
      <c r="S216" s="701">
        <v>0.25</v>
      </c>
      <c r="T216" s="700">
        <v>0.5</v>
      </c>
      <c r="U216" s="702">
        <v>0.25</v>
      </c>
    </row>
    <row r="217" spans="1:21" ht="14.4" customHeight="1" x14ac:dyDescent="0.3">
      <c r="A217" s="695">
        <v>12</v>
      </c>
      <c r="B217" s="696" t="s">
        <v>530</v>
      </c>
      <c r="C217" s="696">
        <v>89301122</v>
      </c>
      <c r="D217" s="697" t="s">
        <v>3061</v>
      </c>
      <c r="E217" s="698" t="s">
        <v>1651</v>
      </c>
      <c r="F217" s="696" t="s">
        <v>1639</v>
      </c>
      <c r="G217" s="696" t="s">
        <v>1934</v>
      </c>
      <c r="H217" s="696" t="s">
        <v>531</v>
      </c>
      <c r="I217" s="696" t="s">
        <v>1935</v>
      </c>
      <c r="J217" s="696" t="s">
        <v>1936</v>
      </c>
      <c r="K217" s="696" t="s">
        <v>1741</v>
      </c>
      <c r="L217" s="699">
        <v>1130.22</v>
      </c>
      <c r="M217" s="699">
        <v>48599.459999999992</v>
      </c>
      <c r="N217" s="696">
        <v>43</v>
      </c>
      <c r="O217" s="700">
        <v>17.5</v>
      </c>
      <c r="P217" s="699">
        <v>33906.599999999991</v>
      </c>
      <c r="Q217" s="701">
        <v>0.69767441860465107</v>
      </c>
      <c r="R217" s="696">
        <v>30</v>
      </c>
      <c r="S217" s="701">
        <v>0.69767441860465118</v>
      </c>
      <c r="T217" s="700">
        <v>11</v>
      </c>
      <c r="U217" s="702">
        <v>0.62857142857142856</v>
      </c>
    </row>
    <row r="218" spans="1:21" ht="14.4" customHeight="1" x14ac:dyDescent="0.3">
      <c r="A218" s="695">
        <v>12</v>
      </c>
      <c r="B218" s="696" t="s">
        <v>530</v>
      </c>
      <c r="C218" s="696">
        <v>89301122</v>
      </c>
      <c r="D218" s="697" t="s">
        <v>3061</v>
      </c>
      <c r="E218" s="698" t="s">
        <v>1651</v>
      </c>
      <c r="F218" s="696" t="s">
        <v>1639</v>
      </c>
      <c r="G218" s="696" t="s">
        <v>1934</v>
      </c>
      <c r="H218" s="696" t="s">
        <v>531</v>
      </c>
      <c r="I218" s="696" t="s">
        <v>1937</v>
      </c>
      <c r="J218" s="696" t="s">
        <v>1936</v>
      </c>
      <c r="K218" s="696" t="s">
        <v>1938</v>
      </c>
      <c r="L218" s="699">
        <v>3390.63</v>
      </c>
      <c r="M218" s="699">
        <v>37296.930000000008</v>
      </c>
      <c r="N218" s="696">
        <v>11</v>
      </c>
      <c r="O218" s="700">
        <v>10</v>
      </c>
      <c r="P218" s="699">
        <v>30515.670000000006</v>
      </c>
      <c r="Q218" s="701">
        <v>0.81818181818181812</v>
      </c>
      <c r="R218" s="696">
        <v>9</v>
      </c>
      <c r="S218" s="701">
        <v>0.81818181818181823</v>
      </c>
      <c r="T218" s="700">
        <v>8</v>
      </c>
      <c r="U218" s="702">
        <v>0.8</v>
      </c>
    </row>
    <row r="219" spans="1:21" ht="14.4" customHeight="1" x14ac:dyDescent="0.3">
      <c r="A219" s="695">
        <v>12</v>
      </c>
      <c r="B219" s="696" t="s">
        <v>530</v>
      </c>
      <c r="C219" s="696">
        <v>89301122</v>
      </c>
      <c r="D219" s="697" t="s">
        <v>3061</v>
      </c>
      <c r="E219" s="698" t="s">
        <v>1651</v>
      </c>
      <c r="F219" s="696" t="s">
        <v>1639</v>
      </c>
      <c r="G219" s="696" t="s">
        <v>1934</v>
      </c>
      <c r="H219" s="696" t="s">
        <v>531</v>
      </c>
      <c r="I219" s="696" t="s">
        <v>1939</v>
      </c>
      <c r="J219" s="696" t="s">
        <v>1936</v>
      </c>
      <c r="K219" s="696" t="s">
        <v>1938</v>
      </c>
      <c r="L219" s="699">
        <v>3390.63</v>
      </c>
      <c r="M219" s="699">
        <v>3390.63</v>
      </c>
      <c r="N219" s="696">
        <v>1</v>
      </c>
      <c r="O219" s="700">
        <v>0.5</v>
      </c>
      <c r="P219" s="699">
        <v>3390.63</v>
      </c>
      <c r="Q219" s="701">
        <v>1</v>
      </c>
      <c r="R219" s="696">
        <v>1</v>
      </c>
      <c r="S219" s="701">
        <v>1</v>
      </c>
      <c r="T219" s="700">
        <v>0.5</v>
      </c>
      <c r="U219" s="702">
        <v>1</v>
      </c>
    </row>
    <row r="220" spans="1:21" ht="14.4" customHeight="1" x14ac:dyDescent="0.3">
      <c r="A220" s="695">
        <v>12</v>
      </c>
      <c r="B220" s="696" t="s">
        <v>530</v>
      </c>
      <c r="C220" s="696">
        <v>89301122</v>
      </c>
      <c r="D220" s="697" t="s">
        <v>3061</v>
      </c>
      <c r="E220" s="698" t="s">
        <v>1651</v>
      </c>
      <c r="F220" s="696" t="s">
        <v>1641</v>
      </c>
      <c r="G220" s="696" t="s">
        <v>1940</v>
      </c>
      <c r="H220" s="696" t="s">
        <v>531</v>
      </c>
      <c r="I220" s="696" t="s">
        <v>1941</v>
      </c>
      <c r="J220" s="696" t="s">
        <v>1942</v>
      </c>
      <c r="K220" s="696" t="s">
        <v>1943</v>
      </c>
      <c r="L220" s="699">
        <v>1496</v>
      </c>
      <c r="M220" s="699">
        <v>22440</v>
      </c>
      <c r="N220" s="696">
        <v>15</v>
      </c>
      <c r="O220" s="700">
        <v>1</v>
      </c>
      <c r="P220" s="699">
        <v>22440</v>
      </c>
      <c r="Q220" s="701">
        <v>1</v>
      </c>
      <c r="R220" s="696">
        <v>15</v>
      </c>
      <c r="S220" s="701">
        <v>1</v>
      </c>
      <c r="T220" s="700">
        <v>1</v>
      </c>
      <c r="U220" s="702">
        <v>1</v>
      </c>
    </row>
    <row r="221" spans="1:21" ht="14.4" customHeight="1" x14ac:dyDescent="0.3">
      <c r="A221" s="695">
        <v>12</v>
      </c>
      <c r="B221" s="696" t="s">
        <v>530</v>
      </c>
      <c r="C221" s="696">
        <v>89301122</v>
      </c>
      <c r="D221" s="697" t="s">
        <v>3061</v>
      </c>
      <c r="E221" s="698" t="s">
        <v>1651</v>
      </c>
      <c r="F221" s="696" t="s">
        <v>1641</v>
      </c>
      <c r="G221" s="696" t="s">
        <v>1940</v>
      </c>
      <c r="H221" s="696" t="s">
        <v>531</v>
      </c>
      <c r="I221" s="696" t="s">
        <v>1944</v>
      </c>
      <c r="J221" s="696" t="s">
        <v>1945</v>
      </c>
      <c r="K221" s="696" t="s">
        <v>1946</v>
      </c>
      <c r="L221" s="699">
        <v>1500</v>
      </c>
      <c r="M221" s="699">
        <v>22500</v>
      </c>
      <c r="N221" s="696">
        <v>15</v>
      </c>
      <c r="O221" s="700">
        <v>1</v>
      </c>
      <c r="P221" s="699">
        <v>22500</v>
      </c>
      <c r="Q221" s="701">
        <v>1</v>
      </c>
      <c r="R221" s="696">
        <v>15</v>
      </c>
      <c r="S221" s="701">
        <v>1</v>
      </c>
      <c r="T221" s="700">
        <v>1</v>
      </c>
      <c r="U221" s="702">
        <v>1</v>
      </c>
    </row>
    <row r="222" spans="1:21" ht="14.4" customHeight="1" x14ac:dyDescent="0.3">
      <c r="A222" s="695">
        <v>12</v>
      </c>
      <c r="B222" s="696" t="s">
        <v>530</v>
      </c>
      <c r="C222" s="696">
        <v>89301122</v>
      </c>
      <c r="D222" s="697" t="s">
        <v>3061</v>
      </c>
      <c r="E222" s="698" t="s">
        <v>1651</v>
      </c>
      <c r="F222" s="696" t="s">
        <v>1641</v>
      </c>
      <c r="G222" s="696" t="s">
        <v>1940</v>
      </c>
      <c r="H222" s="696" t="s">
        <v>531</v>
      </c>
      <c r="I222" s="696" t="s">
        <v>1944</v>
      </c>
      <c r="J222" s="696" t="s">
        <v>1947</v>
      </c>
      <c r="K222" s="696" t="s">
        <v>1946</v>
      </c>
      <c r="L222" s="699">
        <v>1500</v>
      </c>
      <c r="M222" s="699">
        <v>22500</v>
      </c>
      <c r="N222" s="696">
        <v>15</v>
      </c>
      <c r="O222" s="700">
        <v>1</v>
      </c>
      <c r="P222" s="699">
        <v>22500</v>
      </c>
      <c r="Q222" s="701">
        <v>1</v>
      </c>
      <c r="R222" s="696">
        <v>15</v>
      </c>
      <c r="S222" s="701">
        <v>1</v>
      </c>
      <c r="T222" s="700">
        <v>1</v>
      </c>
      <c r="U222" s="702">
        <v>1</v>
      </c>
    </row>
    <row r="223" spans="1:21" ht="14.4" customHeight="1" x14ac:dyDescent="0.3">
      <c r="A223" s="695">
        <v>12</v>
      </c>
      <c r="B223" s="696" t="s">
        <v>530</v>
      </c>
      <c r="C223" s="696">
        <v>89301122</v>
      </c>
      <c r="D223" s="697" t="s">
        <v>3061</v>
      </c>
      <c r="E223" s="698" t="s">
        <v>1651</v>
      </c>
      <c r="F223" s="696" t="s">
        <v>1641</v>
      </c>
      <c r="G223" s="696" t="s">
        <v>1940</v>
      </c>
      <c r="H223" s="696" t="s">
        <v>531</v>
      </c>
      <c r="I223" s="696" t="s">
        <v>1948</v>
      </c>
      <c r="J223" s="696" t="s">
        <v>1949</v>
      </c>
      <c r="K223" s="696" t="s">
        <v>1950</v>
      </c>
      <c r="L223" s="699">
        <v>1500</v>
      </c>
      <c r="M223" s="699">
        <v>30000</v>
      </c>
      <c r="N223" s="696">
        <v>20</v>
      </c>
      <c r="O223" s="700">
        <v>1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12</v>
      </c>
      <c r="B224" s="696" t="s">
        <v>530</v>
      </c>
      <c r="C224" s="696">
        <v>89301122</v>
      </c>
      <c r="D224" s="697" t="s">
        <v>3061</v>
      </c>
      <c r="E224" s="698" t="s">
        <v>1651</v>
      </c>
      <c r="F224" s="696" t="s">
        <v>1641</v>
      </c>
      <c r="G224" s="696" t="s">
        <v>1940</v>
      </c>
      <c r="H224" s="696" t="s">
        <v>531</v>
      </c>
      <c r="I224" s="696" t="s">
        <v>1951</v>
      </c>
      <c r="J224" s="696" t="s">
        <v>1952</v>
      </c>
      <c r="K224" s="696" t="s">
        <v>1950</v>
      </c>
      <c r="L224" s="699">
        <v>1500</v>
      </c>
      <c r="M224" s="699">
        <v>4500</v>
      </c>
      <c r="N224" s="696">
        <v>3</v>
      </c>
      <c r="O224" s="700">
        <v>1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12</v>
      </c>
      <c r="B225" s="696" t="s">
        <v>530</v>
      </c>
      <c r="C225" s="696">
        <v>89301122</v>
      </c>
      <c r="D225" s="697" t="s">
        <v>3061</v>
      </c>
      <c r="E225" s="698" t="s">
        <v>1651</v>
      </c>
      <c r="F225" s="696" t="s">
        <v>1641</v>
      </c>
      <c r="G225" s="696" t="s">
        <v>1940</v>
      </c>
      <c r="H225" s="696" t="s">
        <v>531</v>
      </c>
      <c r="I225" s="696" t="s">
        <v>1953</v>
      </c>
      <c r="J225" s="696" t="s">
        <v>1954</v>
      </c>
      <c r="K225" s="696" t="s">
        <v>1955</v>
      </c>
      <c r="L225" s="699">
        <v>1500</v>
      </c>
      <c r="M225" s="699">
        <v>127500</v>
      </c>
      <c r="N225" s="696">
        <v>85</v>
      </c>
      <c r="O225" s="700">
        <v>8</v>
      </c>
      <c r="P225" s="699">
        <v>69000</v>
      </c>
      <c r="Q225" s="701">
        <v>0.54117647058823526</v>
      </c>
      <c r="R225" s="696">
        <v>46</v>
      </c>
      <c r="S225" s="701">
        <v>0.54117647058823526</v>
      </c>
      <c r="T225" s="700">
        <v>5</v>
      </c>
      <c r="U225" s="702">
        <v>0.625</v>
      </c>
    </row>
    <row r="226" spans="1:21" ht="14.4" customHeight="1" x14ac:dyDescent="0.3">
      <c r="A226" s="695">
        <v>12</v>
      </c>
      <c r="B226" s="696" t="s">
        <v>530</v>
      </c>
      <c r="C226" s="696">
        <v>89301122</v>
      </c>
      <c r="D226" s="697" t="s">
        <v>3061</v>
      </c>
      <c r="E226" s="698" t="s">
        <v>1651</v>
      </c>
      <c r="F226" s="696" t="s">
        <v>1641</v>
      </c>
      <c r="G226" s="696" t="s">
        <v>1940</v>
      </c>
      <c r="H226" s="696" t="s">
        <v>531</v>
      </c>
      <c r="I226" s="696" t="s">
        <v>1956</v>
      </c>
      <c r="J226" s="696" t="s">
        <v>1957</v>
      </c>
      <c r="K226" s="696" t="s">
        <v>1958</v>
      </c>
      <c r="L226" s="699">
        <v>1500</v>
      </c>
      <c r="M226" s="699">
        <v>96000</v>
      </c>
      <c r="N226" s="696">
        <v>64</v>
      </c>
      <c r="O226" s="700">
        <v>5</v>
      </c>
      <c r="P226" s="699">
        <v>73500</v>
      </c>
      <c r="Q226" s="701">
        <v>0.765625</v>
      </c>
      <c r="R226" s="696">
        <v>49</v>
      </c>
      <c r="S226" s="701">
        <v>0.765625</v>
      </c>
      <c r="T226" s="700">
        <v>4</v>
      </c>
      <c r="U226" s="702">
        <v>0.8</v>
      </c>
    </row>
    <row r="227" spans="1:21" ht="14.4" customHeight="1" x14ac:dyDescent="0.3">
      <c r="A227" s="695">
        <v>12</v>
      </c>
      <c r="B227" s="696" t="s">
        <v>530</v>
      </c>
      <c r="C227" s="696">
        <v>89301122</v>
      </c>
      <c r="D227" s="697" t="s">
        <v>3061</v>
      </c>
      <c r="E227" s="698" t="s">
        <v>1651</v>
      </c>
      <c r="F227" s="696" t="s">
        <v>1641</v>
      </c>
      <c r="G227" s="696" t="s">
        <v>1940</v>
      </c>
      <c r="H227" s="696" t="s">
        <v>531</v>
      </c>
      <c r="I227" s="696" t="s">
        <v>1959</v>
      </c>
      <c r="J227" s="696" t="s">
        <v>1960</v>
      </c>
      <c r="K227" s="696" t="s">
        <v>1950</v>
      </c>
      <c r="L227" s="699">
        <v>1500</v>
      </c>
      <c r="M227" s="699">
        <v>13500</v>
      </c>
      <c r="N227" s="696">
        <v>9</v>
      </c>
      <c r="O227" s="700">
        <v>1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12</v>
      </c>
      <c r="B228" s="696" t="s">
        <v>530</v>
      </c>
      <c r="C228" s="696">
        <v>89301122</v>
      </c>
      <c r="D228" s="697" t="s">
        <v>3061</v>
      </c>
      <c r="E228" s="698" t="s">
        <v>1651</v>
      </c>
      <c r="F228" s="696" t="s">
        <v>1641</v>
      </c>
      <c r="G228" s="696" t="s">
        <v>1687</v>
      </c>
      <c r="H228" s="696" t="s">
        <v>531</v>
      </c>
      <c r="I228" s="696" t="s">
        <v>1961</v>
      </c>
      <c r="J228" s="696" t="s">
        <v>1962</v>
      </c>
      <c r="K228" s="696" t="s">
        <v>1963</v>
      </c>
      <c r="L228" s="699">
        <v>162.71</v>
      </c>
      <c r="M228" s="699">
        <v>1301.68</v>
      </c>
      <c r="N228" s="696">
        <v>8</v>
      </c>
      <c r="O228" s="700">
        <v>1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12</v>
      </c>
      <c r="B229" s="696" t="s">
        <v>530</v>
      </c>
      <c r="C229" s="696">
        <v>89301122</v>
      </c>
      <c r="D229" s="697" t="s">
        <v>3061</v>
      </c>
      <c r="E229" s="698" t="s">
        <v>1651</v>
      </c>
      <c r="F229" s="696" t="s">
        <v>1641</v>
      </c>
      <c r="G229" s="696" t="s">
        <v>1687</v>
      </c>
      <c r="H229" s="696" t="s">
        <v>531</v>
      </c>
      <c r="I229" s="696" t="s">
        <v>1964</v>
      </c>
      <c r="J229" s="696" t="s">
        <v>1965</v>
      </c>
      <c r="K229" s="696" t="s">
        <v>1966</v>
      </c>
      <c r="L229" s="699">
        <v>112.5</v>
      </c>
      <c r="M229" s="699">
        <v>10800</v>
      </c>
      <c r="N229" s="696">
        <v>96</v>
      </c>
      <c r="O229" s="700">
        <v>8</v>
      </c>
      <c r="P229" s="699">
        <v>6750</v>
      </c>
      <c r="Q229" s="701">
        <v>0.625</v>
      </c>
      <c r="R229" s="696">
        <v>60</v>
      </c>
      <c r="S229" s="701">
        <v>0.625</v>
      </c>
      <c r="T229" s="700">
        <v>5</v>
      </c>
      <c r="U229" s="702">
        <v>0.625</v>
      </c>
    </row>
    <row r="230" spans="1:21" ht="14.4" customHeight="1" x14ac:dyDescent="0.3">
      <c r="A230" s="695">
        <v>12</v>
      </c>
      <c r="B230" s="696" t="s">
        <v>530</v>
      </c>
      <c r="C230" s="696">
        <v>89301122</v>
      </c>
      <c r="D230" s="697" t="s">
        <v>3061</v>
      </c>
      <c r="E230" s="698" t="s">
        <v>1651</v>
      </c>
      <c r="F230" s="696" t="s">
        <v>1641</v>
      </c>
      <c r="G230" s="696" t="s">
        <v>1687</v>
      </c>
      <c r="H230" s="696" t="s">
        <v>531</v>
      </c>
      <c r="I230" s="696" t="s">
        <v>1967</v>
      </c>
      <c r="J230" s="696" t="s">
        <v>1968</v>
      </c>
      <c r="K230" s="696" t="s">
        <v>1969</v>
      </c>
      <c r="L230" s="699">
        <v>428</v>
      </c>
      <c r="M230" s="699">
        <v>1712</v>
      </c>
      <c r="N230" s="696">
        <v>4</v>
      </c>
      <c r="O230" s="700">
        <v>1</v>
      </c>
      <c r="P230" s="699">
        <v>1712</v>
      </c>
      <c r="Q230" s="701">
        <v>1</v>
      </c>
      <c r="R230" s="696">
        <v>4</v>
      </c>
      <c r="S230" s="701">
        <v>1</v>
      </c>
      <c r="T230" s="700">
        <v>1</v>
      </c>
      <c r="U230" s="702">
        <v>1</v>
      </c>
    </row>
    <row r="231" spans="1:21" ht="14.4" customHeight="1" x14ac:dyDescent="0.3">
      <c r="A231" s="695">
        <v>12</v>
      </c>
      <c r="B231" s="696" t="s">
        <v>530</v>
      </c>
      <c r="C231" s="696">
        <v>89301122</v>
      </c>
      <c r="D231" s="697" t="s">
        <v>3061</v>
      </c>
      <c r="E231" s="698" t="s">
        <v>1651</v>
      </c>
      <c r="F231" s="696" t="s">
        <v>1641</v>
      </c>
      <c r="G231" s="696" t="s">
        <v>1687</v>
      </c>
      <c r="H231" s="696" t="s">
        <v>531</v>
      </c>
      <c r="I231" s="696" t="s">
        <v>1967</v>
      </c>
      <c r="J231" s="696" t="s">
        <v>1968</v>
      </c>
      <c r="K231" s="696" t="s">
        <v>1970</v>
      </c>
      <c r="L231" s="699">
        <v>428</v>
      </c>
      <c r="M231" s="699">
        <v>1712</v>
      </c>
      <c r="N231" s="696">
        <v>4</v>
      </c>
      <c r="O231" s="700">
        <v>1</v>
      </c>
      <c r="P231" s="699">
        <v>1712</v>
      </c>
      <c r="Q231" s="701">
        <v>1</v>
      </c>
      <c r="R231" s="696">
        <v>4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12</v>
      </c>
      <c r="B232" s="696" t="s">
        <v>530</v>
      </c>
      <c r="C232" s="696">
        <v>89301122</v>
      </c>
      <c r="D232" s="697" t="s">
        <v>3061</v>
      </c>
      <c r="E232" s="698" t="s">
        <v>1651</v>
      </c>
      <c r="F232" s="696" t="s">
        <v>1641</v>
      </c>
      <c r="G232" s="696" t="s">
        <v>1687</v>
      </c>
      <c r="H232" s="696" t="s">
        <v>531</v>
      </c>
      <c r="I232" s="696" t="s">
        <v>1691</v>
      </c>
      <c r="J232" s="696" t="s">
        <v>1692</v>
      </c>
      <c r="K232" s="696" t="s">
        <v>1693</v>
      </c>
      <c r="L232" s="699">
        <v>190</v>
      </c>
      <c r="M232" s="699">
        <v>1140</v>
      </c>
      <c r="N232" s="696">
        <v>6</v>
      </c>
      <c r="O232" s="700">
        <v>2</v>
      </c>
      <c r="P232" s="699">
        <v>380</v>
      </c>
      <c r="Q232" s="701">
        <v>0.33333333333333331</v>
      </c>
      <c r="R232" s="696">
        <v>2</v>
      </c>
      <c r="S232" s="701">
        <v>0.33333333333333331</v>
      </c>
      <c r="T232" s="700">
        <v>1</v>
      </c>
      <c r="U232" s="702">
        <v>0.5</v>
      </c>
    </row>
    <row r="233" spans="1:21" ht="14.4" customHeight="1" x14ac:dyDescent="0.3">
      <c r="A233" s="695">
        <v>12</v>
      </c>
      <c r="B233" s="696" t="s">
        <v>530</v>
      </c>
      <c r="C233" s="696">
        <v>89301122</v>
      </c>
      <c r="D233" s="697" t="s">
        <v>3061</v>
      </c>
      <c r="E233" s="698" t="s">
        <v>1651</v>
      </c>
      <c r="F233" s="696" t="s">
        <v>1641</v>
      </c>
      <c r="G233" s="696" t="s">
        <v>1687</v>
      </c>
      <c r="H233" s="696" t="s">
        <v>531</v>
      </c>
      <c r="I233" s="696" t="s">
        <v>1971</v>
      </c>
      <c r="J233" s="696" t="s">
        <v>1972</v>
      </c>
      <c r="K233" s="696" t="s">
        <v>1973</v>
      </c>
      <c r="L233" s="699">
        <v>166.06</v>
      </c>
      <c r="M233" s="699">
        <v>1328.48</v>
      </c>
      <c r="N233" s="696">
        <v>8</v>
      </c>
      <c r="O233" s="700">
        <v>1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12</v>
      </c>
      <c r="B234" s="696" t="s">
        <v>530</v>
      </c>
      <c r="C234" s="696">
        <v>89301122</v>
      </c>
      <c r="D234" s="697" t="s">
        <v>3061</v>
      </c>
      <c r="E234" s="698" t="s">
        <v>1651</v>
      </c>
      <c r="F234" s="696" t="s">
        <v>1641</v>
      </c>
      <c r="G234" s="696" t="s">
        <v>1687</v>
      </c>
      <c r="H234" s="696" t="s">
        <v>531</v>
      </c>
      <c r="I234" s="696" t="s">
        <v>1974</v>
      </c>
      <c r="J234" s="696" t="s">
        <v>1975</v>
      </c>
      <c r="K234" s="696" t="s">
        <v>1976</v>
      </c>
      <c r="L234" s="699">
        <v>90</v>
      </c>
      <c r="M234" s="699">
        <v>4050</v>
      </c>
      <c r="N234" s="696">
        <v>45</v>
      </c>
      <c r="O234" s="700">
        <v>3</v>
      </c>
      <c r="P234" s="699">
        <v>4050</v>
      </c>
      <c r="Q234" s="701">
        <v>1</v>
      </c>
      <c r="R234" s="696">
        <v>45</v>
      </c>
      <c r="S234" s="701">
        <v>1</v>
      </c>
      <c r="T234" s="700">
        <v>3</v>
      </c>
      <c r="U234" s="702">
        <v>1</v>
      </c>
    </row>
    <row r="235" spans="1:21" ht="14.4" customHeight="1" x14ac:dyDescent="0.3">
      <c r="A235" s="695">
        <v>12</v>
      </c>
      <c r="B235" s="696" t="s">
        <v>530</v>
      </c>
      <c r="C235" s="696">
        <v>89301122</v>
      </c>
      <c r="D235" s="697" t="s">
        <v>3061</v>
      </c>
      <c r="E235" s="698" t="s">
        <v>1651</v>
      </c>
      <c r="F235" s="696" t="s">
        <v>1641</v>
      </c>
      <c r="G235" s="696" t="s">
        <v>1687</v>
      </c>
      <c r="H235" s="696" t="s">
        <v>531</v>
      </c>
      <c r="I235" s="696" t="s">
        <v>1977</v>
      </c>
      <c r="J235" s="696" t="s">
        <v>1978</v>
      </c>
      <c r="K235" s="696" t="s">
        <v>1979</v>
      </c>
      <c r="L235" s="699">
        <v>149.99</v>
      </c>
      <c r="M235" s="699">
        <v>4799.68</v>
      </c>
      <c r="N235" s="696">
        <v>32</v>
      </c>
      <c r="O235" s="700">
        <v>4</v>
      </c>
      <c r="P235" s="699">
        <v>2099.86</v>
      </c>
      <c r="Q235" s="701">
        <v>0.4375</v>
      </c>
      <c r="R235" s="696">
        <v>14</v>
      </c>
      <c r="S235" s="701">
        <v>0.4375</v>
      </c>
      <c r="T235" s="700">
        <v>2</v>
      </c>
      <c r="U235" s="702">
        <v>0.5</v>
      </c>
    </row>
    <row r="236" spans="1:21" ht="14.4" customHeight="1" x14ac:dyDescent="0.3">
      <c r="A236" s="695">
        <v>12</v>
      </c>
      <c r="B236" s="696" t="s">
        <v>530</v>
      </c>
      <c r="C236" s="696">
        <v>89301122</v>
      </c>
      <c r="D236" s="697" t="s">
        <v>3061</v>
      </c>
      <c r="E236" s="698" t="s">
        <v>1651</v>
      </c>
      <c r="F236" s="696" t="s">
        <v>1641</v>
      </c>
      <c r="G236" s="696" t="s">
        <v>1687</v>
      </c>
      <c r="H236" s="696" t="s">
        <v>531</v>
      </c>
      <c r="I236" s="696" t="s">
        <v>1980</v>
      </c>
      <c r="J236" s="696" t="s">
        <v>1981</v>
      </c>
      <c r="K236" s="696" t="s">
        <v>1982</v>
      </c>
      <c r="L236" s="699">
        <v>266.35000000000002</v>
      </c>
      <c r="M236" s="699">
        <v>1065.4000000000001</v>
      </c>
      <c r="N236" s="696">
        <v>4</v>
      </c>
      <c r="O236" s="700">
        <v>1</v>
      </c>
      <c r="P236" s="699"/>
      <c r="Q236" s="701">
        <v>0</v>
      </c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12</v>
      </c>
      <c r="B237" s="696" t="s">
        <v>530</v>
      </c>
      <c r="C237" s="696">
        <v>89301122</v>
      </c>
      <c r="D237" s="697" t="s">
        <v>3061</v>
      </c>
      <c r="E237" s="698" t="s">
        <v>1652</v>
      </c>
      <c r="F237" s="696" t="s">
        <v>1639</v>
      </c>
      <c r="G237" s="696" t="s">
        <v>1817</v>
      </c>
      <c r="H237" s="696" t="s">
        <v>531</v>
      </c>
      <c r="I237" s="696" t="s">
        <v>1818</v>
      </c>
      <c r="J237" s="696" t="s">
        <v>1819</v>
      </c>
      <c r="K237" s="696" t="s">
        <v>1820</v>
      </c>
      <c r="L237" s="699">
        <v>0</v>
      </c>
      <c r="M237" s="699">
        <v>0</v>
      </c>
      <c r="N237" s="696">
        <v>2</v>
      </c>
      <c r="O237" s="700">
        <v>2</v>
      </c>
      <c r="P237" s="699">
        <v>0</v>
      </c>
      <c r="Q237" s="701"/>
      <c r="R237" s="696">
        <v>1</v>
      </c>
      <c r="S237" s="701">
        <v>0.5</v>
      </c>
      <c r="T237" s="700">
        <v>1</v>
      </c>
      <c r="U237" s="702">
        <v>0.5</v>
      </c>
    </row>
    <row r="238" spans="1:21" ht="14.4" customHeight="1" x14ac:dyDescent="0.3">
      <c r="A238" s="695">
        <v>12</v>
      </c>
      <c r="B238" s="696" t="s">
        <v>530</v>
      </c>
      <c r="C238" s="696">
        <v>89301122</v>
      </c>
      <c r="D238" s="697" t="s">
        <v>3061</v>
      </c>
      <c r="E238" s="698" t="s">
        <v>1652</v>
      </c>
      <c r="F238" s="696" t="s">
        <v>1639</v>
      </c>
      <c r="G238" s="696" t="s">
        <v>1799</v>
      </c>
      <c r="H238" s="696" t="s">
        <v>1090</v>
      </c>
      <c r="I238" s="696" t="s">
        <v>1800</v>
      </c>
      <c r="J238" s="696" t="s">
        <v>1801</v>
      </c>
      <c r="K238" s="696" t="s">
        <v>1802</v>
      </c>
      <c r="L238" s="699">
        <v>1140.7</v>
      </c>
      <c r="M238" s="699">
        <v>17110.5</v>
      </c>
      <c r="N238" s="696">
        <v>15</v>
      </c>
      <c r="O238" s="700">
        <v>4</v>
      </c>
      <c r="P238" s="699">
        <v>17110.5</v>
      </c>
      <c r="Q238" s="701">
        <v>1</v>
      </c>
      <c r="R238" s="696">
        <v>15</v>
      </c>
      <c r="S238" s="701">
        <v>1</v>
      </c>
      <c r="T238" s="700">
        <v>4</v>
      </c>
      <c r="U238" s="702">
        <v>1</v>
      </c>
    </row>
    <row r="239" spans="1:21" ht="14.4" customHeight="1" x14ac:dyDescent="0.3">
      <c r="A239" s="695">
        <v>12</v>
      </c>
      <c r="B239" s="696" t="s">
        <v>530</v>
      </c>
      <c r="C239" s="696">
        <v>89301122</v>
      </c>
      <c r="D239" s="697" t="s">
        <v>3061</v>
      </c>
      <c r="E239" s="698" t="s">
        <v>1652</v>
      </c>
      <c r="F239" s="696" t="s">
        <v>1639</v>
      </c>
      <c r="G239" s="696" t="s">
        <v>1799</v>
      </c>
      <c r="H239" s="696" t="s">
        <v>531</v>
      </c>
      <c r="I239" s="696" t="s">
        <v>1983</v>
      </c>
      <c r="J239" s="696" t="s">
        <v>1984</v>
      </c>
      <c r="K239" s="696" t="s">
        <v>1985</v>
      </c>
      <c r="L239" s="699">
        <v>1222.18</v>
      </c>
      <c r="M239" s="699">
        <v>3666.54</v>
      </c>
      <c r="N239" s="696">
        <v>3</v>
      </c>
      <c r="O239" s="700">
        <v>1</v>
      </c>
      <c r="P239" s="699">
        <v>3666.54</v>
      </c>
      <c r="Q239" s="701">
        <v>1</v>
      </c>
      <c r="R239" s="696">
        <v>3</v>
      </c>
      <c r="S239" s="701">
        <v>1</v>
      </c>
      <c r="T239" s="700">
        <v>1</v>
      </c>
      <c r="U239" s="702">
        <v>1</v>
      </c>
    </row>
    <row r="240" spans="1:21" ht="14.4" customHeight="1" x14ac:dyDescent="0.3">
      <c r="A240" s="695">
        <v>12</v>
      </c>
      <c r="B240" s="696" t="s">
        <v>530</v>
      </c>
      <c r="C240" s="696">
        <v>89301122</v>
      </c>
      <c r="D240" s="697" t="s">
        <v>3061</v>
      </c>
      <c r="E240" s="698" t="s">
        <v>1652</v>
      </c>
      <c r="F240" s="696" t="s">
        <v>1639</v>
      </c>
      <c r="G240" s="696" t="s">
        <v>1836</v>
      </c>
      <c r="H240" s="696" t="s">
        <v>531</v>
      </c>
      <c r="I240" s="696" t="s">
        <v>1986</v>
      </c>
      <c r="J240" s="696" t="s">
        <v>1841</v>
      </c>
      <c r="K240" s="696" t="s">
        <v>1987</v>
      </c>
      <c r="L240" s="699">
        <v>0</v>
      </c>
      <c r="M240" s="699">
        <v>0</v>
      </c>
      <c r="N240" s="696">
        <v>1</v>
      </c>
      <c r="O240" s="700">
        <v>0.5</v>
      </c>
      <c r="P240" s="699">
        <v>0</v>
      </c>
      <c r="Q240" s="701"/>
      <c r="R240" s="696">
        <v>1</v>
      </c>
      <c r="S240" s="701">
        <v>1</v>
      </c>
      <c r="T240" s="700">
        <v>0.5</v>
      </c>
      <c r="U240" s="702">
        <v>1</v>
      </c>
    </row>
    <row r="241" spans="1:21" ht="14.4" customHeight="1" x14ac:dyDescent="0.3">
      <c r="A241" s="695">
        <v>12</v>
      </c>
      <c r="B241" s="696" t="s">
        <v>530</v>
      </c>
      <c r="C241" s="696">
        <v>89301122</v>
      </c>
      <c r="D241" s="697" t="s">
        <v>3061</v>
      </c>
      <c r="E241" s="698" t="s">
        <v>1652</v>
      </c>
      <c r="F241" s="696" t="s">
        <v>1639</v>
      </c>
      <c r="G241" s="696" t="s">
        <v>1836</v>
      </c>
      <c r="H241" s="696" t="s">
        <v>531</v>
      </c>
      <c r="I241" s="696" t="s">
        <v>1988</v>
      </c>
      <c r="J241" s="696" t="s">
        <v>1841</v>
      </c>
      <c r="K241" s="696" t="s">
        <v>1989</v>
      </c>
      <c r="L241" s="699">
        <v>0</v>
      </c>
      <c r="M241" s="699">
        <v>0</v>
      </c>
      <c r="N241" s="696">
        <v>1</v>
      </c>
      <c r="O241" s="700">
        <v>0.5</v>
      </c>
      <c r="P241" s="699">
        <v>0</v>
      </c>
      <c r="Q241" s="701"/>
      <c r="R241" s="696">
        <v>1</v>
      </c>
      <c r="S241" s="701">
        <v>1</v>
      </c>
      <c r="T241" s="700">
        <v>0.5</v>
      </c>
      <c r="U241" s="702">
        <v>1</v>
      </c>
    </row>
    <row r="242" spans="1:21" ht="14.4" customHeight="1" x14ac:dyDescent="0.3">
      <c r="A242" s="695">
        <v>12</v>
      </c>
      <c r="B242" s="696" t="s">
        <v>530</v>
      </c>
      <c r="C242" s="696">
        <v>89301122</v>
      </c>
      <c r="D242" s="697" t="s">
        <v>3061</v>
      </c>
      <c r="E242" s="698" t="s">
        <v>1652</v>
      </c>
      <c r="F242" s="696" t="s">
        <v>1639</v>
      </c>
      <c r="G242" s="696" t="s">
        <v>1847</v>
      </c>
      <c r="H242" s="696" t="s">
        <v>531</v>
      </c>
      <c r="I242" s="696" t="s">
        <v>1990</v>
      </c>
      <c r="J242" s="696" t="s">
        <v>1849</v>
      </c>
      <c r="K242" s="696" t="s">
        <v>1991</v>
      </c>
      <c r="L242" s="699">
        <v>0</v>
      </c>
      <c r="M242" s="699">
        <v>0</v>
      </c>
      <c r="N242" s="696">
        <v>2</v>
      </c>
      <c r="O242" s="700">
        <v>2</v>
      </c>
      <c r="P242" s="699">
        <v>0</v>
      </c>
      <c r="Q242" s="701"/>
      <c r="R242" s="696">
        <v>2</v>
      </c>
      <c r="S242" s="701">
        <v>1</v>
      </c>
      <c r="T242" s="700">
        <v>2</v>
      </c>
      <c r="U242" s="702">
        <v>1</v>
      </c>
    </row>
    <row r="243" spans="1:21" ht="14.4" customHeight="1" x14ac:dyDescent="0.3">
      <c r="A243" s="695">
        <v>12</v>
      </c>
      <c r="B243" s="696" t="s">
        <v>530</v>
      </c>
      <c r="C243" s="696">
        <v>89301122</v>
      </c>
      <c r="D243" s="697" t="s">
        <v>3061</v>
      </c>
      <c r="E243" s="698" t="s">
        <v>1652</v>
      </c>
      <c r="F243" s="696" t="s">
        <v>1639</v>
      </c>
      <c r="G243" s="696" t="s">
        <v>1992</v>
      </c>
      <c r="H243" s="696" t="s">
        <v>531</v>
      </c>
      <c r="I243" s="696" t="s">
        <v>623</v>
      </c>
      <c r="J243" s="696" t="s">
        <v>624</v>
      </c>
      <c r="K243" s="696" t="s">
        <v>1993</v>
      </c>
      <c r="L243" s="699">
        <v>40.36</v>
      </c>
      <c r="M243" s="699">
        <v>80.72</v>
      </c>
      <c r="N243" s="696">
        <v>2</v>
      </c>
      <c r="O243" s="700">
        <v>1</v>
      </c>
      <c r="P243" s="699">
        <v>80.72</v>
      </c>
      <c r="Q243" s="701">
        <v>1</v>
      </c>
      <c r="R243" s="696">
        <v>2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12</v>
      </c>
      <c r="B244" s="696" t="s">
        <v>530</v>
      </c>
      <c r="C244" s="696">
        <v>89301122</v>
      </c>
      <c r="D244" s="697" t="s">
        <v>3061</v>
      </c>
      <c r="E244" s="698" t="s">
        <v>1652</v>
      </c>
      <c r="F244" s="696" t="s">
        <v>1639</v>
      </c>
      <c r="G244" s="696" t="s">
        <v>1994</v>
      </c>
      <c r="H244" s="696" t="s">
        <v>531</v>
      </c>
      <c r="I244" s="696" t="s">
        <v>741</v>
      </c>
      <c r="J244" s="696" t="s">
        <v>1995</v>
      </c>
      <c r="K244" s="696" t="s">
        <v>1996</v>
      </c>
      <c r="L244" s="699">
        <v>56.01</v>
      </c>
      <c r="M244" s="699">
        <v>56.01</v>
      </c>
      <c r="N244" s="696">
        <v>1</v>
      </c>
      <c r="O244" s="700">
        <v>0.5</v>
      </c>
      <c r="P244" s="699"/>
      <c r="Q244" s="701">
        <v>0</v>
      </c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12</v>
      </c>
      <c r="B245" s="696" t="s">
        <v>530</v>
      </c>
      <c r="C245" s="696">
        <v>89301122</v>
      </c>
      <c r="D245" s="697" t="s">
        <v>3061</v>
      </c>
      <c r="E245" s="698" t="s">
        <v>1652</v>
      </c>
      <c r="F245" s="696" t="s">
        <v>1639</v>
      </c>
      <c r="G245" s="696" t="s">
        <v>1785</v>
      </c>
      <c r="H245" s="696" t="s">
        <v>1090</v>
      </c>
      <c r="I245" s="696" t="s">
        <v>1997</v>
      </c>
      <c r="J245" s="696" t="s">
        <v>1787</v>
      </c>
      <c r="K245" s="696" t="s">
        <v>1998</v>
      </c>
      <c r="L245" s="699">
        <v>0</v>
      </c>
      <c r="M245" s="699">
        <v>0</v>
      </c>
      <c r="N245" s="696">
        <v>1</v>
      </c>
      <c r="O245" s="700">
        <v>0.5</v>
      </c>
      <c r="P245" s="699"/>
      <c r="Q245" s="701"/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12</v>
      </c>
      <c r="B246" s="696" t="s">
        <v>530</v>
      </c>
      <c r="C246" s="696">
        <v>89301122</v>
      </c>
      <c r="D246" s="697" t="s">
        <v>3061</v>
      </c>
      <c r="E246" s="698" t="s">
        <v>1652</v>
      </c>
      <c r="F246" s="696" t="s">
        <v>1639</v>
      </c>
      <c r="G246" s="696" t="s">
        <v>1744</v>
      </c>
      <c r="H246" s="696" t="s">
        <v>531</v>
      </c>
      <c r="I246" s="696" t="s">
        <v>1880</v>
      </c>
      <c r="J246" s="696" t="s">
        <v>1746</v>
      </c>
      <c r="K246" s="696" t="s">
        <v>1881</v>
      </c>
      <c r="L246" s="699">
        <v>0</v>
      </c>
      <c r="M246" s="699">
        <v>0</v>
      </c>
      <c r="N246" s="696">
        <v>1</v>
      </c>
      <c r="O246" s="700">
        <v>1</v>
      </c>
      <c r="P246" s="699"/>
      <c r="Q246" s="701"/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12</v>
      </c>
      <c r="B247" s="696" t="s">
        <v>530</v>
      </c>
      <c r="C247" s="696">
        <v>89301122</v>
      </c>
      <c r="D247" s="697" t="s">
        <v>3061</v>
      </c>
      <c r="E247" s="698" t="s">
        <v>1652</v>
      </c>
      <c r="F247" s="696" t="s">
        <v>1639</v>
      </c>
      <c r="G247" s="696" t="s">
        <v>1744</v>
      </c>
      <c r="H247" s="696" t="s">
        <v>531</v>
      </c>
      <c r="I247" s="696" t="s">
        <v>1999</v>
      </c>
      <c r="J247" s="696" t="s">
        <v>1746</v>
      </c>
      <c r="K247" s="696" t="s">
        <v>2000</v>
      </c>
      <c r="L247" s="699">
        <v>0</v>
      </c>
      <c r="M247" s="699">
        <v>0</v>
      </c>
      <c r="N247" s="696">
        <v>1</v>
      </c>
      <c r="O247" s="700">
        <v>0.5</v>
      </c>
      <c r="P247" s="699">
        <v>0</v>
      </c>
      <c r="Q247" s="701"/>
      <c r="R247" s="696">
        <v>1</v>
      </c>
      <c r="S247" s="701">
        <v>1</v>
      </c>
      <c r="T247" s="700">
        <v>0.5</v>
      </c>
      <c r="U247" s="702">
        <v>1</v>
      </c>
    </row>
    <row r="248" spans="1:21" ht="14.4" customHeight="1" x14ac:dyDescent="0.3">
      <c r="A248" s="695">
        <v>12</v>
      </c>
      <c r="B248" s="696" t="s">
        <v>530</v>
      </c>
      <c r="C248" s="696">
        <v>89301122</v>
      </c>
      <c r="D248" s="697" t="s">
        <v>3061</v>
      </c>
      <c r="E248" s="698" t="s">
        <v>1652</v>
      </c>
      <c r="F248" s="696" t="s">
        <v>1639</v>
      </c>
      <c r="G248" s="696" t="s">
        <v>1750</v>
      </c>
      <c r="H248" s="696" t="s">
        <v>531</v>
      </c>
      <c r="I248" s="696" t="s">
        <v>619</v>
      </c>
      <c r="J248" s="696" t="s">
        <v>620</v>
      </c>
      <c r="K248" s="696" t="s">
        <v>1751</v>
      </c>
      <c r="L248" s="699">
        <v>127.5</v>
      </c>
      <c r="M248" s="699">
        <v>127.5</v>
      </c>
      <c r="N248" s="696">
        <v>1</v>
      </c>
      <c r="O248" s="700">
        <v>1</v>
      </c>
      <c r="P248" s="699">
        <v>127.5</v>
      </c>
      <c r="Q248" s="701">
        <v>1</v>
      </c>
      <c r="R248" s="696">
        <v>1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12</v>
      </c>
      <c r="B249" s="696" t="s">
        <v>530</v>
      </c>
      <c r="C249" s="696">
        <v>89301122</v>
      </c>
      <c r="D249" s="697" t="s">
        <v>3061</v>
      </c>
      <c r="E249" s="698" t="s">
        <v>1652</v>
      </c>
      <c r="F249" s="696" t="s">
        <v>1639</v>
      </c>
      <c r="G249" s="696" t="s">
        <v>1676</v>
      </c>
      <c r="H249" s="696" t="s">
        <v>531</v>
      </c>
      <c r="I249" s="696" t="s">
        <v>1677</v>
      </c>
      <c r="J249" s="696" t="s">
        <v>1280</v>
      </c>
      <c r="K249" s="696" t="s">
        <v>1678</v>
      </c>
      <c r="L249" s="699">
        <v>23.46</v>
      </c>
      <c r="M249" s="699">
        <v>117.3</v>
      </c>
      <c r="N249" s="696">
        <v>5</v>
      </c>
      <c r="O249" s="700">
        <v>2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12</v>
      </c>
      <c r="B250" s="696" t="s">
        <v>530</v>
      </c>
      <c r="C250" s="696">
        <v>89301122</v>
      </c>
      <c r="D250" s="697" t="s">
        <v>3061</v>
      </c>
      <c r="E250" s="698" t="s">
        <v>1652</v>
      </c>
      <c r="F250" s="696" t="s">
        <v>1639</v>
      </c>
      <c r="G250" s="696" t="s">
        <v>2001</v>
      </c>
      <c r="H250" s="696" t="s">
        <v>1090</v>
      </c>
      <c r="I250" s="696" t="s">
        <v>2002</v>
      </c>
      <c r="J250" s="696" t="s">
        <v>2003</v>
      </c>
      <c r="K250" s="696" t="s">
        <v>2004</v>
      </c>
      <c r="L250" s="699">
        <v>154.4</v>
      </c>
      <c r="M250" s="699">
        <v>308.8</v>
      </c>
      <c r="N250" s="696">
        <v>2</v>
      </c>
      <c r="O250" s="700">
        <v>1</v>
      </c>
      <c r="P250" s="699">
        <v>308.8</v>
      </c>
      <c r="Q250" s="701">
        <v>1</v>
      </c>
      <c r="R250" s="696">
        <v>2</v>
      </c>
      <c r="S250" s="701">
        <v>1</v>
      </c>
      <c r="T250" s="700">
        <v>1</v>
      </c>
      <c r="U250" s="702">
        <v>1</v>
      </c>
    </row>
    <row r="251" spans="1:21" ht="14.4" customHeight="1" x14ac:dyDescent="0.3">
      <c r="A251" s="695">
        <v>12</v>
      </c>
      <c r="B251" s="696" t="s">
        <v>530</v>
      </c>
      <c r="C251" s="696">
        <v>89301122</v>
      </c>
      <c r="D251" s="697" t="s">
        <v>3061</v>
      </c>
      <c r="E251" s="698" t="s">
        <v>1652</v>
      </c>
      <c r="F251" s="696" t="s">
        <v>1639</v>
      </c>
      <c r="G251" s="696" t="s">
        <v>1760</v>
      </c>
      <c r="H251" s="696" t="s">
        <v>1090</v>
      </c>
      <c r="I251" s="696" t="s">
        <v>1919</v>
      </c>
      <c r="J251" s="696" t="s">
        <v>1762</v>
      </c>
      <c r="K251" s="696" t="s">
        <v>1920</v>
      </c>
      <c r="L251" s="699">
        <v>492.45</v>
      </c>
      <c r="M251" s="699">
        <v>492.45</v>
      </c>
      <c r="N251" s="696">
        <v>1</v>
      </c>
      <c r="O251" s="700">
        <v>0.5</v>
      </c>
      <c r="P251" s="699">
        <v>492.45</v>
      </c>
      <c r="Q251" s="701">
        <v>1</v>
      </c>
      <c r="R251" s="696">
        <v>1</v>
      </c>
      <c r="S251" s="701">
        <v>1</v>
      </c>
      <c r="T251" s="700">
        <v>0.5</v>
      </c>
      <c r="U251" s="702">
        <v>1</v>
      </c>
    </row>
    <row r="252" spans="1:21" ht="14.4" customHeight="1" x14ac:dyDescent="0.3">
      <c r="A252" s="695">
        <v>12</v>
      </c>
      <c r="B252" s="696" t="s">
        <v>530</v>
      </c>
      <c r="C252" s="696">
        <v>89301122</v>
      </c>
      <c r="D252" s="697" t="s">
        <v>3061</v>
      </c>
      <c r="E252" s="698" t="s">
        <v>1652</v>
      </c>
      <c r="F252" s="696" t="s">
        <v>1639</v>
      </c>
      <c r="G252" s="696" t="s">
        <v>1760</v>
      </c>
      <c r="H252" s="696" t="s">
        <v>1090</v>
      </c>
      <c r="I252" s="696" t="s">
        <v>2005</v>
      </c>
      <c r="J252" s="696" t="s">
        <v>1762</v>
      </c>
      <c r="K252" s="696" t="s">
        <v>2006</v>
      </c>
      <c r="L252" s="699">
        <v>547.16999999999996</v>
      </c>
      <c r="M252" s="699">
        <v>547.16999999999996</v>
      </c>
      <c r="N252" s="696">
        <v>1</v>
      </c>
      <c r="O252" s="700">
        <v>1</v>
      </c>
      <c r="P252" s="699">
        <v>547.16999999999996</v>
      </c>
      <c r="Q252" s="701">
        <v>1</v>
      </c>
      <c r="R252" s="696">
        <v>1</v>
      </c>
      <c r="S252" s="701">
        <v>1</v>
      </c>
      <c r="T252" s="700">
        <v>1</v>
      </c>
      <c r="U252" s="702">
        <v>1</v>
      </c>
    </row>
    <row r="253" spans="1:21" ht="14.4" customHeight="1" x14ac:dyDescent="0.3">
      <c r="A253" s="695">
        <v>12</v>
      </c>
      <c r="B253" s="696" t="s">
        <v>530</v>
      </c>
      <c r="C253" s="696">
        <v>89301122</v>
      </c>
      <c r="D253" s="697" t="s">
        <v>3061</v>
      </c>
      <c r="E253" s="698" t="s">
        <v>1652</v>
      </c>
      <c r="F253" s="696" t="s">
        <v>1639</v>
      </c>
      <c r="G253" s="696" t="s">
        <v>1679</v>
      </c>
      <c r="H253" s="696" t="s">
        <v>531</v>
      </c>
      <c r="I253" s="696" t="s">
        <v>1680</v>
      </c>
      <c r="J253" s="696" t="s">
        <v>1681</v>
      </c>
      <c r="K253" s="696" t="s">
        <v>1682</v>
      </c>
      <c r="L253" s="699">
        <v>1660.2</v>
      </c>
      <c r="M253" s="699">
        <v>1660.2</v>
      </c>
      <c r="N253" s="696">
        <v>1</v>
      </c>
      <c r="O253" s="700">
        <v>0.5</v>
      </c>
      <c r="P253" s="699">
        <v>1660.2</v>
      </c>
      <c r="Q253" s="701">
        <v>1</v>
      </c>
      <c r="R253" s="696">
        <v>1</v>
      </c>
      <c r="S253" s="701">
        <v>1</v>
      </c>
      <c r="T253" s="700">
        <v>0.5</v>
      </c>
      <c r="U253" s="702">
        <v>1</v>
      </c>
    </row>
    <row r="254" spans="1:21" ht="14.4" customHeight="1" x14ac:dyDescent="0.3">
      <c r="A254" s="695">
        <v>12</v>
      </c>
      <c r="B254" s="696" t="s">
        <v>530</v>
      </c>
      <c r="C254" s="696">
        <v>89301122</v>
      </c>
      <c r="D254" s="697" t="s">
        <v>3061</v>
      </c>
      <c r="E254" s="698" t="s">
        <v>1652</v>
      </c>
      <c r="F254" s="696" t="s">
        <v>1639</v>
      </c>
      <c r="G254" s="696" t="s">
        <v>2007</v>
      </c>
      <c r="H254" s="696" t="s">
        <v>531</v>
      </c>
      <c r="I254" s="696" t="s">
        <v>2008</v>
      </c>
      <c r="J254" s="696" t="s">
        <v>2009</v>
      </c>
      <c r="K254" s="696" t="s">
        <v>2010</v>
      </c>
      <c r="L254" s="699">
        <v>0</v>
      </c>
      <c r="M254" s="699">
        <v>0</v>
      </c>
      <c r="N254" s="696">
        <v>2</v>
      </c>
      <c r="O254" s="700">
        <v>0.5</v>
      </c>
      <c r="P254" s="699">
        <v>0</v>
      </c>
      <c r="Q254" s="701"/>
      <c r="R254" s="696">
        <v>2</v>
      </c>
      <c r="S254" s="701">
        <v>1</v>
      </c>
      <c r="T254" s="700">
        <v>0.5</v>
      </c>
      <c r="U254" s="702">
        <v>1</v>
      </c>
    </row>
    <row r="255" spans="1:21" ht="14.4" customHeight="1" x14ac:dyDescent="0.3">
      <c r="A255" s="695">
        <v>12</v>
      </c>
      <c r="B255" s="696" t="s">
        <v>530</v>
      </c>
      <c r="C255" s="696">
        <v>89301122</v>
      </c>
      <c r="D255" s="697" t="s">
        <v>3061</v>
      </c>
      <c r="E255" s="698" t="s">
        <v>1652</v>
      </c>
      <c r="F255" s="696" t="s">
        <v>1641</v>
      </c>
      <c r="G255" s="696" t="s">
        <v>2011</v>
      </c>
      <c r="H255" s="696" t="s">
        <v>531</v>
      </c>
      <c r="I255" s="696" t="s">
        <v>2012</v>
      </c>
      <c r="J255" s="696" t="s">
        <v>2013</v>
      </c>
      <c r="K255" s="696" t="s">
        <v>2014</v>
      </c>
      <c r="L255" s="699">
        <v>4608</v>
      </c>
      <c r="M255" s="699">
        <v>13824</v>
      </c>
      <c r="N255" s="696">
        <v>3</v>
      </c>
      <c r="O255" s="700">
        <v>1</v>
      </c>
      <c r="P255" s="699">
        <v>13824</v>
      </c>
      <c r="Q255" s="701">
        <v>1</v>
      </c>
      <c r="R255" s="696">
        <v>3</v>
      </c>
      <c r="S255" s="701">
        <v>1</v>
      </c>
      <c r="T255" s="700">
        <v>1</v>
      </c>
      <c r="U255" s="702">
        <v>1</v>
      </c>
    </row>
    <row r="256" spans="1:21" ht="14.4" customHeight="1" x14ac:dyDescent="0.3">
      <c r="A256" s="695">
        <v>12</v>
      </c>
      <c r="B256" s="696" t="s">
        <v>530</v>
      </c>
      <c r="C256" s="696">
        <v>89301122</v>
      </c>
      <c r="D256" s="697" t="s">
        <v>3061</v>
      </c>
      <c r="E256" s="698" t="s">
        <v>1652</v>
      </c>
      <c r="F256" s="696" t="s">
        <v>1641</v>
      </c>
      <c r="G256" s="696" t="s">
        <v>1687</v>
      </c>
      <c r="H256" s="696" t="s">
        <v>531</v>
      </c>
      <c r="I256" s="696" t="s">
        <v>1691</v>
      </c>
      <c r="J256" s="696" t="s">
        <v>1692</v>
      </c>
      <c r="K256" s="696" t="s">
        <v>1693</v>
      </c>
      <c r="L256" s="699">
        <v>190</v>
      </c>
      <c r="M256" s="699">
        <v>1330</v>
      </c>
      <c r="N256" s="696">
        <v>7</v>
      </c>
      <c r="O256" s="700">
        <v>1</v>
      </c>
      <c r="P256" s="699">
        <v>1330</v>
      </c>
      <c r="Q256" s="701">
        <v>1</v>
      </c>
      <c r="R256" s="696">
        <v>7</v>
      </c>
      <c r="S256" s="701">
        <v>1</v>
      </c>
      <c r="T256" s="700">
        <v>1</v>
      </c>
      <c r="U256" s="702">
        <v>1</v>
      </c>
    </row>
    <row r="257" spans="1:21" ht="14.4" customHeight="1" x14ac:dyDescent="0.3">
      <c r="A257" s="695">
        <v>12</v>
      </c>
      <c r="B257" s="696" t="s">
        <v>530</v>
      </c>
      <c r="C257" s="696">
        <v>89301122</v>
      </c>
      <c r="D257" s="697" t="s">
        <v>3061</v>
      </c>
      <c r="E257" s="698" t="s">
        <v>1653</v>
      </c>
      <c r="F257" s="696" t="s">
        <v>1639</v>
      </c>
      <c r="G257" s="696" t="s">
        <v>1817</v>
      </c>
      <c r="H257" s="696" t="s">
        <v>531</v>
      </c>
      <c r="I257" s="696" t="s">
        <v>1818</v>
      </c>
      <c r="J257" s="696" t="s">
        <v>1819</v>
      </c>
      <c r="K257" s="696" t="s">
        <v>1820</v>
      </c>
      <c r="L257" s="699">
        <v>0</v>
      </c>
      <c r="M257" s="699">
        <v>0</v>
      </c>
      <c r="N257" s="696">
        <v>8</v>
      </c>
      <c r="O257" s="700">
        <v>7.5</v>
      </c>
      <c r="P257" s="699">
        <v>0</v>
      </c>
      <c r="Q257" s="701"/>
      <c r="R257" s="696">
        <v>5</v>
      </c>
      <c r="S257" s="701">
        <v>0.625</v>
      </c>
      <c r="T257" s="700">
        <v>5</v>
      </c>
      <c r="U257" s="702">
        <v>0.66666666666666663</v>
      </c>
    </row>
    <row r="258" spans="1:21" ht="14.4" customHeight="1" x14ac:dyDescent="0.3">
      <c r="A258" s="695">
        <v>12</v>
      </c>
      <c r="B258" s="696" t="s">
        <v>530</v>
      </c>
      <c r="C258" s="696">
        <v>89301122</v>
      </c>
      <c r="D258" s="697" t="s">
        <v>3061</v>
      </c>
      <c r="E258" s="698" t="s">
        <v>1653</v>
      </c>
      <c r="F258" s="696" t="s">
        <v>1639</v>
      </c>
      <c r="G258" s="696" t="s">
        <v>2015</v>
      </c>
      <c r="H258" s="696" t="s">
        <v>531</v>
      </c>
      <c r="I258" s="696" t="s">
        <v>919</v>
      </c>
      <c r="J258" s="696" t="s">
        <v>920</v>
      </c>
      <c r="K258" s="696" t="s">
        <v>2016</v>
      </c>
      <c r="L258" s="699">
        <v>35.380000000000003</v>
      </c>
      <c r="M258" s="699">
        <v>70.760000000000005</v>
      </c>
      <c r="N258" s="696">
        <v>2</v>
      </c>
      <c r="O258" s="700">
        <v>0.5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12</v>
      </c>
      <c r="B259" s="696" t="s">
        <v>530</v>
      </c>
      <c r="C259" s="696">
        <v>89301122</v>
      </c>
      <c r="D259" s="697" t="s">
        <v>3061</v>
      </c>
      <c r="E259" s="698" t="s">
        <v>1653</v>
      </c>
      <c r="F259" s="696" t="s">
        <v>1639</v>
      </c>
      <c r="G259" s="696" t="s">
        <v>1799</v>
      </c>
      <c r="H259" s="696" t="s">
        <v>1090</v>
      </c>
      <c r="I259" s="696" t="s">
        <v>2017</v>
      </c>
      <c r="J259" s="696" t="s">
        <v>2018</v>
      </c>
      <c r="K259" s="696" t="s">
        <v>2019</v>
      </c>
      <c r="L259" s="699">
        <v>216.29</v>
      </c>
      <c r="M259" s="699">
        <v>648.87</v>
      </c>
      <c r="N259" s="696">
        <v>3</v>
      </c>
      <c r="O259" s="700">
        <v>0.5</v>
      </c>
      <c r="P259" s="699">
        <v>648.87</v>
      </c>
      <c r="Q259" s="701">
        <v>1</v>
      </c>
      <c r="R259" s="696">
        <v>3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12</v>
      </c>
      <c r="B260" s="696" t="s">
        <v>530</v>
      </c>
      <c r="C260" s="696">
        <v>89301122</v>
      </c>
      <c r="D260" s="697" t="s">
        <v>3061</v>
      </c>
      <c r="E260" s="698" t="s">
        <v>1653</v>
      </c>
      <c r="F260" s="696" t="s">
        <v>1639</v>
      </c>
      <c r="G260" s="696" t="s">
        <v>1799</v>
      </c>
      <c r="H260" s="696" t="s">
        <v>1090</v>
      </c>
      <c r="I260" s="696" t="s">
        <v>1800</v>
      </c>
      <c r="J260" s="696" t="s">
        <v>1801</v>
      </c>
      <c r="K260" s="696" t="s">
        <v>1802</v>
      </c>
      <c r="L260" s="699">
        <v>1140.7</v>
      </c>
      <c r="M260" s="699">
        <v>10266.300000000001</v>
      </c>
      <c r="N260" s="696">
        <v>9</v>
      </c>
      <c r="O260" s="700">
        <v>3</v>
      </c>
      <c r="P260" s="699">
        <v>10266.300000000001</v>
      </c>
      <c r="Q260" s="701">
        <v>1</v>
      </c>
      <c r="R260" s="696">
        <v>9</v>
      </c>
      <c r="S260" s="701">
        <v>1</v>
      </c>
      <c r="T260" s="700">
        <v>3</v>
      </c>
      <c r="U260" s="702">
        <v>1</v>
      </c>
    </row>
    <row r="261" spans="1:21" ht="14.4" customHeight="1" x14ac:dyDescent="0.3">
      <c r="A261" s="695">
        <v>12</v>
      </c>
      <c r="B261" s="696" t="s">
        <v>530</v>
      </c>
      <c r="C261" s="696">
        <v>89301122</v>
      </c>
      <c r="D261" s="697" t="s">
        <v>3061</v>
      </c>
      <c r="E261" s="698" t="s">
        <v>1653</v>
      </c>
      <c r="F261" s="696" t="s">
        <v>1639</v>
      </c>
      <c r="G261" s="696" t="s">
        <v>1671</v>
      </c>
      <c r="H261" s="696" t="s">
        <v>531</v>
      </c>
      <c r="I261" s="696" t="s">
        <v>2020</v>
      </c>
      <c r="J261" s="696" t="s">
        <v>1301</v>
      </c>
      <c r="K261" s="696" t="s">
        <v>1599</v>
      </c>
      <c r="L261" s="699">
        <v>0</v>
      </c>
      <c r="M261" s="699">
        <v>0</v>
      </c>
      <c r="N261" s="696">
        <v>1</v>
      </c>
      <c r="O261" s="700">
        <v>1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12</v>
      </c>
      <c r="B262" s="696" t="s">
        <v>530</v>
      </c>
      <c r="C262" s="696">
        <v>89301122</v>
      </c>
      <c r="D262" s="697" t="s">
        <v>3061</v>
      </c>
      <c r="E262" s="698" t="s">
        <v>1653</v>
      </c>
      <c r="F262" s="696" t="s">
        <v>1639</v>
      </c>
      <c r="G262" s="696" t="s">
        <v>1723</v>
      </c>
      <c r="H262" s="696" t="s">
        <v>1090</v>
      </c>
      <c r="I262" s="696" t="s">
        <v>1304</v>
      </c>
      <c r="J262" s="696" t="s">
        <v>1305</v>
      </c>
      <c r="K262" s="696" t="s">
        <v>1593</v>
      </c>
      <c r="L262" s="699">
        <v>69.86</v>
      </c>
      <c r="M262" s="699">
        <v>419.15999999999997</v>
      </c>
      <c r="N262" s="696">
        <v>6</v>
      </c>
      <c r="O262" s="700">
        <v>2</v>
      </c>
      <c r="P262" s="699">
        <v>419.15999999999997</v>
      </c>
      <c r="Q262" s="701">
        <v>1</v>
      </c>
      <c r="R262" s="696">
        <v>6</v>
      </c>
      <c r="S262" s="701">
        <v>1</v>
      </c>
      <c r="T262" s="700">
        <v>2</v>
      </c>
      <c r="U262" s="702">
        <v>1</v>
      </c>
    </row>
    <row r="263" spans="1:21" ht="14.4" customHeight="1" x14ac:dyDescent="0.3">
      <c r="A263" s="695">
        <v>12</v>
      </c>
      <c r="B263" s="696" t="s">
        <v>530</v>
      </c>
      <c r="C263" s="696">
        <v>89301122</v>
      </c>
      <c r="D263" s="697" t="s">
        <v>3061</v>
      </c>
      <c r="E263" s="698" t="s">
        <v>1653</v>
      </c>
      <c r="F263" s="696" t="s">
        <v>1639</v>
      </c>
      <c r="G263" s="696" t="s">
        <v>1836</v>
      </c>
      <c r="H263" s="696" t="s">
        <v>531</v>
      </c>
      <c r="I263" s="696" t="s">
        <v>2021</v>
      </c>
      <c r="J263" s="696" t="s">
        <v>1838</v>
      </c>
      <c r="K263" s="696" t="s">
        <v>2022</v>
      </c>
      <c r="L263" s="699">
        <v>0</v>
      </c>
      <c r="M263" s="699">
        <v>0</v>
      </c>
      <c r="N263" s="696">
        <v>2</v>
      </c>
      <c r="O263" s="700">
        <v>2</v>
      </c>
      <c r="P263" s="699">
        <v>0</v>
      </c>
      <c r="Q263" s="701"/>
      <c r="R263" s="696">
        <v>2</v>
      </c>
      <c r="S263" s="701">
        <v>1</v>
      </c>
      <c r="T263" s="700">
        <v>2</v>
      </c>
      <c r="U263" s="702">
        <v>1</v>
      </c>
    </row>
    <row r="264" spans="1:21" ht="14.4" customHeight="1" x14ac:dyDescent="0.3">
      <c r="A264" s="695">
        <v>12</v>
      </c>
      <c r="B264" s="696" t="s">
        <v>530</v>
      </c>
      <c r="C264" s="696">
        <v>89301122</v>
      </c>
      <c r="D264" s="697" t="s">
        <v>3061</v>
      </c>
      <c r="E264" s="698" t="s">
        <v>1653</v>
      </c>
      <c r="F264" s="696" t="s">
        <v>1639</v>
      </c>
      <c r="G264" s="696" t="s">
        <v>1836</v>
      </c>
      <c r="H264" s="696" t="s">
        <v>531</v>
      </c>
      <c r="I264" s="696" t="s">
        <v>2023</v>
      </c>
      <c r="J264" s="696" t="s">
        <v>1841</v>
      </c>
      <c r="K264" s="696" t="s">
        <v>2024</v>
      </c>
      <c r="L264" s="699">
        <v>0</v>
      </c>
      <c r="M264" s="699">
        <v>0</v>
      </c>
      <c r="N264" s="696">
        <v>2</v>
      </c>
      <c r="O264" s="700">
        <v>1</v>
      </c>
      <c r="P264" s="699">
        <v>0</v>
      </c>
      <c r="Q264" s="701"/>
      <c r="R264" s="696">
        <v>1</v>
      </c>
      <c r="S264" s="701">
        <v>0.5</v>
      </c>
      <c r="T264" s="700">
        <v>0.5</v>
      </c>
      <c r="U264" s="702">
        <v>0.5</v>
      </c>
    </row>
    <row r="265" spans="1:21" ht="14.4" customHeight="1" x14ac:dyDescent="0.3">
      <c r="A265" s="695">
        <v>12</v>
      </c>
      <c r="B265" s="696" t="s">
        <v>530</v>
      </c>
      <c r="C265" s="696">
        <v>89301122</v>
      </c>
      <c r="D265" s="697" t="s">
        <v>3061</v>
      </c>
      <c r="E265" s="698" t="s">
        <v>1653</v>
      </c>
      <c r="F265" s="696" t="s">
        <v>1639</v>
      </c>
      <c r="G265" s="696" t="s">
        <v>1730</v>
      </c>
      <c r="H265" s="696" t="s">
        <v>531</v>
      </c>
      <c r="I265" s="696" t="s">
        <v>890</v>
      </c>
      <c r="J265" s="696" t="s">
        <v>891</v>
      </c>
      <c r="K265" s="696" t="s">
        <v>1731</v>
      </c>
      <c r="L265" s="699">
        <v>63.67</v>
      </c>
      <c r="M265" s="699">
        <v>127.34</v>
      </c>
      <c r="N265" s="696">
        <v>2</v>
      </c>
      <c r="O265" s="700">
        <v>1</v>
      </c>
      <c r="P265" s="699"/>
      <c r="Q265" s="701">
        <v>0</v>
      </c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12</v>
      </c>
      <c r="B266" s="696" t="s">
        <v>530</v>
      </c>
      <c r="C266" s="696">
        <v>89301122</v>
      </c>
      <c r="D266" s="697" t="s">
        <v>3061</v>
      </c>
      <c r="E266" s="698" t="s">
        <v>1653</v>
      </c>
      <c r="F266" s="696" t="s">
        <v>1639</v>
      </c>
      <c r="G266" s="696" t="s">
        <v>2025</v>
      </c>
      <c r="H266" s="696" t="s">
        <v>531</v>
      </c>
      <c r="I266" s="696" t="s">
        <v>2026</v>
      </c>
      <c r="J266" s="696" t="s">
        <v>2027</v>
      </c>
      <c r="K266" s="696" t="s">
        <v>793</v>
      </c>
      <c r="L266" s="699">
        <v>413.22</v>
      </c>
      <c r="M266" s="699">
        <v>413.22</v>
      </c>
      <c r="N266" s="696">
        <v>1</v>
      </c>
      <c r="O266" s="700">
        <v>1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12</v>
      </c>
      <c r="B267" s="696" t="s">
        <v>530</v>
      </c>
      <c r="C267" s="696">
        <v>89301122</v>
      </c>
      <c r="D267" s="697" t="s">
        <v>3061</v>
      </c>
      <c r="E267" s="698" t="s">
        <v>1653</v>
      </c>
      <c r="F267" s="696" t="s">
        <v>1639</v>
      </c>
      <c r="G267" s="696" t="s">
        <v>2028</v>
      </c>
      <c r="H267" s="696" t="s">
        <v>531</v>
      </c>
      <c r="I267" s="696" t="s">
        <v>2029</v>
      </c>
      <c r="J267" s="696" t="s">
        <v>2030</v>
      </c>
      <c r="K267" s="696" t="s">
        <v>2031</v>
      </c>
      <c r="L267" s="699">
        <v>0</v>
      </c>
      <c r="M267" s="699">
        <v>0</v>
      </c>
      <c r="N267" s="696">
        <v>1</v>
      </c>
      <c r="O267" s="700">
        <v>1</v>
      </c>
      <c r="P267" s="699"/>
      <c r="Q267" s="701"/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12</v>
      </c>
      <c r="B268" s="696" t="s">
        <v>530</v>
      </c>
      <c r="C268" s="696">
        <v>89301122</v>
      </c>
      <c r="D268" s="697" t="s">
        <v>3061</v>
      </c>
      <c r="E268" s="698" t="s">
        <v>1653</v>
      </c>
      <c r="F268" s="696" t="s">
        <v>1639</v>
      </c>
      <c r="G268" s="696" t="s">
        <v>1873</v>
      </c>
      <c r="H268" s="696" t="s">
        <v>1090</v>
      </c>
      <c r="I268" s="696" t="s">
        <v>1874</v>
      </c>
      <c r="J268" s="696" t="s">
        <v>1152</v>
      </c>
      <c r="K268" s="696" t="s">
        <v>1875</v>
      </c>
      <c r="L268" s="699">
        <v>96.63</v>
      </c>
      <c r="M268" s="699">
        <v>289.89</v>
      </c>
      <c r="N268" s="696">
        <v>3</v>
      </c>
      <c r="O268" s="700">
        <v>1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12</v>
      </c>
      <c r="B269" s="696" t="s">
        <v>530</v>
      </c>
      <c r="C269" s="696">
        <v>89301122</v>
      </c>
      <c r="D269" s="697" t="s">
        <v>3061</v>
      </c>
      <c r="E269" s="698" t="s">
        <v>1653</v>
      </c>
      <c r="F269" s="696" t="s">
        <v>1639</v>
      </c>
      <c r="G269" s="696" t="s">
        <v>1675</v>
      </c>
      <c r="H269" s="696" t="s">
        <v>531</v>
      </c>
      <c r="I269" s="696" t="s">
        <v>1267</v>
      </c>
      <c r="J269" s="696" t="s">
        <v>1268</v>
      </c>
      <c r="K269" s="696" t="s">
        <v>1269</v>
      </c>
      <c r="L269" s="699">
        <v>153.52000000000001</v>
      </c>
      <c r="M269" s="699">
        <v>153.52000000000001</v>
      </c>
      <c r="N269" s="696">
        <v>1</v>
      </c>
      <c r="O269" s="700">
        <v>0.5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12</v>
      </c>
      <c r="B270" s="696" t="s">
        <v>530</v>
      </c>
      <c r="C270" s="696">
        <v>89301122</v>
      </c>
      <c r="D270" s="697" t="s">
        <v>3061</v>
      </c>
      <c r="E270" s="698" t="s">
        <v>1653</v>
      </c>
      <c r="F270" s="696" t="s">
        <v>1639</v>
      </c>
      <c r="G270" s="696" t="s">
        <v>1742</v>
      </c>
      <c r="H270" s="696" t="s">
        <v>1090</v>
      </c>
      <c r="I270" s="696" t="s">
        <v>1311</v>
      </c>
      <c r="J270" s="696" t="s">
        <v>1312</v>
      </c>
      <c r="K270" s="696" t="s">
        <v>1601</v>
      </c>
      <c r="L270" s="699">
        <v>69.86</v>
      </c>
      <c r="M270" s="699">
        <v>209.57999999999998</v>
      </c>
      <c r="N270" s="696">
        <v>3</v>
      </c>
      <c r="O270" s="700">
        <v>2.5</v>
      </c>
      <c r="P270" s="699">
        <v>209.57999999999998</v>
      </c>
      <c r="Q270" s="701">
        <v>1</v>
      </c>
      <c r="R270" s="696">
        <v>3</v>
      </c>
      <c r="S270" s="701">
        <v>1</v>
      </c>
      <c r="T270" s="700">
        <v>2.5</v>
      </c>
      <c r="U270" s="702">
        <v>1</v>
      </c>
    </row>
    <row r="271" spans="1:21" ht="14.4" customHeight="1" x14ac:dyDescent="0.3">
      <c r="A271" s="695">
        <v>12</v>
      </c>
      <c r="B271" s="696" t="s">
        <v>530</v>
      </c>
      <c r="C271" s="696">
        <v>89301122</v>
      </c>
      <c r="D271" s="697" t="s">
        <v>3061</v>
      </c>
      <c r="E271" s="698" t="s">
        <v>1653</v>
      </c>
      <c r="F271" s="696" t="s">
        <v>1639</v>
      </c>
      <c r="G271" s="696" t="s">
        <v>2032</v>
      </c>
      <c r="H271" s="696" t="s">
        <v>531</v>
      </c>
      <c r="I271" s="696" t="s">
        <v>565</v>
      </c>
      <c r="J271" s="696" t="s">
        <v>2033</v>
      </c>
      <c r="K271" s="696" t="s">
        <v>2034</v>
      </c>
      <c r="L271" s="699">
        <v>22.88</v>
      </c>
      <c r="M271" s="699">
        <v>45.76</v>
      </c>
      <c r="N271" s="696">
        <v>2</v>
      </c>
      <c r="O271" s="700">
        <v>0.5</v>
      </c>
      <c r="P271" s="699">
        <v>45.76</v>
      </c>
      <c r="Q271" s="701">
        <v>1</v>
      </c>
      <c r="R271" s="696">
        <v>2</v>
      </c>
      <c r="S271" s="701">
        <v>1</v>
      </c>
      <c r="T271" s="700">
        <v>0.5</v>
      </c>
      <c r="U271" s="702">
        <v>1</v>
      </c>
    </row>
    <row r="272" spans="1:21" ht="14.4" customHeight="1" x14ac:dyDescent="0.3">
      <c r="A272" s="695">
        <v>12</v>
      </c>
      <c r="B272" s="696" t="s">
        <v>530</v>
      </c>
      <c r="C272" s="696">
        <v>89301122</v>
      </c>
      <c r="D272" s="697" t="s">
        <v>3061</v>
      </c>
      <c r="E272" s="698" t="s">
        <v>1653</v>
      </c>
      <c r="F272" s="696" t="s">
        <v>1639</v>
      </c>
      <c r="G272" s="696" t="s">
        <v>1744</v>
      </c>
      <c r="H272" s="696" t="s">
        <v>531</v>
      </c>
      <c r="I272" s="696" t="s">
        <v>2035</v>
      </c>
      <c r="J272" s="696" t="s">
        <v>1883</v>
      </c>
      <c r="K272" s="696" t="s">
        <v>2036</v>
      </c>
      <c r="L272" s="699">
        <v>423.57</v>
      </c>
      <c r="M272" s="699">
        <v>847.14</v>
      </c>
      <c r="N272" s="696">
        <v>2</v>
      </c>
      <c r="O272" s="700">
        <v>1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12</v>
      </c>
      <c r="B273" s="696" t="s">
        <v>530</v>
      </c>
      <c r="C273" s="696">
        <v>89301122</v>
      </c>
      <c r="D273" s="697" t="s">
        <v>3061</v>
      </c>
      <c r="E273" s="698" t="s">
        <v>1653</v>
      </c>
      <c r="F273" s="696" t="s">
        <v>1639</v>
      </c>
      <c r="G273" s="696" t="s">
        <v>1894</v>
      </c>
      <c r="H273" s="696" t="s">
        <v>531</v>
      </c>
      <c r="I273" s="696" t="s">
        <v>2037</v>
      </c>
      <c r="J273" s="696" t="s">
        <v>2038</v>
      </c>
      <c r="K273" s="696" t="s">
        <v>1901</v>
      </c>
      <c r="L273" s="699">
        <v>0</v>
      </c>
      <c r="M273" s="699">
        <v>0</v>
      </c>
      <c r="N273" s="696">
        <v>1</v>
      </c>
      <c r="O273" s="700">
        <v>1</v>
      </c>
      <c r="P273" s="699"/>
      <c r="Q273" s="701"/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12</v>
      </c>
      <c r="B274" s="696" t="s">
        <v>530</v>
      </c>
      <c r="C274" s="696">
        <v>89301122</v>
      </c>
      <c r="D274" s="697" t="s">
        <v>3061</v>
      </c>
      <c r="E274" s="698" t="s">
        <v>1653</v>
      </c>
      <c r="F274" s="696" t="s">
        <v>1639</v>
      </c>
      <c r="G274" s="696" t="s">
        <v>1894</v>
      </c>
      <c r="H274" s="696" t="s">
        <v>531</v>
      </c>
      <c r="I274" s="696" t="s">
        <v>2039</v>
      </c>
      <c r="J274" s="696" t="s">
        <v>2038</v>
      </c>
      <c r="K274" s="696" t="s">
        <v>2040</v>
      </c>
      <c r="L274" s="699">
        <v>0</v>
      </c>
      <c r="M274" s="699">
        <v>0</v>
      </c>
      <c r="N274" s="696">
        <v>8</v>
      </c>
      <c r="O274" s="700">
        <v>8</v>
      </c>
      <c r="P274" s="699">
        <v>0</v>
      </c>
      <c r="Q274" s="701"/>
      <c r="R274" s="696">
        <v>7</v>
      </c>
      <c r="S274" s="701">
        <v>0.875</v>
      </c>
      <c r="T274" s="700">
        <v>7</v>
      </c>
      <c r="U274" s="702">
        <v>0.875</v>
      </c>
    </row>
    <row r="275" spans="1:21" ht="14.4" customHeight="1" x14ac:dyDescent="0.3">
      <c r="A275" s="695">
        <v>12</v>
      </c>
      <c r="B275" s="696" t="s">
        <v>530</v>
      </c>
      <c r="C275" s="696">
        <v>89301122</v>
      </c>
      <c r="D275" s="697" t="s">
        <v>3061</v>
      </c>
      <c r="E275" s="698" t="s">
        <v>1653</v>
      </c>
      <c r="F275" s="696" t="s">
        <v>1639</v>
      </c>
      <c r="G275" s="696" t="s">
        <v>1894</v>
      </c>
      <c r="H275" s="696" t="s">
        <v>531</v>
      </c>
      <c r="I275" s="696" t="s">
        <v>1895</v>
      </c>
      <c r="J275" s="696" t="s">
        <v>1896</v>
      </c>
      <c r="K275" s="696" t="s">
        <v>1897</v>
      </c>
      <c r="L275" s="699">
        <v>0</v>
      </c>
      <c r="M275" s="699">
        <v>0</v>
      </c>
      <c r="N275" s="696">
        <v>1</v>
      </c>
      <c r="O275" s="700">
        <v>1</v>
      </c>
      <c r="P275" s="699">
        <v>0</v>
      </c>
      <c r="Q275" s="701"/>
      <c r="R275" s="696">
        <v>1</v>
      </c>
      <c r="S275" s="701">
        <v>1</v>
      </c>
      <c r="T275" s="700">
        <v>1</v>
      </c>
      <c r="U275" s="702">
        <v>1</v>
      </c>
    </row>
    <row r="276" spans="1:21" ht="14.4" customHeight="1" x14ac:dyDescent="0.3">
      <c r="A276" s="695">
        <v>12</v>
      </c>
      <c r="B276" s="696" t="s">
        <v>530</v>
      </c>
      <c r="C276" s="696">
        <v>89301122</v>
      </c>
      <c r="D276" s="697" t="s">
        <v>3061</v>
      </c>
      <c r="E276" s="698" t="s">
        <v>1653</v>
      </c>
      <c r="F276" s="696" t="s">
        <v>1639</v>
      </c>
      <c r="G276" s="696" t="s">
        <v>1750</v>
      </c>
      <c r="H276" s="696" t="s">
        <v>531</v>
      </c>
      <c r="I276" s="696" t="s">
        <v>619</v>
      </c>
      <c r="J276" s="696" t="s">
        <v>620</v>
      </c>
      <c r="K276" s="696" t="s">
        <v>1751</v>
      </c>
      <c r="L276" s="699">
        <v>127.5</v>
      </c>
      <c r="M276" s="699">
        <v>382.5</v>
      </c>
      <c r="N276" s="696">
        <v>3</v>
      </c>
      <c r="O276" s="700">
        <v>1.5</v>
      </c>
      <c r="P276" s="699">
        <v>255</v>
      </c>
      <c r="Q276" s="701">
        <v>0.66666666666666663</v>
      </c>
      <c r="R276" s="696">
        <v>2</v>
      </c>
      <c r="S276" s="701">
        <v>0.66666666666666663</v>
      </c>
      <c r="T276" s="700">
        <v>1</v>
      </c>
      <c r="U276" s="702">
        <v>0.66666666666666663</v>
      </c>
    </row>
    <row r="277" spans="1:21" ht="14.4" customHeight="1" x14ac:dyDescent="0.3">
      <c r="A277" s="695">
        <v>12</v>
      </c>
      <c r="B277" s="696" t="s">
        <v>530</v>
      </c>
      <c r="C277" s="696">
        <v>89301122</v>
      </c>
      <c r="D277" s="697" t="s">
        <v>3061</v>
      </c>
      <c r="E277" s="698" t="s">
        <v>1653</v>
      </c>
      <c r="F277" s="696" t="s">
        <v>1639</v>
      </c>
      <c r="G277" s="696" t="s">
        <v>1717</v>
      </c>
      <c r="H277" s="696" t="s">
        <v>531</v>
      </c>
      <c r="I277" s="696" t="s">
        <v>658</v>
      </c>
      <c r="J277" s="696" t="s">
        <v>1718</v>
      </c>
      <c r="K277" s="696" t="s">
        <v>1719</v>
      </c>
      <c r="L277" s="699">
        <v>0</v>
      </c>
      <c r="M277" s="699">
        <v>0</v>
      </c>
      <c r="N277" s="696">
        <v>1</v>
      </c>
      <c r="O277" s="700">
        <v>0.5</v>
      </c>
      <c r="P277" s="699">
        <v>0</v>
      </c>
      <c r="Q277" s="701"/>
      <c r="R277" s="696">
        <v>1</v>
      </c>
      <c r="S277" s="701">
        <v>1</v>
      </c>
      <c r="T277" s="700">
        <v>0.5</v>
      </c>
      <c r="U277" s="702">
        <v>1</v>
      </c>
    </row>
    <row r="278" spans="1:21" ht="14.4" customHeight="1" x14ac:dyDescent="0.3">
      <c r="A278" s="695">
        <v>12</v>
      </c>
      <c r="B278" s="696" t="s">
        <v>530</v>
      </c>
      <c r="C278" s="696">
        <v>89301122</v>
      </c>
      <c r="D278" s="697" t="s">
        <v>3061</v>
      </c>
      <c r="E278" s="698" t="s">
        <v>1653</v>
      </c>
      <c r="F278" s="696" t="s">
        <v>1639</v>
      </c>
      <c r="G278" s="696" t="s">
        <v>1676</v>
      </c>
      <c r="H278" s="696" t="s">
        <v>531</v>
      </c>
      <c r="I278" s="696" t="s">
        <v>1677</v>
      </c>
      <c r="J278" s="696" t="s">
        <v>1280</v>
      </c>
      <c r="K278" s="696" t="s">
        <v>1678</v>
      </c>
      <c r="L278" s="699">
        <v>23.46</v>
      </c>
      <c r="M278" s="699">
        <v>70.38</v>
      </c>
      <c r="N278" s="696">
        <v>3</v>
      </c>
      <c r="O278" s="700">
        <v>2</v>
      </c>
      <c r="P278" s="699">
        <v>23.46</v>
      </c>
      <c r="Q278" s="701">
        <v>0.33333333333333337</v>
      </c>
      <c r="R278" s="696">
        <v>1</v>
      </c>
      <c r="S278" s="701">
        <v>0.33333333333333331</v>
      </c>
      <c r="T278" s="700">
        <v>0.5</v>
      </c>
      <c r="U278" s="702">
        <v>0.25</v>
      </c>
    </row>
    <row r="279" spans="1:21" ht="14.4" customHeight="1" x14ac:dyDescent="0.3">
      <c r="A279" s="695">
        <v>12</v>
      </c>
      <c r="B279" s="696" t="s">
        <v>530</v>
      </c>
      <c r="C279" s="696">
        <v>89301122</v>
      </c>
      <c r="D279" s="697" t="s">
        <v>3061</v>
      </c>
      <c r="E279" s="698" t="s">
        <v>1653</v>
      </c>
      <c r="F279" s="696" t="s">
        <v>1639</v>
      </c>
      <c r="G279" s="696" t="s">
        <v>1912</v>
      </c>
      <c r="H279" s="696" t="s">
        <v>531</v>
      </c>
      <c r="I279" s="696" t="s">
        <v>2041</v>
      </c>
      <c r="J279" s="696" t="s">
        <v>1914</v>
      </c>
      <c r="K279" s="696" t="s">
        <v>2042</v>
      </c>
      <c r="L279" s="699">
        <v>0</v>
      </c>
      <c r="M279" s="699">
        <v>0</v>
      </c>
      <c r="N279" s="696">
        <v>5</v>
      </c>
      <c r="O279" s="700">
        <v>4.5</v>
      </c>
      <c r="P279" s="699">
        <v>0</v>
      </c>
      <c r="Q279" s="701"/>
      <c r="R279" s="696">
        <v>2</v>
      </c>
      <c r="S279" s="701">
        <v>0.4</v>
      </c>
      <c r="T279" s="700">
        <v>2</v>
      </c>
      <c r="U279" s="702">
        <v>0.44444444444444442</v>
      </c>
    </row>
    <row r="280" spans="1:21" ht="14.4" customHeight="1" x14ac:dyDescent="0.3">
      <c r="A280" s="695">
        <v>12</v>
      </c>
      <c r="B280" s="696" t="s">
        <v>530</v>
      </c>
      <c r="C280" s="696">
        <v>89301122</v>
      </c>
      <c r="D280" s="697" t="s">
        <v>3061</v>
      </c>
      <c r="E280" s="698" t="s">
        <v>1653</v>
      </c>
      <c r="F280" s="696" t="s">
        <v>1639</v>
      </c>
      <c r="G280" s="696" t="s">
        <v>1912</v>
      </c>
      <c r="H280" s="696" t="s">
        <v>531</v>
      </c>
      <c r="I280" s="696" t="s">
        <v>2043</v>
      </c>
      <c r="J280" s="696" t="s">
        <v>2044</v>
      </c>
      <c r="K280" s="696" t="s">
        <v>2045</v>
      </c>
      <c r="L280" s="699">
        <v>0</v>
      </c>
      <c r="M280" s="699">
        <v>0</v>
      </c>
      <c r="N280" s="696">
        <v>3</v>
      </c>
      <c r="O280" s="700">
        <v>1</v>
      </c>
      <c r="P280" s="699">
        <v>0</v>
      </c>
      <c r="Q280" s="701"/>
      <c r="R280" s="696">
        <v>3</v>
      </c>
      <c r="S280" s="701">
        <v>1</v>
      </c>
      <c r="T280" s="700">
        <v>1</v>
      </c>
      <c r="U280" s="702">
        <v>1</v>
      </c>
    </row>
    <row r="281" spans="1:21" ht="14.4" customHeight="1" x14ac:dyDescent="0.3">
      <c r="A281" s="695">
        <v>12</v>
      </c>
      <c r="B281" s="696" t="s">
        <v>530</v>
      </c>
      <c r="C281" s="696">
        <v>89301122</v>
      </c>
      <c r="D281" s="697" t="s">
        <v>3061</v>
      </c>
      <c r="E281" s="698" t="s">
        <v>1653</v>
      </c>
      <c r="F281" s="696" t="s">
        <v>1639</v>
      </c>
      <c r="G281" s="696" t="s">
        <v>1760</v>
      </c>
      <c r="H281" s="696" t="s">
        <v>1090</v>
      </c>
      <c r="I281" s="696" t="s">
        <v>1761</v>
      </c>
      <c r="J281" s="696" t="s">
        <v>1762</v>
      </c>
      <c r="K281" s="696" t="s">
        <v>1763</v>
      </c>
      <c r="L281" s="699">
        <v>164.15</v>
      </c>
      <c r="M281" s="699">
        <v>164.15</v>
      </c>
      <c r="N281" s="696">
        <v>1</v>
      </c>
      <c r="O281" s="700">
        <v>0.5</v>
      </c>
      <c r="P281" s="699">
        <v>164.15</v>
      </c>
      <c r="Q281" s="701">
        <v>1</v>
      </c>
      <c r="R281" s="696">
        <v>1</v>
      </c>
      <c r="S281" s="701">
        <v>1</v>
      </c>
      <c r="T281" s="700">
        <v>0.5</v>
      </c>
      <c r="U281" s="702">
        <v>1</v>
      </c>
    </row>
    <row r="282" spans="1:21" ht="14.4" customHeight="1" x14ac:dyDescent="0.3">
      <c r="A282" s="695">
        <v>12</v>
      </c>
      <c r="B282" s="696" t="s">
        <v>530</v>
      </c>
      <c r="C282" s="696">
        <v>89301122</v>
      </c>
      <c r="D282" s="697" t="s">
        <v>3061</v>
      </c>
      <c r="E282" s="698" t="s">
        <v>1653</v>
      </c>
      <c r="F282" s="696" t="s">
        <v>1639</v>
      </c>
      <c r="G282" s="696" t="s">
        <v>1760</v>
      </c>
      <c r="H282" s="696" t="s">
        <v>1090</v>
      </c>
      <c r="I282" s="696" t="s">
        <v>1919</v>
      </c>
      <c r="J282" s="696" t="s">
        <v>1762</v>
      </c>
      <c r="K282" s="696" t="s">
        <v>1920</v>
      </c>
      <c r="L282" s="699">
        <v>492.45</v>
      </c>
      <c r="M282" s="699">
        <v>3447.15</v>
      </c>
      <c r="N282" s="696">
        <v>7</v>
      </c>
      <c r="O282" s="700">
        <v>6.5</v>
      </c>
      <c r="P282" s="699">
        <v>2462.25</v>
      </c>
      <c r="Q282" s="701">
        <v>0.7142857142857143</v>
      </c>
      <c r="R282" s="696">
        <v>5</v>
      </c>
      <c r="S282" s="701">
        <v>0.7142857142857143</v>
      </c>
      <c r="T282" s="700">
        <v>5</v>
      </c>
      <c r="U282" s="702">
        <v>0.76923076923076927</v>
      </c>
    </row>
    <row r="283" spans="1:21" ht="14.4" customHeight="1" x14ac:dyDescent="0.3">
      <c r="A283" s="695">
        <v>12</v>
      </c>
      <c r="B283" s="696" t="s">
        <v>530</v>
      </c>
      <c r="C283" s="696">
        <v>89301122</v>
      </c>
      <c r="D283" s="697" t="s">
        <v>3061</v>
      </c>
      <c r="E283" s="698" t="s">
        <v>1653</v>
      </c>
      <c r="F283" s="696" t="s">
        <v>1639</v>
      </c>
      <c r="G283" s="696" t="s">
        <v>1679</v>
      </c>
      <c r="H283" s="696" t="s">
        <v>531</v>
      </c>
      <c r="I283" s="696" t="s">
        <v>1680</v>
      </c>
      <c r="J283" s="696" t="s">
        <v>1681</v>
      </c>
      <c r="K283" s="696" t="s">
        <v>1682</v>
      </c>
      <c r="L283" s="699">
        <v>1660.2</v>
      </c>
      <c r="M283" s="699">
        <v>9961.2000000000007</v>
      </c>
      <c r="N283" s="696">
        <v>6</v>
      </c>
      <c r="O283" s="700">
        <v>5.5</v>
      </c>
      <c r="P283" s="699">
        <v>4980.6000000000004</v>
      </c>
      <c r="Q283" s="701">
        <v>0.5</v>
      </c>
      <c r="R283" s="696">
        <v>3</v>
      </c>
      <c r="S283" s="701">
        <v>0.5</v>
      </c>
      <c r="T283" s="700">
        <v>2.5</v>
      </c>
      <c r="U283" s="702">
        <v>0.45454545454545453</v>
      </c>
    </row>
    <row r="284" spans="1:21" ht="14.4" customHeight="1" x14ac:dyDescent="0.3">
      <c r="A284" s="695">
        <v>12</v>
      </c>
      <c r="B284" s="696" t="s">
        <v>530</v>
      </c>
      <c r="C284" s="696">
        <v>89301122</v>
      </c>
      <c r="D284" s="697" t="s">
        <v>3061</v>
      </c>
      <c r="E284" s="698" t="s">
        <v>1653</v>
      </c>
      <c r="F284" s="696" t="s">
        <v>1639</v>
      </c>
      <c r="G284" s="696" t="s">
        <v>2046</v>
      </c>
      <c r="H284" s="696" t="s">
        <v>531</v>
      </c>
      <c r="I284" s="696" t="s">
        <v>2047</v>
      </c>
      <c r="J284" s="696" t="s">
        <v>2048</v>
      </c>
      <c r="K284" s="696" t="s">
        <v>2049</v>
      </c>
      <c r="L284" s="699">
        <v>504.54</v>
      </c>
      <c r="M284" s="699">
        <v>504.54</v>
      </c>
      <c r="N284" s="696">
        <v>1</v>
      </c>
      <c r="O284" s="700">
        <v>1</v>
      </c>
      <c r="P284" s="699">
        <v>504.54</v>
      </c>
      <c r="Q284" s="701">
        <v>1</v>
      </c>
      <c r="R284" s="696">
        <v>1</v>
      </c>
      <c r="S284" s="701">
        <v>1</v>
      </c>
      <c r="T284" s="700">
        <v>1</v>
      </c>
      <c r="U284" s="702">
        <v>1</v>
      </c>
    </row>
    <row r="285" spans="1:21" ht="14.4" customHeight="1" x14ac:dyDescent="0.3">
      <c r="A285" s="695">
        <v>12</v>
      </c>
      <c r="B285" s="696" t="s">
        <v>530</v>
      </c>
      <c r="C285" s="696">
        <v>89301122</v>
      </c>
      <c r="D285" s="697" t="s">
        <v>3061</v>
      </c>
      <c r="E285" s="698" t="s">
        <v>1653</v>
      </c>
      <c r="F285" s="696" t="s">
        <v>1639</v>
      </c>
      <c r="G285" s="696" t="s">
        <v>2046</v>
      </c>
      <c r="H285" s="696" t="s">
        <v>531</v>
      </c>
      <c r="I285" s="696" t="s">
        <v>2050</v>
      </c>
      <c r="J285" s="696" t="s">
        <v>2048</v>
      </c>
      <c r="K285" s="696" t="s">
        <v>2049</v>
      </c>
      <c r="L285" s="699">
        <v>504.54</v>
      </c>
      <c r="M285" s="699">
        <v>504.54</v>
      </c>
      <c r="N285" s="696">
        <v>1</v>
      </c>
      <c r="O285" s="700">
        <v>1</v>
      </c>
      <c r="P285" s="699">
        <v>504.54</v>
      </c>
      <c r="Q285" s="701">
        <v>1</v>
      </c>
      <c r="R285" s="696">
        <v>1</v>
      </c>
      <c r="S285" s="701">
        <v>1</v>
      </c>
      <c r="T285" s="700">
        <v>1</v>
      </c>
      <c r="U285" s="702">
        <v>1</v>
      </c>
    </row>
    <row r="286" spans="1:21" ht="14.4" customHeight="1" x14ac:dyDescent="0.3">
      <c r="A286" s="695">
        <v>12</v>
      </c>
      <c r="B286" s="696" t="s">
        <v>530</v>
      </c>
      <c r="C286" s="696">
        <v>89301122</v>
      </c>
      <c r="D286" s="697" t="s">
        <v>3061</v>
      </c>
      <c r="E286" s="698" t="s">
        <v>1653</v>
      </c>
      <c r="F286" s="696" t="s">
        <v>1639</v>
      </c>
      <c r="G286" s="696" t="s">
        <v>1921</v>
      </c>
      <c r="H286" s="696" t="s">
        <v>1090</v>
      </c>
      <c r="I286" s="696" t="s">
        <v>1922</v>
      </c>
      <c r="J286" s="696" t="s">
        <v>1923</v>
      </c>
      <c r="K286" s="696" t="s">
        <v>1924</v>
      </c>
      <c r="L286" s="699">
        <v>104.45</v>
      </c>
      <c r="M286" s="699">
        <v>313.35000000000002</v>
      </c>
      <c r="N286" s="696">
        <v>3</v>
      </c>
      <c r="O286" s="700">
        <v>1</v>
      </c>
      <c r="P286" s="699">
        <v>313.35000000000002</v>
      </c>
      <c r="Q286" s="701">
        <v>1</v>
      </c>
      <c r="R286" s="696">
        <v>3</v>
      </c>
      <c r="S286" s="701">
        <v>1</v>
      </c>
      <c r="T286" s="700">
        <v>1</v>
      </c>
      <c r="U286" s="702">
        <v>1</v>
      </c>
    </row>
    <row r="287" spans="1:21" ht="14.4" customHeight="1" x14ac:dyDescent="0.3">
      <c r="A287" s="695">
        <v>12</v>
      </c>
      <c r="B287" s="696" t="s">
        <v>530</v>
      </c>
      <c r="C287" s="696">
        <v>89301122</v>
      </c>
      <c r="D287" s="697" t="s">
        <v>3061</v>
      </c>
      <c r="E287" s="698" t="s">
        <v>1653</v>
      </c>
      <c r="F287" s="696" t="s">
        <v>1639</v>
      </c>
      <c r="G287" s="696" t="s">
        <v>2051</v>
      </c>
      <c r="H287" s="696" t="s">
        <v>531</v>
      </c>
      <c r="I287" s="696" t="s">
        <v>2052</v>
      </c>
      <c r="J287" s="696" t="s">
        <v>2053</v>
      </c>
      <c r="K287" s="696" t="s">
        <v>2054</v>
      </c>
      <c r="L287" s="699">
        <v>26.26</v>
      </c>
      <c r="M287" s="699">
        <v>26.26</v>
      </c>
      <c r="N287" s="696">
        <v>1</v>
      </c>
      <c r="O287" s="700">
        <v>1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12</v>
      </c>
      <c r="B288" s="696" t="s">
        <v>530</v>
      </c>
      <c r="C288" s="696">
        <v>89301122</v>
      </c>
      <c r="D288" s="697" t="s">
        <v>3061</v>
      </c>
      <c r="E288" s="698" t="s">
        <v>1653</v>
      </c>
      <c r="F288" s="696" t="s">
        <v>1641</v>
      </c>
      <c r="G288" s="696" t="s">
        <v>1687</v>
      </c>
      <c r="H288" s="696" t="s">
        <v>531</v>
      </c>
      <c r="I288" s="696" t="s">
        <v>1768</v>
      </c>
      <c r="J288" s="696" t="s">
        <v>1769</v>
      </c>
      <c r="K288" s="696" t="s">
        <v>1770</v>
      </c>
      <c r="L288" s="699">
        <v>500</v>
      </c>
      <c r="M288" s="699">
        <v>500</v>
      </c>
      <c r="N288" s="696">
        <v>1</v>
      </c>
      <c r="O288" s="700">
        <v>1</v>
      </c>
      <c r="P288" s="699"/>
      <c r="Q288" s="701">
        <v>0</v>
      </c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12</v>
      </c>
      <c r="B289" s="696" t="s">
        <v>530</v>
      </c>
      <c r="C289" s="696">
        <v>89301122</v>
      </c>
      <c r="D289" s="697" t="s">
        <v>3061</v>
      </c>
      <c r="E289" s="698" t="s">
        <v>1653</v>
      </c>
      <c r="F289" s="696" t="s">
        <v>1641</v>
      </c>
      <c r="G289" s="696" t="s">
        <v>1687</v>
      </c>
      <c r="H289" s="696" t="s">
        <v>531</v>
      </c>
      <c r="I289" s="696" t="s">
        <v>1691</v>
      </c>
      <c r="J289" s="696" t="s">
        <v>1692</v>
      </c>
      <c r="K289" s="696" t="s">
        <v>1693</v>
      </c>
      <c r="L289" s="699">
        <v>190</v>
      </c>
      <c r="M289" s="699">
        <v>2660</v>
      </c>
      <c r="N289" s="696">
        <v>14</v>
      </c>
      <c r="O289" s="700">
        <v>2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12</v>
      </c>
      <c r="B290" s="696" t="s">
        <v>530</v>
      </c>
      <c r="C290" s="696">
        <v>89301122</v>
      </c>
      <c r="D290" s="697" t="s">
        <v>3061</v>
      </c>
      <c r="E290" s="698" t="s">
        <v>1653</v>
      </c>
      <c r="F290" s="696" t="s">
        <v>1641</v>
      </c>
      <c r="G290" s="696" t="s">
        <v>1687</v>
      </c>
      <c r="H290" s="696" t="s">
        <v>531</v>
      </c>
      <c r="I290" s="696" t="s">
        <v>2055</v>
      </c>
      <c r="J290" s="696" t="s">
        <v>2056</v>
      </c>
      <c r="K290" s="696" t="s">
        <v>2057</v>
      </c>
      <c r="L290" s="699">
        <v>700</v>
      </c>
      <c r="M290" s="699">
        <v>700</v>
      </c>
      <c r="N290" s="696">
        <v>1</v>
      </c>
      <c r="O290" s="700">
        <v>1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12</v>
      </c>
      <c r="B291" s="696" t="s">
        <v>530</v>
      </c>
      <c r="C291" s="696">
        <v>89301122</v>
      </c>
      <c r="D291" s="697" t="s">
        <v>3061</v>
      </c>
      <c r="E291" s="698" t="s">
        <v>1654</v>
      </c>
      <c r="F291" s="696" t="s">
        <v>1639</v>
      </c>
      <c r="G291" s="696" t="s">
        <v>2058</v>
      </c>
      <c r="H291" s="696" t="s">
        <v>531</v>
      </c>
      <c r="I291" s="696" t="s">
        <v>807</v>
      </c>
      <c r="J291" s="696" t="s">
        <v>808</v>
      </c>
      <c r="K291" s="696" t="s">
        <v>809</v>
      </c>
      <c r="L291" s="699">
        <v>95.25</v>
      </c>
      <c r="M291" s="699">
        <v>95.25</v>
      </c>
      <c r="N291" s="696">
        <v>1</v>
      </c>
      <c r="O291" s="700">
        <v>0.5</v>
      </c>
      <c r="P291" s="699">
        <v>95.25</v>
      </c>
      <c r="Q291" s="701">
        <v>1</v>
      </c>
      <c r="R291" s="696">
        <v>1</v>
      </c>
      <c r="S291" s="701">
        <v>1</v>
      </c>
      <c r="T291" s="700">
        <v>0.5</v>
      </c>
      <c r="U291" s="702">
        <v>1</v>
      </c>
    </row>
    <row r="292" spans="1:21" ht="14.4" customHeight="1" x14ac:dyDescent="0.3">
      <c r="A292" s="695">
        <v>12</v>
      </c>
      <c r="B292" s="696" t="s">
        <v>530</v>
      </c>
      <c r="C292" s="696">
        <v>89301122</v>
      </c>
      <c r="D292" s="697" t="s">
        <v>3061</v>
      </c>
      <c r="E292" s="698" t="s">
        <v>1654</v>
      </c>
      <c r="F292" s="696" t="s">
        <v>1639</v>
      </c>
      <c r="G292" s="696" t="s">
        <v>1817</v>
      </c>
      <c r="H292" s="696" t="s">
        <v>531</v>
      </c>
      <c r="I292" s="696" t="s">
        <v>1818</v>
      </c>
      <c r="J292" s="696" t="s">
        <v>1819</v>
      </c>
      <c r="K292" s="696" t="s">
        <v>1820</v>
      </c>
      <c r="L292" s="699">
        <v>0</v>
      </c>
      <c r="M292" s="699">
        <v>0</v>
      </c>
      <c r="N292" s="696">
        <v>1</v>
      </c>
      <c r="O292" s="700">
        <v>1</v>
      </c>
      <c r="P292" s="699">
        <v>0</v>
      </c>
      <c r="Q292" s="701"/>
      <c r="R292" s="696">
        <v>1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12</v>
      </c>
      <c r="B293" s="696" t="s">
        <v>530</v>
      </c>
      <c r="C293" s="696">
        <v>89301122</v>
      </c>
      <c r="D293" s="697" t="s">
        <v>3061</v>
      </c>
      <c r="E293" s="698" t="s">
        <v>1654</v>
      </c>
      <c r="F293" s="696" t="s">
        <v>1639</v>
      </c>
      <c r="G293" s="696" t="s">
        <v>1670</v>
      </c>
      <c r="H293" s="696" t="s">
        <v>1090</v>
      </c>
      <c r="I293" s="696" t="s">
        <v>1293</v>
      </c>
      <c r="J293" s="696" t="s">
        <v>1586</v>
      </c>
      <c r="K293" s="696" t="s">
        <v>1587</v>
      </c>
      <c r="L293" s="699">
        <v>333.31</v>
      </c>
      <c r="M293" s="699">
        <v>333.31</v>
      </c>
      <c r="N293" s="696">
        <v>1</v>
      </c>
      <c r="O293" s="700">
        <v>1</v>
      </c>
      <c r="P293" s="699">
        <v>333.31</v>
      </c>
      <c r="Q293" s="701">
        <v>1</v>
      </c>
      <c r="R293" s="696">
        <v>1</v>
      </c>
      <c r="S293" s="701">
        <v>1</v>
      </c>
      <c r="T293" s="700">
        <v>1</v>
      </c>
      <c r="U293" s="702">
        <v>1</v>
      </c>
    </row>
    <row r="294" spans="1:21" ht="14.4" customHeight="1" x14ac:dyDescent="0.3">
      <c r="A294" s="695">
        <v>12</v>
      </c>
      <c r="B294" s="696" t="s">
        <v>530</v>
      </c>
      <c r="C294" s="696">
        <v>89301122</v>
      </c>
      <c r="D294" s="697" t="s">
        <v>3061</v>
      </c>
      <c r="E294" s="698" t="s">
        <v>1654</v>
      </c>
      <c r="F294" s="696" t="s">
        <v>1639</v>
      </c>
      <c r="G294" s="696" t="s">
        <v>1670</v>
      </c>
      <c r="H294" s="696" t="s">
        <v>1090</v>
      </c>
      <c r="I294" s="696" t="s">
        <v>1323</v>
      </c>
      <c r="J294" s="696" t="s">
        <v>1590</v>
      </c>
      <c r="K294" s="696" t="s">
        <v>1591</v>
      </c>
      <c r="L294" s="699">
        <v>333.31</v>
      </c>
      <c r="M294" s="699">
        <v>666.62</v>
      </c>
      <c r="N294" s="696">
        <v>2</v>
      </c>
      <c r="O294" s="700">
        <v>2</v>
      </c>
      <c r="P294" s="699">
        <v>666.62</v>
      </c>
      <c r="Q294" s="701">
        <v>1</v>
      </c>
      <c r="R294" s="696">
        <v>2</v>
      </c>
      <c r="S294" s="701">
        <v>1</v>
      </c>
      <c r="T294" s="700">
        <v>2</v>
      </c>
      <c r="U294" s="702">
        <v>1</v>
      </c>
    </row>
    <row r="295" spans="1:21" ht="14.4" customHeight="1" x14ac:dyDescent="0.3">
      <c r="A295" s="695">
        <v>12</v>
      </c>
      <c r="B295" s="696" t="s">
        <v>530</v>
      </c>
      <c r="C295" s="696">
        <v>89301122</v>
      </c>
      <c r="D295" s="697" t="s">
        <v>3061</v>
      </c>
      <c r="E295" s="698" t="s">
        <v>1654</v>
      </c>
      <c r="F295" s="696" t="s">
        <v>1639</v>
      </c>
      <c r="G295" s="696" t="s">
        <v>2059</v>
      </c>
      <c r="H295" s="696" t="s">
        <v>1090</v>
      </c>
      <c r="I295" s="696" t="s">
        <v>2060</v>
      </c>
      <c r="J295" s="696" t="s">
        <v>1628</v>
      </c>
      <c r="K295" s="696" t="s">
        <v>1908</v>
      </c>
      <c r="L295" s="699">
        <v>217.65</v>
      </c>
      <c r="M295" s="699">
        <v>217.65</v>
      </c>
      <c r="N295" s="696">
        <v>1</v>
      </c>
      <c r="O295" s="700">
        <v>0.5</v>
      </c>
      <c r="P295" s="699">
        <v>217.65</v>
      </c>
      <c r="Q295" s="701">
        <v>1</v>
      </c>
      <c r="R295" s="696">
        <v>1</v>
      </c>
      <c r="S295" s="701">
        <v>1</v>
      </c>
      <c r="T295" s="700">
        <v>0.5</v>
      </c>
      <c r="U295" s="702">
        <v>1</v>
      </c>
    </row>
    <row r="296" spans="1:21" ht="14.4" customHeight="1" x14ac:dyDescent="0.3">
      <c r="A296" s="695">
        <v>12</v>
      </c>
      <c r="B296" s="696" t="s">
        <v>530</v>
      </c>
      <c r="C296" s="696">
        <v>89301122</v>
      </c>
      <c r="D296" s="697" t="s">
        <v>3061</v>
      </c>
      <c r="E296" s="698" t="s">
        <v>1654</v>
      </c>
      <c r="F296" s="696" t="s">
        <v>1639</v>
      </c>
      <c r="G296" s="696" t="s">
        <v>2059</v>
      </c>
      <c r="H296" s="696" t="s">
        <v>1090</v>
      </c>
      <c r="I296" s="696" t="s">
        <v>2061</v>
      </c>
      <c r="J296" s="696" t="s">
        <v>2062</v>
      </c>
      <c r="K296" s="696" t="s">
        <v>2063</v>
      </c>
      <c r="L296" s="699">
        <v>672.94</v>
      </c>
      <c r="M296" s="699">
        <v>672.94</v>
      </c>
      <c r="N296" s="696">
        <v>1</v>
      </c>
      <c r="O296" s="700">
        <v>0.5</v>
      </c>
      <c r="P296" s="699">
        <v>672.94</v>
      </c>
      <c r="Q296" s="701">
        <v>1</v>
      </c>
      <c r="R296" s="696">
        <v>1</v>
      </c>
      <c r="S296" s="701">
        <v>1</v>
      </c>
      <c r="T296" s="700">
        <v>0.5</v>
      </c>
      <c r="U296" s="702">
        <v>1</v>
      </c>
    </row>
    <row r="297" spans="1:21" ht="14.4" customHeight="1" x14ac:dyDescent="0.3">
      <c r="A297" s="695">
        <v>12</v>
      </c>
      <c r="B297" s="696" t="s">
        <v>530</v>
      </c>
      <c r="C297" s="696">
        <v>89301122</v>
      </c>
      <c r="D297" s="697" t="s">
        <v>3061</v>
      </c>
      <c r="E297" s="698" t="s">
        <v>1654</v>
      </c>
      <c r="F297" s="696" t="s">
        <v>1639</v>
      </c>
      <c r="G297" s="696" t="s">
        <v>2064</v>
      </c>
      <c r="H297" s="696" t="s">
        <v>531</v>
      </c>
      <c r="I297" s="696" t="s">
        <v>2065</v>
      </c>
      <c r="J297" s="696" t="s">
        <v>2066</v>
      </c>
      <c r="K297" s="696" t="s">
        <v>2067</v>
      </c>
      <c r="L297" s="699">
        <v>68.3</v>
      </c>
      <c r="M297" s="699">
        <v>68.3</v>
      </c>
      <c r="N297" s="696">
        <v>1</v>
      </c>
      <c r="O297" s="700">
        <v>1</v>
      </c>
      <c r="P297" s="699">
        <v>68.3</v>
      </c>
      <c r="Q297" s="701">
        <v>1</v>
      </c>
      <c r="R297" s="696">
        <v>1</v>
      </c>
      <c r="S297" s="701">
        <v>1</v>
      </c>
      <c r="T297" s="700">
        <v>1</v>
      </c>
      <c r="U297" s="702">
        <v>1</v>
      </c>
    </row>
    <row r="298" spans="1:21" ht="14.4" customHeight="1" x14ac:dyDescent="0.3">
      <c r="A298" s="695">
        <v>12</v>
      </c>
      <c r="B298" s="696" t="s">
        <v>530</v>
      </c>
      <c r="C298" s="696">
        <v>89301122</v>
      </c>
      <c r="D298" s="697" t="s">
        <v>3061</v>
      </c>
      <c r="E298" s="698" t="s">
        <v>1654</v>
      </c>
      <c r="F298" s="696" t="s">
        <v>1639</v>
      </c>
      <c r="G298" s="696" t="s">
        <v>2068</v>
      </c>
      <c r="H298" s="696" t="s">
        <v>531</v>
      </c>
      <c r="I298" s="696" t="s">
        <v>2069</v>
      </c>
      <c r="J298" s="696" t="s">
        <v>2070</v>
      </c>
      <c r="K298" s="696" t="s">
        <v>2045</v>
      </c>
      <c r="L298" s="699">
        <v>41.89</v>
      </c>
      <c r="M298" s="699">
        <v>125.67</v>
      </c>
      <c r="N298" s="696">
        <v>3</v>
      </c>
      <c r="O298" s="700">
        <v>0.5</v>
      </c>
      <c r="P298" s="699">
        <v>125.67</v>
      </c>
      <c r="Q298" s="701">
        <v>1</v>
      </c>
      <c r="R298" s="696">
        <v>3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12</v>
      </c>
      <c r="B299" s="696" t="s">
        <v>530</v>
      </c>
      <c r="C299" s="696">
        <v>89301122</v>
      </c>
      <c r="D299" s="697" t="s">
        <v>3061</v>
      </c>
      <c r="E299" s="698" t="s">
        <v>1654</v>
      </c>
      <c r="F299" s="696" t="s">
        <v>1639</v>
      </c>
      <c r="G299" s="696" t="s">
        <v>2071</v>
      </c>
      <c r="H299" s="696" t="s">
        <v>531</v>
      </c>
      <c r="I299" s="696" t="s">
        <v>716</v>
      </c>
      <c r="J299" s="696" t="s">
        <v>2072</v>
      </c>
      <c r="K299" s="696" t="s">
        <v>2073</v>
      </c>
      <c r="L299" s="699">
        <v>0</v>
      </c>
      <c r="M299" s="699">
        <v>0</v>
      </c>
      <c r="N299" s="696">
        <v>1</v>
      </c>
      <c r="O299" s="700">
        <v>1</v>
      </c>
      <c r="P299" s="699">
        <v>0</v>
      </c>
      <c r="Q299" s="701"/>
      <c r="R299" s="696">
        <v>1</v>
      </c>
      <c r="S299" s="701">
        <v>1</v>
      </c>
      <c r="T299" s="700">
        <v>1</v>
      </c>
      <c r="U299" s="702">
        <v>1</v>
      </c>
    </row>
    <row r="300" spans="1:21" ht="14.4" customHeight="1" x14ac:dyDescent="0.3">
      <c r="A300" s="695">
        <v>12</v>
      </c>
      <c r="B300" s="696" t="s">
        <v>530</v>
      </c>
      <c r="C300" s="696">
        <v>89301122</v>
      </c>
      <c r="D300" s="697" t="s">
        <v>3061</v>
      </c>
      <c r="E300" s="698" t="s">
        <v>1654</v>
      </c>
      <c r="F300" s="696" t="s">
        <v>1639</v>
      </c>
      <c r="G300" s="696" t="s">
        <v>2074</v>
      </c>
      <c r="H300" s="696" t="s">
        <v>1090</v>
      </c>
      <c r="I300" s="696" t="s">
        <v>2075</v>
      </c>
      <c r="J300" s="696" t="s">
        <v>2076</v>
      </c>
      <c r="K300" s="696" t="s">
        <v>2077</v>
      </c>
      <c r="L300" s="699">
        <v>492.45</v>
      </c>
      <c r="M300" s="699">
        <v>492.45</v>
      </c>
      <c r="N300" s="696">
        <v>1</v>
      </c>
      <c r="O300" s="700">
        <v>1</v>
      </c>
      <c r="P300" s="699">
        <v>492.45</v>
      </c>
      <c r="Q300" s="701">
        <v>1</v>
      </c>
      <c r="R300" s="696">
        <v>1</v>
      </c>
      <c r="S300" s="701">
        <v>1</v>
      </c>
      <c r="T300" s="700">
        <v>1</v>
      </c>
      <c r="U300" s="702">
        <v>1</v>
      </c>
    </row>
    <row r="301" spans="1:21" ht="14.4" customHeight="1" x14ac:dyDescent="0.3">
      <c r="A301" s="695">
        <v>12</v>
      </c>
      <c r="B301" s="696" t="s">
        <v>530</v>
      </c>
      <c r="C301" s="696">
        <v>89301122</v>
      </c>
      <c r="D301" s="697" t="s">
        <v>3061</v>
      </c>
      <c r="E301" s="698" t="s">
        <v>1654</v>
      </c>
      <c r="F301" s="696" t="s">
        <v>1639</v>
      </c>
      <c r="G301" s="696" t="s">
        <v>1836</v>
      </c>
      <c r="H301" s="696" t="s">
        <v>531</v>
      </c>
      <c r="I301" s="696" t="s">
        <v>2078</v>
      </c>
      <c r="J301" s="696" t="s">
        <v>1838</v>
      </c>
      <c r="K301" s="696" t="s">
        <v>2079</v>
      </c>
      <c r="L301" s="699">
        <v>0</v>
      </c>
      <c r="M301" s="699">
        <v>0</v>
      </c>
      <c r="N301" s="696">
        <v>1</v>
      </c>
      <c r="O301" s="700">
        <v>1</v>
      </c>
      <c r="P301" s="699"/>
      <c r="Q301" s="701"/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12</v>
      </c>
      <c r="B302" s="696" t="s">
        <v>530</v>
      </c>
      <c r="C302" s="696">
        <v>89301122</v>
      </c>
      <c r="D302" s="697" t="s">
        <v>3061</v>
      </c>
      <c r="E302" s="698" t="s">
        <v>1654</v>
      </c>
      <c r="F302" s="696" t="s">
        <v>1639</v>
      </c>
      <c r="G302" s="696" t="s">
        <v>1697</v>
      </c>
      <c r="H302" s="696" t="s">
        <v>531</v>
      </c>
      <c r="I302" s="696" t="s">
        <v>2080</v>
      </c>
      <c r="J302" s="696" t="s">
        <v>2081</v>
      </c>
      <c r="K302" s="696" t="s">
        <v>2082</v>
      </c>
      <c r="L302" s="699">
        <v>133.18</v>
      </c>
      <c r="M302" s="699">
        <v>133.18</v>
      </c>
      <c r="N302" s="696">
        <v>1</v>
      </c>
      <c r="O302" s="700">
        <v>1</v>
      </c>
      <c r="P302" s="699"/>
      <c r="Q302" s="701">
        <v>0</v>
      </c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12</v>
      </c>
      <c r="B303" s="696" t="s">
        <v>530</v>
      </c>
      <c r="C303" s="696">
        <v>89301122</v>
      </c>
      <c r="D303" s="697" t="s">
        <v>3061</v>
      </c>
      <c r="E303" s="698" t="s">
        <v>1654</v>
      </c>
      <c r="F303" s="696" t="s">
        <v>1639</v>
      </c>
      <c r="G303" s="696" t="s">
        <v>1847</v>
      </c>
      <c r="H303" s="696" t="s">
        <v>531</v>
      </c>
      <c r="I303" s="696" t="s">
        <v>2083</v>
      </c>
      <c r="J303" s="696" t="s">
        <v>2084</v>
      </c>
      <c r="K303" s="696" t="s">
        <v>1991</v>
      </c>
      <c r="L303" s="699">
        <v>0</v>
      </c>
      <c r="M303" s="699">
        <v>0</v>
      </c>
      <c r="N303" s="696">
        <v>1</v>
      </c>
      <c r="O303" s="700">
        <v>1</v>
      </c>
      <c r="P303" s="699">
        <v>0</v>
      </c>
      <c r="Q303" s="701"/>
      <c r="R303" s="696">
        <v>1</v>
      </c>
      <c r="S303" s="701">
        <v>1</v>
      </c>
      <c r="T303" s="700">
        <v>1</v>
      </c>
      <c r="U303" s="702">
        <v>1</v>
      </c>
    </row>
    <row r="304" spans="1:21" ht="14.4" customHeight="1" x14ac:dyDescent="0.3">
      <c r="A304" s="695">
        <v>12</v>
      </c>
      <c r="B304" s="696" t="s">
        <v>530</v>
      </c>
      <c r="C304" s="696">
        <v>89301122</v>
      </c>
      <c r="D304" s="697" t="s">
        <v>3061</v>
      </c>
      <c r="E304" s="698" t="s">
        <v>1654</v>
      </c>
      <c r="F304" s="696" t="s">
        <v>1639</v>
      </c>
      <c r="G304" s="696" t="s">
        <v>1851</v>
      </c>
      <c r="H304" s="696" t="s">
        <v>531</v>
      </c>
      <c r="I304" s="696" t="s">
        <v>1852</v>
      </c>
      <c r="J304" s="696" t="s">
        <v>1853</v>
      </c>
      <c r="K304" s="696" t="s">
        <v>1854</v>
      </c>
      <c r="L304" s="699">
        <v>163.9</v>
      </c>
      <c r="M304" s="699">
        <v>3441.8999999999996</v>
      </c>
      <c r="N304" s="696">
        <v>21</v>
      </c>
      <c r="O304" s="700">
        <v>5.5</v>
      </c>
      <c r="P304" s="699">
        <v>3441.8999999999996</v>
      </c>
      <c r="Q304" s="701">
        <v>1</v>
      </c>
      <c r="R304" s="696">
        <v>21</v>
      </c>
      <c r="S304" s="701">
        <v>1</v>
      </c>
      <c r="T304" s="700">
        <v>5.5</v>
      </c>
      <c r="U304" s="702">
        <v>1</v>
      </c>
    </row>
    <row r="305" spans="1:21" ht="14.4" customHeight="1" x14ac:dyDescent="0.3">
      <c r="A305" s="695">
        <v>12</v>
      </c>
      <c r="B305" s="696" t="s">
        <v>530</v>
      </c>
      <c r="C305" s="696">
        <v>89301122</v>
      </c>
      <c r="D305" s="697" t="s">
        <v>3061</v>
      </c>
      <c r="E305" s="698" t="s">
        <v>1654</v>
      </c>
      <c r="F305" s="696" t="s">
        <v>1639</v>
      </c>
      <c r="G305" s="696" t="s">
        <v>2085</v>
      </c>
      <c r="H305" s="696" t="s">
        <v>531</v>
      </c>
      <c r="I305" s="696" t="s">
        <v>2086</v>
      </c>
      <c r="J305" s="696" t="s">
        <v>2087</v>
      </c>
      <c r="K305" s="696" t="s">
        <v>2088</v>
      </c>
      <c r="L305" s="699">
        <v>86.16</v>
      </c>
      <c r="M305" s="699">
        <v>86.16</v>
      </c>
      <c r="N305" s="696">
        <v>1</v>
      </c>
      <c r="O305" s="700">
        <v>0.5</v>
      </c>
      <c r="P305" s="699">
        <v>86.16</v>
      </c>
      <c r="Q305" s="701">
        <v>1</v>
      </c>
      <c r="R305" s="696">
        <v>1</v>
      </c>
      <c r="S305" s="701">
        <v>1</v>
      </c>
      <c r="T305" s="700">
        <v>0.5</v>
      </c>
      <c r="U305" s="702">
        <v>1</v>
      </c>
    </row>
    <row r="306" spans="1:21" ht="14.4" customHeight="1" x14ac:dyDescent="0.3">
      <c r="A306" s="695">
        <v>12</v>
      </c>
      <c r="B306" s="696" t="s">
        <v>530</v>
      </c>
      <c r="C306" s="696">
        <v>89301122</v>
      </c>
      <c r="D306" s="697" t="s">
        <v>3061</v>
      </c>
      <c r="E306" s="698" t="s">
        <v>1654</v>
      </c>
      <c r="F306" s="696" t="s">
        <v>1639</v>
      </c>
      <c r="G306" s="696" t="s">
        <v>2089</v>
      </c>
      <c r="H306" s="696" t="s">
        <v>531</v>
      </c>
      <c r="I306" s="696" t="s">
        <v>2090</v>
      </c>
      <c r="J306" s="696" t="s">
        <v>2091</v>
      </c>
      <c r="K306" s="696" t="s">
        <v>2092</v>
      </c>
      <c r="L306" s="699">
        <v>0</v>
      </c>
      <c r="M306" s="699">
        <v>0</v>
      </c>
      <c r="N306" s="696">
        <v>2</v>
      </c>
      <c r="O306" s="700">
        <v>1</v>
      </c>
      <c r="P306" s="699">
        <v>0</v>
      </c>
      <c r="Q306" s="701"/>
      <c r="R306" s="696">
        <v>2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12</v>
      </c>
      <c r="B307" s="696" t="s">
        <v>530</v>
      </c>
      <c r="C307" s="696">
        <v>89301122</v>
      </c>
      <c r="D307" s="697" t="s">
        <v>3061</v>
      </c>
      <c r="E307" s="698" t="s">
        <v>1654</v>
      </c>
      <c r="F307" s="696" t="s">
        <v>1639</v>
      </c>
      <c r="G307" s="696" t="s">
        <v>1737</v>
      </c>
      <c r="H307" s="696" t="s">
        <v>531</v>
      </c>
      <c r="I307" s="696" t="s">
        <v>1738</v>
      </c>
      <c r="J307" s="696" t="s">
        <v>942</v>
      </c>
      <c r="K307" s="696" t="s">
        <v>1739</v>
      </c>
      <c r="L307" s="699">
        <v>0</v>
      </c>
      <c r="M307" s="699">
        <v>0</v>
      </c>
      <c r="N307" s="696">
        <v>3</v>
      </c>
      <c r="O307" s="700">
        <v>0.5</v>
      </c>
      <c r="P307" s="699"/>
      <c r="Q307" s="701"/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12</v>
      </c>
      <c r="B308" s="696" t="s">
        <v>530</v>
      </c>
      <c r="C308" s="696">
        <v>89301122</v>
      </c>
      <c r="D308" s="697" t="s">
        <v>3061</v>
      </c>
      <c r="E308" s="698" t="s">
        <v>1654</v>
      </c>
      <c r="F308" s="696" t="s">
        <v>1639</v>
      </c>
      <c r="G308" s="696" t="s">
        <v>2093</v>
      </c>
      <c r="H308" s="696" t="s">
        <v>531</v>
      </c>
      <c r="I308" s="696" t="s">
        <v>2094</v>
      </c>
      <c r="J308" s="696" t="s">
        <v>2095</v>
      </c>
      <c r="K308" s="696" t="s">
        <v>2096</v>
      </c>
      <c r="L308" s="699">
        <v>56.83</v>
      </c>
      <c r="M308" s="699">
        <v>113.66</v>
      </c>
      <c r="N308" s="696">
        <v>2</v>
      </c>
      <c r="O308" s="700">
        <v>0.5</v>
      </c>
      <c r="P308" s="699">
        <v>113.66</v>
      </c>
      <c r="Q308" s="701">
        <v>1</v>
      </c>
      <c r="R308" s="696">
        <v>2</v>
      </c>
      <c r="S308" s="701">
        <v>1</v>
      </c>
      <c r="T308" s="700">
        <v>0.5</v>
      </c>
      <c r="U308" s="702">
        <v>1</v>
      </c>
    </row>
    <row r="309" spans="1:21" ht="14.4" customHeight="1" x14ac:dyDescent="0.3">
      <c r="A309" s="695">
        <v>12</v>
      </c>
      <c r="B309" s="696" t="s">
        <v>530</v>
      </c>
      <c r="C309" s="696">
        <v>89301122</v>
      </c>
      <c r="D309" s="697" t="s">
        <v>3061</v>
      </c>
      <c r="E309" s="698" t="s">
        <v>1654</v>
      </c>
      <c r="F309" s="696" t="s">
        <v>1639</v>
      </c>
      <c r="G309" s="696" t="s">
        <v>2093</v>
      </c>
      <c r="H309" s="696" t="s">
        <v>531</v>
      </c>
      <c r="I309" s="696" t="s">
        <v>2097</v>
      </c>
      <c r="J309" s="696" t="s">
        <v>2098</v>
      </c>
      <c r="K309" s="696" t="s">
        <v>2099</v>
      </c>
      <c r="L309" s="699">
        <v>101.84</v>
      </c>
      <c r="M309" s="699">
        <v>203.68</v>
      </c>
      <c r="N309" s="696">
        <v>2</v>
      </c>
      <c r="O309" s="700">
        <v>0.5</v>
      </c>
      <c r="P309" s="699">
        <v>203.68</v>
      </c>
      <c r="Q309" s="701">
        <v>1</v>
      </c>
      <c r="R309" s="696">
        <v>2</v>
      </c>
      <c r="S309" s="701">
        <v>1</v>
      </c>
      <c r="T309" s="700">
        <v>0.5</v>
      </c>
      <c r="U309" s="702">
        <v>1</v>
      </c>
    </row>
    <row r="310" spans="1:21" ht="14.4" customHeight="1" x14ac:dyDescent="0.3">
      <c r="A310" s="695">
        <v>12</v>
      </c>
      <c r="B310" s="696" t="s">
        <v>530</v>
      </c>
      <c r="C310" s="696">
        <v>89301122</v>
      </c>
      <c r="D310" s="697" t="s">
        <v>3061</v>
      </c>
      <c r="E310" s="698" t="s">
        <v>1654</v>
      </c>
      <c r="F310" s="696" t="s">
        <v>1639</v>
      </c>
      <c r="G310" s="696" t="s">
        <v>2025</v>
      </c>
      <c r="H310" s="696" t="s">
        <v>531</v>
      </c>
      <c r="I310" s="696" t="s">
        <v>2026</v>
      </c>
      <c r="J310" s="696" t="s">
        <v>2027</v>
      </c>
      <c r="K310" s="696" t="s">
        <v>793</v>
      </c>
      <c r="L310" s="699">
        <v>413.22</v>
      </c>
      <c r="M310" s="699">
        <v>413.22</v>
      </c>
      <c r="N310" s="696">
        <v>1</v>
      </c>
      <c r="O310" s="700">
        <v>0.5</v>
      </c>
      <c r="P310" s="699">
        <v>413.22</v>
      </c>
      <c r="Q310" s="701">
        <v>1</v>
      </c>
      <c r="R310" s="696">
        <v>1</v>
      </c>
      <c r="S310" s="701">
        <v>1</v>
      </c>
      <c r="T310" s="700">
        <v>0.5</v>
      </c>
      <c r="U310" s="702">
        <v>1</v>
      </c>
    </row>
    <row r="311" spans="1:21" ht="14.4" customHeight="1" x14ac:dyDescent="0.3">
      <c r="A311" s="695">
        <v>12</v>
      </c>
      <c r="B311" s="696" t="s">
        <v>530</v>
      </c>
      <c r="C311" s="696">
        <v>89301122</v>
      </c>
      <c r="D311" s="697" t="s">
        <v>3061</v>
      </c>
      <c r="E311" s="698" t="s">
        <v>1654</v>
      </c>
      <c r="F311" s="696" t="s">
        <v>1639</v>
      </c>
      <c r="G311" s="696" t="s">
        <v>2025</v>
      </c>
      <c r="H311" s="696" t="s">
        <v>531</v>
      </c>
      <c r="I311" s="696" t="s">
        <v>2026</v>
      </c>
      <c r="J311" s="696" t="s">
        <v>2027</v>
      </c>
      <c r="K311" s="696" t="s">
        <v>793</v>
      </c>
      <c r="L311" s="699">
        <v>356.47</v>
      </c>
      <c r="M311" s="699">
        <v>356.47</v>
      </c>
      <c r="N311" s="696">
        <v>1</v>
      </c>
      <c r="O311" s="700">
        <v>0.5</v>
      </c>
      <c r="P311" s="699">
        <v>356.47</v>
      </c>
      <c r="Q311" s="701">
        <v>1</v>
      </c>
      <c r="R311" s="696">
        <v>1</v>
      </c>
      <c r="S311" s="701">
        <v>1</v>
      </c>
      <c r="T311" s="700">
        <v>0.5</v>
      </c>
      <c r="U311" s="702">
        <v>1</v>
      </c>
    </row>
    <row r="312" spans="1:21" ht="14.4" customHeight="1" x14ac:dyDescent="0.3">
      <c r="A312" s="695">
        <v>12</v>
      </c>
      <c r="B312" s="696" t="s">
        <v>530</v>
      </c>
      <c r="C312" s="696">
        <v>89301122</v>
      </c>
      <c r="D312" s="697" t="s">
        <v>3061</v>
      </c>
      <c r="E312" s="698" t="s">
        <v>1654</v>
      </c>
      <c r="F312" s="696" t="s">
        <v>1639</v>
      </c>
      <c r="G312" s="696" t="s">
        <v>2100</v>
      </c>
      <c r="H312" s="696" t="s">
        <v>531</v>
      </c>
      <c r="I312" s="696" t="s">
        <v>2101</v>
      </c>
      <c r="J312" s="696" t="s">
        <v>2102</v>
      </c>
      <c r="K312" s="696" t="s">
        <v>2103</v>
      </c>
      <c r="L312" s="699">
        <v>86.76</v>
      </c>
      <c r="M312" s="699">
        <v>86.76</v>
      </c>
      <c r="N312" s="696">
        <v>1</v>
      </c>
      <c r="O312" s="700">
        <v>1</v>
      </c>
      <c r="P312" s="699">
        <v>86.76</v>
      </c>
      <c r="Q312" s="701">
        <v>1</v>
      </c>
      <c r="R312" s="696">
        <v>1</v>
      </c>
      <c r="S312" s="701">
        <v>1</v>
      </c>
      <c r="T312" s="700">
        <v>1</v>
      </c>
      <c r="U312" s="702">
        <v>1</v>
      </c>
    </row>
    <row r="313" spans="1:21" ht="14.4" customHeight="1" x14ac:dyDescent="0.3">
      <c r="A313" s="695">
        <v>12</v>
      </c>
      <c r="B313" s="696" t="s">
        <v>530</v>
      </c>
      <c r="C313" s="696">
        <v>89301122</v>
      </c>
      <c r="D313" s="697" t="s">
        <v>3061</v>
      </c>
      <c r="E313" s="698" t="s">
        <v>1654</v>
      </c>
      <c r="F313" s="696" t="s">
        <v>1639</v>
      </c>
      <c r="G313" s="696" t="s">
        <v>2104</v>
      </c>
      <c r="H313" s="696" t="s">
        <v>531</v>
      </c>
      <c r="I313" s="696" t="s">
        <v>2105</v>
      </c>
      <c r="J313" s="696" t="s">
        <v>2106</v>
      </c>
      <c r="K313" s="696" t="s">
        <v>2107</v>
      </c>
      <c r="L313" s="699">
        <v>146.82</v>
      </c>
      <c r="M313" s="699">
        <v>293.64</v>
      </c>
      <c r="N313" s="696">
        <v>2</v>
      </c>
      <c r="O313" s="700">
        <v>0.5</v>
      </c>
      <c r="P313" s="699">
        <v>293.64</v>
      </c>
      <c r="Q313" s="701">
        <v>1</v>
      </c>
      <c r="R313" s="696">
        <v>2</v>
      </c>
      <c r="S313" s="701">
        <v>1</v>
      </c>
      <c r="T313" s="700">
        <v>0.5</v>
      </c>
      <c r="U313" s="702">
        <v>1</v>
      </c>
    </row>
    <row r="314" spans="1:21" ht="14.4" customHeight="1" x14ac:dyDescent="0.3">
      <c r="A314" s="695">
        <v>12</v>
      </c>
      <c r="B314" s="696" t="s">
        <v>530</v>
      </c>
      <c r="C314" s="696">
        <v>89301122</v>
      </c>
      <c r="D314" s="697" t="s">
        <v>3061</v>
      </c>
      <c r="E314" s="698" t="s">
        <v>1654</v>
      </c>
      <c r="F314" s="696" t="s">
        <v>1639</v>
      </c>
      <c r="G314" s="696" t="s">
        <v>2108</v>
      </c>
      <c r="H314" s="696" t="s">
        <v>531</v>
      </c>
      <c r="I314" s="696" t="s">
        <v>2109</v>
      </c>
      <c r="J314" s="696" t="s">
        <v>2110</v>
      </c>
      <c r="K314" s="696" t="s">
        <v>2111</v>
      </c>
      <c r="L314" s="699">
        <v>0</v>
      </c>
      <c r="M314" s="699">
        <v>0</v>
      </c>
      <c r="N314" s="696">
        <v>2</v>
      </c>
      <c r="O314" s="700">
        <v>1</v>
      </c>
      <c r="P314" s="699">
        <v>0</v>
      </c>
      <c r="Q314" s="701"/>
      <c r="R314" s="696">
        <v>2</v>
      </c>
      <c r="S314" s="701">
        <v>1</v>
      </c>
      <c r="T314" s="700">
        <v>1</v>
      </c>
      <c r="U314" s="702">
        <v>1</v>
      </c>
    </row>
    <row r="315" spans="1:21" ht="14.4" customHeight="1" x14ac:dyDescent="0.3">
      <c r="A315" s="695">
        <v>12</v>
      </c>
      <c r="B315" s="696" t="s">
        <v>530</v>
      </c>
      <c r="C315" s="696">
        <v>89301122</v>
      </c>
      <c r="D315" s="697" t="s">
        <v>3061</v>
      </c>
      <c r="E315" s="698" t="s">
        <v>1654</v>
      </c>
      <c r="F315" s="696" t="s">
        <v>1639</v>
      </c>
      <c r="G315" s="696" t="s">
        <v>2108</v>
      </c>
      <c r="H315" s="696" t="s">
        <v>531</v>
      </c>
      <c r="I315" s="696" t="s">
        <v>2112</v>
      </c>
      <c r="J315" s="696" t="s">
        <v>2110</v>
      </c>
      <c r="K315" s="696" t="s">
        <v>2113</v>
      </c>
      <c r="L315" s="699">
        <v>0</v>
      </c>
      <c r="M315" s="699">
        <v>0</v>
      </c>
      <c r="N315" s="696">
        <v>2</v>
      </c>
      <c r="O315" s="700">
        <v>1</v>
      </c>
      <c r="P315" s="699">
        <v>0</v>
      </c>
      <c r="Q315" s="701"/>
      <c r="R315" s="696">
        <v>2</v>
      </c>
      <c r="S315" s="701">
        <v>1</v>
      </c>
      <c r="T315" s="700">
        <v>1</v>
      </c>
      <c r="U315" s="702">
        <v>1</v>
      </c>
    </row>
    <row r="316" spans="1:21" ht="14.4" customHeight="1" x14ac:dyDescent="0.3">
      <c r="A316" s="695">
        <v>12</v>
      </c>
      <c r="B316" s="696" t="s">
        <v>530</v>
      </c>
      <c r="C316" s="696">
        <v>89301122</v>
      </c>
      <c r="D316" s="697" t="s">
        <v>3061</v>
      </c>
      <c r="E316" s="698" t="s">
        <v>1654</v>
      </c>
      <c r="F316" s="696" t="s">
        <v>1639</v>
      </c>
      <c r="G316" s="696" t="s">
        <v>1674</v>
      </c>
      <c r="H316" s="696" t="s">
        <v>1090</v>
      </c>
      <c r="I316" s="696" t="s">
        <v>1192</v>
      </c>
      <c r="J316" s="696" t="s">
        <v>1111</v>
      </c>
      <c r="K316" s="696" t="s">
        <v>1193</v>
      </c>
      <c r="L316" s="699">
        <v>625.29</v>
      </c>
      <c r="M316" s="699">
        <v>1875.87</v>
      </c>
      <c r="N316" s="696">
        <v>3</v>
      </c>
      <c r="O316" s="700">
        <v>1</v>
      </c>
      <c r="P316" s="699">
        <v>1875.87</v>
      </c>
      <c r="Q316" s="701">
        <v>1</v>
      </c>
      <c r="R316" s="696">
        <v>3</v>
      </c>
      <c r="S316" s="701">
        <v>1</v>
      </c>
      <c r="T316" s="700">
        <v>1</v>
      </c>
      <c r="U316" s="702">
        <v>1</v>
      </c>
    </row>
    <row r="317" spans="1:21" ht="14.4" customHeight="1" x14ac:dyDescent="0.3">
      <c r="A317" s="695">
        <v>12</v>
      </c>
      <c r="B317" s="696" t="s">
        <v>530</v>
      </c>
      <c r="C317" s="696">
        <v>89301122</v>
      </c>
      <c r="D317" s="697" t="s">
        <v>3061</v>
      </c>
      <c r="E317" s="698" t="s">
        <v>1654</v>
      </c>
      <c r="F317" s="696" t="s">
        <v>1639</v>
      </c>
      <c r="G317" s="696" t="s">
        <v>1674</v>
      </c>
      <c r="H317" s="696" t="s">
        <v>1090</v>
      </c>
      <c r="I317" s="696" t="s">
        <v>1114</v>
      </c>
      <c r="J317" s="696" t="s">
        <v>1111</v>
      </c>
      <c r="K317" s="696" t="s">
        <v>1115</v>
      </c>
      <c r="L317" s="699">
        <v>1166.47</v>
      </c>
      <c r="M317" s="699">
        <v>2332.94</v>
      </c>
      <c r="N317" s="696">
        <v>2</v>
      </c>
      <c r="O317" s="700">
        <v>1</v>
      </c>
      <c r="P317" s="699">
        <v>2332.94</v>
      </c>
      <c r="Q317" s="701">
        <v>1</v>
      </c>
      <c r="R317" s="696">
        <v>2</v>
      </c>
      <c r="S317" s="701">
        <v>1</v>
      </c>
      <c r="T317" s="700">
        <v>1</v>
      </c>
      <c r="U317" s="702">
        <v>1</v>
      </c>
    </row>
    <row r="318" spans="1:21" ht="14.4" customHeight="1" x14ac:dyDescent="0.3">
      <c r="A318" s="695">
        <v>12</v>
      </c>
      <c r="B318" s="696" t="s">
        <v>530</v>
      </c>
      <c r="C318" s="696">
        <v>89301122</v>
      </c>
      <c r="D318" s="697" t="s">
        <v>3061</v>
      </c>
      <c r="E318" s="698" t="s">
        <v>1654</v>
      </c>
      <c r="F318" s="696" t="s">
        <v>1639</v>
      </c>
      <c r="G318" s="696" t="s">
        <v>1873</v>
      </c>
      <c r="H318" s="696" t="s">
        <v>1090</v>
      </c>
      <c r="I318" s="696" t="s">
        <v>1874</v>
      </c>
      <c r="J318" s="696" t="s">
        <v>1152</v>
      </c>
      <c r="K318" s="696" t="s">
        <v>1875</v>
      </c>
      <c r="L318" s="699">
        <v>96.63</v>
      </c>
      <c r="M318" s="699">
        <v>289.89</v>
      </c>
      <c r="N318" s="696">
        <v>3</v>
      </c>
      <c r="O318" s="700">
        <v>1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12</v>
      </c>
      <c r="B319" s="696" t="s">
        <v>530</v>
      </c>
      <c r="C319" s="696">
        <v>89301122</v>
      </c>
      <c r="D319" s="697" t="s">
        <v>3061</v>
      </c>
      <c r="E319" s="698" t="s">
        <v>1654</v>
      </c>
      <c r="F319" s="696" t="s">
        <v>1639</v>
      </c>
      <c r="G319" s="696" t="s">
        <v>1873</v>
      </c>
      <c r="H319" s="696" t="s">
        <v>531</v>
      </c>
      <c r="I319" s="696" t="s">
        <v>2114</v>
      </c>
      <c r="J319" s="696" t="s">
        <v>1152</v>
      </c>
      <c r="K319" s="696" t="s">
        <v>2115</v>
      </c>
      <c r="L319" s="699">
        <v>96.63</v>
      </c>
      <c r="M319" s="699">
        <v>96.63</v>
      </c>
      <c r="N319" s="696">
        <v>1</v>
      </c>
      <c r="O319" s="700">
        <v>0.5</v>
      </c>
      <c r="P319" s="699">
        <v>96.63</v>
      </c>
      <c r="Q319" s="701">
        <v>1</v>
      </c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12</v>
      </c>
      <c r="B320" s="696" t="s">
        <v>530</v>
      </c>
      <c r="C320" s="696">
        <v>89301122</v>
      </c>
      <c r="D320" s="697" t="s">
        <v>3061</v>
      </c>
      <c r="E320" s="698" t="s">
        <v>1654</v>
      </c>
      <c r="F320" s="696" t="s">
        <v>1639</v>
      </c>
      <c r="G320" s="696" t="s">
        <v>1675</v>
      </c>
      <c r="H320" s="696" t="s">
        <v>531</v>
      </c>
      <c r="I320" s="696" t="s">
        <v>1267</v>
      </c>
      <c r="J320" s="696" t="s">
        <v>1268</v>
      </c>
      <c r="K320" s="696" t="s">
        <v>1269</v>
      </c>
      <c r="L320" s="699">
        <v>153.52000000000001</v>
      </c>
      <c r="M320" s="699">
        <v>307.04000000000002</v>
      </c>
      <c r="N320" s="696">
        <v>2</v>
      </c>
      <c r="O320" s="700">
        <v>2</v>
      </c>
      <c r="P320" s="699">
        <v>153.52000000000001</v>
      </c>
      <c r="Q320" s="701">
        <v>0.5</v>
      </c>
      <c r="R320" s="696">
        <v>1</v>
      </c>
      <c r="S320" s="701">
        <v>0.5</v>
      </c>
      <c r="T320" s="700">
        <v>1</v>
      </c>
      <c r="U320" s="702">
        <v>0.5</v>
      </c>
    </row>
    <row r="321" spans="1:21" ht="14.4" customHeight="1" x14ac:dyDescent="0.3">
      <c r="A321" s="695">
        <v>12</v>
      </c>
      <c r="B321" s="696" t="s">
        <v>530</v>
      </c>
      <c r="C321" s="696">
        <v>89301122</v>
      </c>
      <c r="D321" s="697" t="s">
        <v>3061</v>
      </c>
      <c r="E321" s="698" t="s">
        <v>1654</v>
      </c>
      <c r="F321" s="696" t="s">
        <v>1639</v>
      </c>
      <c r="G321" s="696" t="s">
        <v>2116</v>
      </c>
      <c r="H321" s="696" t="s">
        <v>531</v>
      </c>
      <c r="I321" s="696" t="s">
        <v>634</v>
      </c>
      <c r="J321" s="696" t="s">
        <v>635</v>
      </c>
      <c r="K321" s="696" t="s">
        <v>2117</v>
      </c>
      <c r="L321" s="699">
        <v>314.89999999999998</v>
      </c>
      <c r="M321" s="699">
        <v>944.69999999999993</v>
      </c>
      <c r="N321" s="696">
        <v>3</v>
      </c>
      <c r="O321" s="700">
        <v>2</v>
      </c>
      <c r="P321" s="699">
        <v>944.69999999999993</v>
      </c>
      <c r="Q321" s="701">
        <v>1</v>
      </c>
      <c r="R321" s="696">
        <v>3</v>
      </c>
      <c r="S321" s="701">
        <v>1</v>
      </c>
      <c r="T321" s="700">
        <v>2</v>
      </c>
      <c r="U321" s="702">
        <v>1</v>
      </c>
    </row>
    <row r="322" spans="1:21" ht="14.4" customHeight="1" x14ac:dyDescent="0.3">
      <c r="A322" s="695">
        <v>12</v>
      </c>
      <c r="B322" s="696" t="s">
        <v>530</v>
      </c>
      <c r="C322" s="696">
        <v>89301122</v>
      </c>
      <c r="D322" s="697" t="s">
        <v>3061</v>
      </c>
      <c r="E322" s="698" t="s">
        <v>1654</v>
      </c>
      <c r="F322" s="696" t="s">
        <v>1639</v>
      </c>
      <c r="G322" s="696" t="s">
        <v>1743</v>
      </c>
      <c r="H322" s="696" t="s">
        <v>531</v>
      </c>
      <c r="I322" s="696" t="s">
        <v>650</v>
      </c>
      <c r="J322" s="696" t="s">
        <v>651</v>
      </c>
      <c r="K322" s="696" t="s">
        <v>652</v>
      </c>
      <c r="L322" s="699">
        <v>56.69</v>
      </c>
      <c r="M322" s="699">
        <v>113.38</v>
      </c>
      <c r="N322" s="696">
        <v>2</v>
      </c>
      <c r="O322" s="700">
        <v>0.5</v>
      </c>
      <c r="P322" s="699">
        <v>113.38</v>
      </c>
      <c r="Q322" s="701">
        <v>1</v>
      </c>
      <c r="R322" s="696">
        <v>2</v>
      </c>
      <c r="S322" s="701">
        <v>1</v>
      </c>
      <c r="T322" s="700">
        <v>0.5</v>
      </c>
      <c r="U322" s="702">
        <v>1</v>
      </c>
    </row>
    <row r="323" spans="1:21" ht="14.4" customHeight="1" x14ac:dyDescent="0.3">
      <c r="A323" s="695">
        <v>12</v>
      </c>
      <c r="B323" s="696" t="s">
        <v>530</v>
      </c>
      <c r="C323" s="696">
        <v>89301122</v>
      </c>
      <c r="D323" s="697" t="s">
        <v>3061</v>
      </c>
      <c r="E323" s="698" t="s">
        <v>1654</v>
      </c>
      <c r="F323" s="696" t="s">
        <v>1639</v>
      </c>
      <c r="G323" s="696" t="s">
        <v>2118</v>
      </c>
      <c r="H323" s="696" t="s">
        <v>531</v>
      </c>
      <c r="I323" s="696" t="s">
        <v>2119</v>
      </c>
      <c r="J323" s="696" t="s">
        <v>2120</v>
      </c>
      <c r="K323" s="696" t="s">
        <v>2121</v>
      </c>
      <c r="L323" s="699">
        <v>6668.83</v>
      </c>
      <c r="M323" s="699">
        <v>6668.83</v>
      </c>
      <c r="N323" s="696">
        <v>1</v>
      </c>
      <c r="O323" s="700">
        <v>1</v>
      </c>
      <c r="P323" s="699">
        <v>6668.83</v>
      </c>
      <c r="Q323" s="701">
        <v>1</v>
      </c>
      <c r="R323" s="696">
        <v>1</v>
      </c>
      <c r="S323" s="701">
        <v>1</v>
      </c>
      <c r="T323" s="700">
        <v>1</v>
      </c>
      <c r="U323" s="702">
        <v>1</v>
      </c>
    </row>
    <row r="324" spans="1:21" ht="14.4" customHeight="1" x14ac:dyDescent="0.3">
      <c r="A324" s="695">
        <v>12</v>
      </c>
      <c r="B324" s="696" t="s">
        <v>530</v>
      </c>
      <c r="C324" s="696">
        <v>89301122</v>
      </c>
      <c r="D324" s="697" t="s">
        <v>3061</v>
      </c>
      <c r="E324" s="698" t="s">
        <v>1654</v>
      </c>
      <c r="F324" s="696" t="s">
        <v>1639</v>
      </c>
      <c r="G324" s="696" t="s">
        <v>1694</v>
      </c>
      <c r="H324" s="696" t="s">
        <v>531</v>
      </c>
      <c r="I324" s="696" t="s">
        <v>2122</v>
      </c>
      <c r="J324" s="696" t="s">
        <v>2123</v>
      </c>
      <c r="K324" s="696" t="s">
        <v>2124</v>
      </c>
      <c r="L324" s="699">
        <v>149.86000000000001</v>
      </c>
      <c r="M324" s="699">
        <v>449.58000000000004</v>
      </c>
      <c r="N324" s="696">
        <v>3</v>
      </c>
      <c r="O324" s="700">
        <v>0.5</v>
      </c>
      <c r="P324" s="699">
        <v>449.58000000000004</v>
      </c>
      <c r="Q324" s="701">
        <v>1</v>
      </c>
      <c r="R324" s="696">
        <v>3</v>
      </c>
      <c r="S324" s="701">
        <v>1</v>
      </c>
      <c r="T324" s="700">
        <v>0.5</v>
      </c>
      <c r="U324" s="702">
        <v>1</v>
      </c>
    </row>
    <row r="325" spans="1:21" ht="14.4" customHeight="1" x14ac:dyDescent="0.3">
      <c r="A325" s="695">
        <v>12</v>
      </c>
      <c r="B325" s="696" t="s">
        <v>530</v>
      </c>
      <c r="C325" s="696">
        <v>89301122</v>
      </c>
      <c r="D325" s="697" t="s">
        <v>3061</v>
      </c>
      <c r="E325" s="698" t="s">
        <v>1654</v>
      </c>
      <c r="F325" s="696" t="s">
        <v>1639</v>
      </c>
      <c r="G325" s="696" t="s">
        <v>1750</v>
      </c>
      <c r="H325" s="696" t="s">
        <v>531</v>
      </c>
      <c r="I325" s="696" t="s">
        <v>619</v>
      </c>
      <c r="J325" s="696" t="s">
        <v>620</v>
      </c>
      <c r="K325" s="696" t="s">
        <v>1751</v>
      </c>
      <c r="L325" s="699">
        <v>127.5</v>
      </c>
      <c r="M325" s="699">
        <v>255</v>
      </c>
      <c r="N325" s="696">
        <v>2</v>
      </c>
      <c r="O325" s="700">
        <v>1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12</v>
      </c>
      <c r="B326" s="696" t="s">
        <v>530</v>
      </c>
      <c r="C326" s="696">
        <v>89301122</v>
      </c>
      <c r="D326" s="697" t="s">
        <v>3061</v>
      </c>
      <c r="E326" s="698" t="s">
        <v>1654</v>
      </c>
      <c r="F326" s="696" t="s">
        <v>1639</v>
      </c>
      <c r="G326" s="696" t="s">
        <v>1717</v>
      </c>
      <c r="H326" s="696" t="s">
        <v>531</v>
      </c>
      <c r="I326" s="696" t="s">
        <v>658</v>
      </c>
      <c r="J326" s="696" t="s">
        <v>1718</v>
      </c>
      <c r="K326" s="696" t="s">
        <v>1719</v>
      </c>
      <c r="L326" s="699">
        <v>0</v>
      </c>
      <c r="M326" s="699">
        <v>0</v>
      </c>
      <c r="N326" s="696">
        <v>1</v>
      </c>
      <c r="O326" s="700">
        <v>1</v>
      </c>
      <c r="P326" s="699"/>
      <c r="Q326" s="701"/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12</v>
      </c>
      <c r="B327" s="696" t="s">
        <v>530</v>
      </c>
      <c r="C327" s="696">
        <v>89301122</v>
      </c>
      <c r="D327" s="697" t="s">
        <v>3061</v>
      </c>
      <c r="E327" s="698" t="s">
        <v>1654</v>
      </c>
      <c r="F327" s="696" t="s">
        <v>1639</v>
      </c>
      <c r="G327" s="696" t="s">
        <v>1676</v>
      </c>
      <c r="H327" s="696" t="s">
        <v>531</v>
      </c>
      <c r="I327" s="696" t="s">
        <v>1677</v>
      </c>
      <c r="J327" s="696" t="s">
        <v>1280</v>
      </c>
      <c r="K327" s="696" t="s">
        <v>1678</v>
      </c>
      <c r="L327" s="699">
        <v>23.46</v>
      </c>
      <c r="M327" s="699">
        <v>281.52</v>
      </c>
      <c r="N327" s="696">
        <v>12</v>
      </c>
      <c r="O327" s="700">
        <v>5.5</v>
      </c>
      <c r="P327" s="699">
        <v>187.68</v>
      </c>
      <c r="Q327" s="701">
        <v>0.66666666666666674</v>
      </c>
      <c r="R327" s="696">
        <v>8</v>
      </c>
      <c r="S327" s="701">
        <v>0.66666666666666663</v>
      </c>
      <c r="T327" s="700">
        <v>3</v>
      </c>
      <c r="U327" s="702">
        <v>0.54545454545454541</v>
      </c>
    </row>
    <row r="328" spans="1:21" ht="14.4" customHeight="1" x14ac:dyDescent="0.3">
      <c r="A328" s="695">
        <v>12</v>
      </c>
      <c r="B328" s="696" t="s">
        <v>530</v>
      </c>
      <c r="C328" s="696">
        <v>89301122</v>
      </c>
      <c r="D328" s="697" t="s">
        <v>3061</v>
      </c>
      <c r="E328" s="698" t="s">
        <v>1654</v>
      </c>
      <c r="F328" s="696" t="s">
        <v>1639</v>
      </c>
      <c r="G328" s="696" t="s">
        <v>1760</v>
      </c>
      <c r="H328" s="696" t="s">
        <v>1090</v>
      </c>
      <c r="I328" s="696" t="s">
        <v>1919</v>
      </c>
      <c r="J328" s="696" t="s">
        <v>1762</v>
      </c>
      <c r="K328" s="696" t="s">
        <v>1920</v>
      </c>
      <c r="L328" s="699">
        <v>492.45</v>
      </c>
      <c r="M328" s="699">
        <v>492.45</v>
      </c>
      <c r="N328" s="696">
        <v>1</v>
      </c>
      <c r="O328" s="700">
        <v>1</v>
      </c>
      <c r="P328" s="699">
        <v>492.45</v>
      </c>
      <c r="Q328" s="701">
        <v>1</v>
      </c>
      <c r="R328" s="696">
        <v>1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12</v>
      </c>
      <c r="B329" s="696" t="s">
        <v>530</v>
      </c>
      <c r="C329" s="696">
        <v>89301122</v>
      </c>
      <c r="D329" s="697" t="s">
        <v>3061</v>
      </c>
      <c r="E329" s="698" t="s">
        <v>1654</v>
      </c>
      <c r="F329" s="696" t="s">
        <v>1639</v>
      </c>
      <c r="G329" s="696" t="s">
        <v>1760</v>
      </c>
      <c r="H329" s="696" t="s">
        <v>1090</v>
      </c>
      <c r="I329" s="696" t="s">
        <v>2005</v>
      </c>
      <c r="J329" s="696" t="s">
        <v>1762</v>
      </c>
      <c r="K329" s="696" t="s">
        <v>2006</v>
      </c>
      <c r="L329" s="699">
        <v>547.16999999999996</v>
      </c>
      <c r="M329" s="699">
        <v>1094.3399999999999</v>
      </c>
      <c r="N329" s="696">
        <v>2</v>
      </c>
      <c r="O329" s="700">
        <v>2</v>
      </c>
      <c r="P329" s="699">
        <v>1094.3399999999999</v>
      </c>
      <c r="Q329" s="701">
        <v>1</v>
      </c>
      <c r="R329" s="696">
        <v>2</v>
      </c>
      <c r="S329" s="701">
        <v>1</v>
      </c>
      <c r="T329" s="700">
        <v>2</v>
      </c>
      <c r="U329" s="702">
        <v>1</v>
      </c>
    </row>
    <row r="330" spans="1:21" ht="14.4" customHeight="1" x14ac:dyDescent="0.3">
      <c r="A330" s="695">
        <v>12</v>
      </c>
      <c r="B330" s="696" t="s">
        <v>530</v>
      </c>
      <c r="C330" s="696">
        <v>89301122</v>
      </c>
      <c r="D330" s="697" t="s">
        <v>3061</v>
      </c>
      <c r="E330" s="698" t="s">
        <v>1654</v>
      </c>
      <c r="F330" s="696" t="s">
        <v>1639</v>
      </c>
      <c r="G330" s="696" t="s">
        <v>1679</v>
      </c>
      <c r="H330" s="696" t="s">
        <v>531</v>
      </c>
      <c r="I330" s="696" t="s">
        <v>1680</v>
      </c>
      <c r="J330" s="696" t="s">
        <v>1681</v>
      </c>
      <c r="K330" s="696" t="s">
        <v>1682</v>
      </c>
      <c r="L330" s="699">
        <v>1660.2</v>
      </c>
      <c r="M330" s="699">
        <v>1660.2</v>
      </c>
      <c r="N330" s="696">
        <v>1</v>
      </c>
      <c r="O330" s="700">
        <v>0.5</v>
      </c>
      <c r="P330" s="699">
        <v>1660.2</v>
      </c>
      <c r="Q330" s="701">
        <v>1</v>
      </c>
      <c r="R330" s="696">
        <v>1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12</v>
      </c>
      <c r="B331" s="696" t="s">
        <v>530</v>
      </c>
      <c r="C331" s="696">
        <v>89301122</v>
      </c>
      <c r="D331" s="697" t="s">
        <v>3061</v>
      </c>
      <c r="E331" s="698" t="s">
        <v>1654</v>
      </c>
      <c r="F331" s="696" t="s">
        <v>1639</v>
      </c>
      <c r="G331" s="696" t="s">
        <v>1807</v>
      </c>
      <c r="H331" s="696" t="s">
        <v>531</v>
      </c>
      <c r="I331" s="696" t="s">
        <v>2125</v>
      </c>
      <c r="J331" s="696" t="s">
        <v>2126</v>
      </c>
      <c r="K331" s="696" t="s">
        <v>2127</v>
      </c>
      <c r="L331" s="699">
        <v>323.43</v>
      </c>
      <c r="M331" s="699">
        <v>323.43</v>
      </c>
      <c r="N331" s="696">
        <v>1</v>
      </c>
      <c r="O331" s="700">
        <v>1</v>
      </c>
      <c r="P331" s="699">
        <v>323.43</v>
      </c>
      <c r="Q331" s="701">
        <v>1</v>
      </c>
      <c r="R331" s="696">
        <v>1</v>
      </c>
      <c r="S331" s="701">
        <v>1</v>
      </c>
      <c r="T331" s="700">
        <v>1</v>
      </c>
      <c r="U331" s="702">
        <v>1</v>
      </c>
    </row>
    <row r="332" spans="1:21" ht="14.4" customHeight="1" x14ac:dyDescent="0.3">
      <c r="A332" s="695">
        <v>12</v>
      </c>
      <c r="B332" s="696" t="s">
        <v>530</v>
      </c>
      <c r="C332" s="696">
        <v>89301122</v>
      </c>
      <c r="D332" s="697" t="s">
        <v>3061</v>
      </c>
      <c r="E332" s="698" t="s">
        <v>1654</v>
      </c>
      <c r="F332" s="696" t="s">
        <v>1639</v>
      </c>
      <c r="G332" s="696" t="s">
        <v>1807</v>
      </c>
      <c r="H332" s="696" t="s">
        <v>531</v>
      </c>
      <c r="I332" s="696" t="s">
        <v>2128</v>
      </c>
      <c r="J332" s="696" t="s">
        <v>2126</v>
      </c>
      <c r="K332" s="696" t="s">
        <v>2129</v>
      </c>
      <c r="L332" s="699">
        <v>234.72</v>
      </c>
      <c r="M332" s="699">
        <v>234.72</v>
      </c>
      <c r="N332" s="696">
        <v>1</v>
      </c>
      <c r="O332" s="700">
        <v>0.5</v>
      </c>
      <c r="P332" s="699">
        <v>234.72</v>
      </c>
      <c r="Q332" s="701">
        <v>1</v>
      </c>
      <c r="R332" s="696">
        <v>1</v>
      </c>
      <c r="S332" s="701">
        <v>1</v>
      </c>
      <c r="T332" s="700">
        <v>0.5</v>
      </c>
      <c r="U332" s="702">
        <v>1</v>
      </c>
    </row>
    <row r="333" spans="1:21" ht="14.4" customHeight="1" x14ac:dyDescent="0.3">
      <c r="A333" s="695">
        <v>12</v>
      </c>
      <c r="B333" s="696" t="s">
        <v>530</v>
      </c>
      <c r="C333" s="696">
        <v>89301122</v>
      </c>
      <c r="D333" s="697" t="s">
        <v>3061</v>
      </c>
      <c r="E333" s="698" t="s">
        <v>1654</v>
      </c>
      <c r="F333" s="696" t="s">
        <v>1639</v>
      </c>
      <c r="G333" s="696" t="s">
        <v>1921</v>
      </c>
      <c r="H333" s="696" t="s">
        <v>1090</v>
      </c>
      <c r="I333" s="696" t="s">
        <v>1922</v>
      </c>
      <c r="J333" s="696" t="s">
        <v>1923</v>
      </c>
      <c r="K333" s="696" t="s">
        <v>1924</v>
      </c>
      <c r="L333" s="699">
        <v>104.45</v>
      </c>
      <c r="M333" s="699">
        <v>208.9</v>
      </c>
      <c r="N333" s="696">
        <v>2</v>
      </c>
      <c r="O333" s="700">
        <v>1</v>
      </c>
      <c r="P333" s="699">
        <v>208.9</v>
      </c>
      <c r="Q333" s="701">
        <v>1</v>
      </c>
      <c r="R333" s="696">
        <v>2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12</v>
      </c>
      <c r="B334" s="696" t="s">
        <v>530</v>
      </c>
      <c r="C334" s="696">
        <v>89301122</v>
      </c>
      <c r="D334" s="697" t="s">
        <v>3061</v>
      </c>
      <c r="E334" s="698" t="s">
        <v>1654</v>
      </c>
      <c r="F334" s="696" t="s">
        <v>1639</v>
      </c>
      <c r="G334" s="696" t="s">
        <v>1764</v>
      </c>
      <c r="H334" s="696" t="s">
        <v>1090</v>
      </c>
      <c r="I334" s="696" t="s">
        <v>1789</v>
      </c>
      <c r="J334" s="696" t="s">
        <v>1790</v>
      </c>
      <c r="K334" s="696" t="s">
        <v>1791</v>
      </c>
      <c r="L334" s="699">
        <v>147.36000000000001</v>
      </c>
      <c r="M334" s="699">
        <v>442.08000000000004</v>
      </c>
      <c r="N334" s="696">
        <v>3</v>
      </c>
      <c r="O334" s="700">
        <v>0.5</v>
      </c>
      <c r="P334" s="699">
        <v>442.08000000000004</v>
      </c>
      <c r="Q334" s="701">
        <v>1</v>
      </c>
      <c r="R334" s="696">
        <v>3</v>
      </c>
      <c r="S334" s="701">
        <v>1</v>
      </c>
      <c r="T334" s="700">
        <v>0.5</v>
      </c>
      <c r="U334" s="702">
        <v>1</v>
      </c>
    </row>
    <row r="335" spans="1:21" ht="14.4" customHeight="1" x14ac:dyDescent="0.3">
      <c r="A335" s="695">
        <v>12</v>
      </c>
      <c r="B335" s="696" t="s">
        <v>530</v>
      </c>
      <c r="C335" s="696">
        <v>89301122</v>
      </c>
      <c r="D335" s="697" t="s">
        <v>3061</v>
      </c>
      <c r="E335" s="698" t="s">
        <v>1654</v>
      </c>
      <c r="F335" s="696" t="s">
        <v>1639</v>
      </c>
      <c r="G335" s="696" t="s">
        <v>2130</v>
      </c>
      <c r="H335" s="696" t="s">
        <v>531</v>
      </c>
      <c r="I335" s="696" t="s">
        <v>2131</v>
      </c>
      <c r="J335" s="696" t="s">
        <v>2132</v>
      </c>
      <c r="K335" s="696" t="s">
        <v>2133</v>
      </c>
      <c r="L335" s="699">
        <v>82.67</v>
      </c>
      <c r="M335" s="699">
        <v>330.68</v>
      </c>
      <c r="N335" s="696">
        <v>4</v>
      </c>
      <c r="O335" s="700">
        <v>1</v>
      </c>
      <c r="P335" s="699">
        <v>330.68</v>
      </c>
      <c r="Q335" s="701">
        <v>1</v>
      </c>
      <c r="R335" s="696">
        <v>4</v>
      </c>
      <c r="S335" s="701">
        <v>1</v>
      </c>
      <c r="T335" s="700">
        <v>1</v>
      </c>
      <c r="U335" s="702">
        <v>1</v>
      </c>
    </row>
    <row r="336" spans="1:21" ht="14.4" customHeight="1" x14ac:dyDescent="0.3">
      <c r="A336" s="695">
        <v>12</v>
      </c>
      <c r="B336" s="696" t="s">
        <v>530</v>
      </c>
      <c r="C336" s="696">
        <v>89301122</v>
      </c>
      <c r="D336" s="697" t="s">
        <v>3061</v>
      </c>
      <c r="E336" s="698" t="s">
        <v>1654</v>
      </c>
      <c r="F336" s="696" t="s">
        <v>1639</v>
      </c>
      <c r="G336" s="696" t="s">
        <v>2134</v>
      </c>
      <c r="H336" s="696" t="s">
        <v>1090</v>
      </c>
      <c r="I336" s="696" t="s">
        <v>1178</v>
      </c>
      <c r="J336" s="696" t="s">
        <v>1560</v>
      </c>
      <c r="K336" s="696" t="s">
        <v>1561</v>
      </c>
      <c r="L336" s="699">
        <v>156.25</v>
      </c>
      <c r="M336" s="699">
        <v>156.25</v>
      </c>
      <c r="N336" s="696">
        <v>1</v>
      </c>
      <c r="O336" s="700">
        <v>1</v>
      </c>
      <c r="P336" s="699">
        <v>156.25</v>
      </c>
      <c r="Q336" s="701">
        <v>1</v>
      </c>
      <c r="R336" s="696">
        <v>1</v>
      </c>
      <c r="S336" s="701">
        <v>1</v>
      </c>
      <c r="T336" s="700">
        <v>1</v>
      </c>
      <c r="U336" s="702">
        <v>1</v>
      </c>
    </row>
    <row r="337" spans="1:21" ht="14.4" customHeight="1" x14ac:dyDescent="0.3">
      <c r="A337" s="695">
        <v>12</v>
      </c>
      <c r="B337" s="696" t="s">
        <v>530</v>
      </c>
      <c r="C337" s="696">
        <v>89301122</v>
      </c>
      <c r="D337" s="697" t="s">
        <v>3061</v>
      </c>
      <c r="E337" s="698" t="s">
        <v>1654</v>
      </c>
      <c r="F337" s="696" t="s">
        <v>1639</v>
      </c>
      <c r="G337" s="696" t="s">
        <v>2007</v>
      </c>
      <c r="H337" s="696" t="s">
        <v>531</v>
      </c>
      <c r="I337" s="696" t="s">
        <v>2135</v>
      </c>
      <c r="J337" s="696" t="s">
        <v>2136</v>
      </c>
      <c r="K337" s="696" t="s">
        <v>1471</v>
      </c>
      <c r="L337" s="699">
        <v>0</v>
      </c>
      <c r="M337" s="699">
        <v>0</v>
      </c>
      <c r="N337" s="696">
        <v>1</v>
      </c>
      <c r="O337" s="700">
        <v>0.5</v>
      </c>
      <c r="P337" s="699">
        <v>0</v>
      </c>
      <c r="Q337" s="701"/>
      <c r="R337" s="696">
        <v>1</v>
      </c>
      <c r="S337" s="701">
        <v>1</v>
      </c>
      <c r="T337" s="700">
        <v>0.5</v>
      </c>
      <c r="U337" s="702">
        <v>1</v>
      </c>
    </row>
    <row r="338" spans="1:21" ht="14.4" customHeight="1" x14ac:dyDescent="0.3">
      <c r="A338" s="695">
        <v>12</v>
      </c>
      <c r="B338" s="696" t="s">
        <v>530</v>
      </c>
      <c r="C338" s="696">
        <v>89301122</v>
      </c>
      <c r="D338" s="697" t="s">
        <v>3061</v>
      </c>
      <c r="E338" s="698" t="s">
        <v>1654</v>
      </c>
      <c r="F338" s="696" t="s">
        <v>1639</v>
      </c>
      <c r="G338" s="696" t="s">
        <v>2137</v>
      </c>
      <c r="H338" s="696" t="s">
        <v>531</v>
      </c>
      <c r="I338" s="696" t="s">
        <v>2138</v>
      </c>
      <c r="J338" s="696" t="s">
        <v>2139</v>
      </c>
      <c r="K338" s="696" t="s">
        <v>2140</v>
      </c>
      <c r="L338" s="699">
        <v>0</v>
      </c>
      <c r="M338" s="699">
        <v>0</v>
      </c>
      <c r="N338" s="696">
        <v>1</v>
      </c>
      <c r="O338" s="700">
        <v>1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12</v>
      </c>
      <c r="B339" s="696" t="s">
        <v>530</v>
      </c>
      <c r="C339" s="696">
        <v>89301122</v>
      </c>
      <c r="D339" s="697" t="s">
        <v>3061</v>
      </c>
      <c r="E339" s="698" t="s">
        <v>1654</v>
      </c>
      <c r="F339" s="696" t="s">
        <v>1640</v>
      </c>
      <c r="G339" s="696" t="s">
        <v>2141</v>
      </c>
      <c r="H339" s="696" t="s">
        <v>531</v>
      </c>
      <c r="I339" s="696" t="s">
        <v>2142</v>
      </c>
      <c r="J339" s="696" t="s">
        <v>2143</v>
      </c>
      <c r="K339" s="696"/>
      <c r="L339" s="699">
        <v>0</v>
      </c>
      <c r="M339" s="699">
        <v>0</v>
      </c>
      <c r="N339" s="696">
        <v>4</v>
      </c>
      <c r="O339" s="700">
        <v>4</v>
      </c>
      <c r="P339" s="699">
        <v>0</v>
      </c>
      <c r="Q339" s="701"/>
      <c r="R339" s="696">
        <v>4</v>
      </c>
      <c r="S339" s="701">
        <v>1</v>
      </c>
      <c r="T339" s="700">
        <v>4</v>
      </c>
      <c r="U339" s="702">
        <v>1</v>
      </c>
    </row>
    <row r="340" spans="1:21" ht="14.4" customHeight="1" x14ac:dyDescent="0.3">
      <c r="A340" s="695">
        <v>12</v>
      </c>
      <c r="B340" s="696" t="s">
        <v>530</v>
      </c>
      <c r="C340" s="696">
        <v>89301122</v>
      </c>
      <c r="D340" s="697" t="s">
        <v>3061</v>
      </c>
      <c r="E340" s="698" t="s">
        <v>1654</v>
      </c>
      <c r="F340" s="696" t="s">
        <v>1641</v>
      </c>
      <c r="G340" s="696" t="s">
        <v>2144</v>
      </c>
      <c r="H340" s="696" t="s">
        <v>531</v>
      </c>
      <c r="I340" s="696" t="s">
        <v>2145</v>
      </c>
      <c r="J340" s="696" t="s">
        <v>2146</v>
      </c>
      <c r="K340" s="696" t="s">
        <v>2147</v>
      </c>
      <c r="L340" s="699">
        <v>144.05000000000001</v>
      </c>
      <c r="M340" s="699">
        <v>1152.4000000000001</v>
      </c>
      <c r="N340" s="696">
        <v>8</v>
      </c>
      <c r="O340" s="700">
        <v>2</v>
      </c>
      <c r="P340" s="699">
        <v>1152.4000000000001</v>
      </c>
      <c r="Q340" s="701">
        <v>1</v>
      </c>
      <c r="R340" s="696">
        <v>8</v>
      </c>
      <c r="S340" s="701">
        <v>1</v>
      </c>
      <c r="T340" s="700">
        <v>2</v>
      </c>
      <c r="U340" s="702">
        <v>1</v>
      </c>
    </row>
    <row r="341" spans="1:21" ht="14.4" customHeight="1" x14ac:dyDescent="0.3">
      <c r="A341" s="695">
        <v>12</v>
      </c>
      <c r="B341" s="696" t="s">
        <v>530</v>
      </c>
      <c r="C341" s="696">
        <v>89301122</v>
      </c>
      <c r="D341" s="697" t="s">
        <v>3061</v>
      </c>
      <c r="E341" s="698" t="s">
        <v>1654</v>
      </c>
      <c r="F341" s="696" t="s">
        <v>1641</v>
      </c>
      <c r="G341" s="696" t="s">
        <v>2144</v>
      </c>
      <c r="H341" s="696" t="s">
        <v>531</v>
      </c>
      <c r="I341" s="696" t="s">
        <v>2148</v>
      </c>
      <c r="J341" s="696" t="s">
        <v>2149</v>
      </c>
      <c r="K341" s="696" t="s">
        <v>2150</v>
      </c>
      <c r="L341" s="699">
        <v>30</v>
      </c>
      <c r="M341" s="699">
        <v>60</v>
      </c>
      <c r="N341" s="696">
        <v>2</v>
      </c>
      <c r="O341" s="700">
        <v>1</v>
      </c>
      <c r="P341" s="699">
        <v>60</v>
      </c>
      <c r="Q341" s="701">
        <v>1</v>
      </c>
      <c r="R341" s="696">
        <v>2</v>
      </c>
      <c r="S341" s="701">
        <v>1</v>
      </c>
      <c r="T341" s="700">
        <v>1</v>
      </c>
      <c r="U341" s="702">
        <v>1</v>
      </c>
    </row>
    <row r="342" spans="1:21" ht="14.4" customHeight="1" x14ac:dyDescent="0.3">
      <c r="A342" s="695">
        <v>12</v>
      </c>
      <c r="B342" s="696" t="s">
        <v>530</v>
      </c>
      <c r="C342" s="696">
        <v>89301122</v>
      </c>
      <c r="D342" s="697" t="s">
        <v>3061</v>
      </c>
      <c r="E342" s="698" t="s">
        <v>1654</v>
      </c>
      <c r="F342" s="696" t="s">
        <v>1641</v>
      </c>
      <c r="G342" s="696" t="s">
        <v>2144</v>
      </c>
      <c r="H342" s="696" t="s">
        <v>531</v>
      </c>
      <c r="I342" s="696" t="s">
        <v>2151</v>
      </c>
      <c r="J342" s="696" t="s">
        <v>2152</v>
      </c>
      <c r="K342" s="696" t="s">
        <v>2153</v>
      </c>
      <c r="L342" s="699">
        <v>50</v>
      </c>
      <c r="M342" s="699">
        <v>200</v>
      </c>
      <c r="N342" s="696">
        <v>4</v>
      </c>
      <c r="O342" s="700">
        <v>2</v>
      </c>
      <c r="P342" s="699">
        <v>200</v>
      </c>
      <c r="Q342" s="701">
        <v>1</v>
      </c>
      <c r="R342" s="696">
        <v>4</v>
      </c>
      <c r="S342" s="701">
        <v>1</v>
      </c>
      <c r="T342" s="700">
        <v>2</v>
      </c>
      <c r="U342" s="702">
        <v>1</v>
      </c>
    </row>
    <row r="343" spans="1:21" ht="14.4" customHeight="1" x14ac:dyDescent="0.3">
      <c r="A343" s="695">
        <v>12</v>
      </c>
      <c r="B343" s="696" t="s">
        <v>530</v>
      </c>
      <c r="C343" s="696">
        <v>89301122</v>
      </c>
      <c r="D343" s="697" t="s">
        <v>3061</v>
      </c>
      <c r="E343" s="698" t="s">
        <v>1654</v>
      </c>
      <c r="F343" s="696" t="s">
        <v>1641</v>
      </c>
      <c r="G343" s="696" t="s">
        <v>2011</v>
      </c>
      <c r="H343" s="696" t="s">
        <v>531</v>
      </c>
      <c r="I343" s="696" t="s">
        <v>2154</v>
      </c>
      <c r="J343" s="696" t="s">
        <v>2155</v>
      </c>
      <c r="K343" s="696" t="s">
        <v>2156</v>
      </c>
      <c r="L343" s="699">
        <v>3082.5</v>
      </c>
      <c r="M343" s="699">
        <v>9247.5</v>
      </c>
      <c r="N343" s="696">
        <v>3</v>
      </c>
      <c r="O343" s="700">
        <v>1</v>
      </c>
      <c r="P343" s="699">
        <v>9247.5</v>
      </c>
      <c r="Q343" s="701">
        <v>1</v>
      </c>
      <c r="R343" s="696">
        <v>3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12</v>
      </c>
      <c r="B344" s="696" t="s">
        <v>530</v>
      </c>
      <c r="C344" s="696">
        <v>89301122</v>
      </c>
      <c r="D344" s="697" t="s">
        <v>3061</v>
      </c>
      <c r="E344" s="698" t="s">
        <v>1654</v>
      </c>
      <c r="F344" s="696" t="s">
        <v>1641</v>
      </c>
      <c r="G344" s="696" t="s">
        <v>2011</v>
      </c>
      <c r="H344" s="696" t="s">
        <v>531</v>
      </c>
      <c r="I344" s="696" t="s">
        <v>2157</v>
      </c>
      <c r="J344" s="696" t="s">
        <v>2158</v>
      </c>
      <c r="K344" s="696" t="s">
        <v>2159</v>
      </c>
      <c r="L344" s="699">
        <v>315.5</v>
      </c>
      <c r="M344" s="699">
        <v>946.5</v>
      </c>
      <c r="N344" s="696">
        <v>3</v>
      </c>
      <c r="O344" s="700">
        <v>1</v>
      </c>
      <c r="P344" s="699">
        <v>946.5</v>
      </c>
      <c r="Q344" s="701">
        <v>1</v>
      </c>
      <c r="R344" s="696">
        <v>3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12</v>
      </c>
      <c r="B345" s="696" t="s">
        <v>530</v>
      </c>
      <c r="C345" s="696">
        <v>89301122</v>
      </c>
      <c r="D345" s="697" t="s">
        <v>3061</v>
      </c>
      <c r="E345" s="698" t="s">
        <v>1654</v>
      </c>
      <c r="F345" s="696" t="s">
        <v>1641</v>
      </c>
      <c r="G345" s="696" t="s">
        <v>2011</v>
      </c>
      <c r="H345" s="696" t="s">
        <v>531</v>
      </c>
      <c r="I345" s="696" t="s">
        <v>2160</v>
      </c>
      <c r="J345" s="696" t="s">
        <v>2161</v>
      </c>
      <c r="K345" s="696" t="s">
        <v>2162</v>
      </c>
      <c r="L345" s="699">
        <v>484.6</v>
      </c>
      <c r="M345" s="699">
        <v>969.2</v>
      </c>
      <c r="N345" s="696">
        <v>2</v>
      </c>
      <c r="O345" s="700">
        <v>1</v>
      </c>
      <c r="P345" s="699">
        <v>969.2</v>
      </c>
      <c r="Q345" s="701">
        <v>1</v>
      </c>
      <c r="R345" s="696">
        <v>2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12</v>
      </c>
      <c r="B346" s="696" t="s">
        <v>530</v>
      </c>
      <c r="C346" s="696">
        <v>89301122</v>
      </c>
      <c r="D346" s="697" t="s">
        <v>3061</v>
      </c>
      <c r="E346" s="698" t="s">
        <v>1654</v>
      </c>
      <c r="F346" s="696" t="s">
        <v>1641</v>
      </c>
      <c r="G346" s="696" t="s">
        <v>2011</v>
      </c>
      <c r="H346" s="696" t="s">
        <v>531</v>
      </c>
      <c r="I346" s="696" t="s">
        <v>2163</v>
      </c>
      <c r="J346" s="696" t="s">
        <v>2164</v>
      </c>
      <c r="K346" s="696" t="s">
        <v>2165</v>
      </c>
      <c r="L346" s="699">
        <v>291.2</v>
      </c>
      <c r="M346" s="699">
        <v>1164.8</v>
      </c>
      <c r="N346" s="696">
        <v>4</v>
      </c>
      <c r="O346" s="700">
        <v>2</v>
      </c>
      <c r="P346" s="699">
        <v>1164.8</v>
      </c>
      <c r="Q346" s="701">
        <v>1</v>
      </c>
      <c r="R346" s="696">
        <v>4</v>
      </c>
      <c r="S346" s="701">
        <v>1</v>
      </c>
      <c r="T346" s="700">
        <v>2</v>
      </c>
      <c r="U346" s="702">
        <v>1</v>
      </c>
    </row>
    <row r="347" spans="1:21" ht="14.4" customHeight="1" x14ac:dyDescent="0.3">
      <c r="A347" s="695">
        <v>12</v>
      </c>
      <c r="B347" s="696" t="s">
        <v>530</v>
      </c>
      <c r="C347" s="696">
        <v>89301122</v>
      </c>
      <c r="D347" s="697" t="s">
        <v>3061</v>
      </c>
      <c r="E347" s="698" t="s">
        <v>1654</v>
      </c>
      <c r="F347" s="696" t="s">
        <v>1641</v>
      </c>
      <c r="G347" s="696" t="s">
        <v>2011</v>
      </c>
      <c r="H347" s="696" t="s">
        <v>531</v>
      </c>
      <c r="I347" s="696" t="s">
        <v>2166</v>
      </c>
      <c r="J347" s="696" t="s">
        <v>2167</v>
      </c>
      <c r="K347" s="696" t="s">
        <v>2168</v>
      </c>
      <c r="L347" s="699">
        <v>173.85</v>
      </c>
      <c r="M347" s="699">
        <v>695.4</v>
      </c>
      <c r="N347" s="696">
        <v>4</v>
      </c>
      <c r="O347" s="700">
        <v>2</v>
      </c>
      <c r="P347" s="699">
        <v>347.7</v>
      </c>
      <c r="Q347" s="701">
        <v>0.5</v>
      </c>
      <c r="R347" s="696">
        <v>2</v>
      </c>
      <c r="S347" s="701">
        <v>0.5</v>
      </c>
      <c r="T347" s="700">
        <v>1</v>
      </c>
      <c r="U347" s="702">
        <v>0.5</v>
      </c>
    </row>
    <row r="348" spans="1:21" ht="14.4" customHeight="1" x14ac:dyDescent="0.3">
      <c r="A348" s="695">
        <v>12</v>
      </c>
      <c r="B348" s="696" t="s">
        <v>530</v>
      </c>
      <c r="C348" s="696">
        <v>89301122</v>
      </c>
      <c r="D348" s="697" t="s">
        <v>3061</v>
      </c>
      <c r="E348" s="698" t="s">
        <v>1654</v>
      </c>
      <c r="F348" s="696" t="s">
        <v>1641</v>
      </c>
      <c r="G348" s="696" t="s">
        <v>2011</v>
      </c>
      <c r="H348" s="696" t="s">
        <v>531</v>
      </c>
      <c r="I348" s="696" t="s">
        <v>2169</v>
      </c>
      <c r="J348" s="696" t="s">
        <v>2170</v>
      </c>
      <c r="K348" s="696" t="s">
        <v>2168</v>
      </c>
      <c r="L348" s="699">
        <v>220.68</v>
      </c>
      <c r="M348" s="699">
        <v>662.04</v>
      </c>
      <c r="N348" s="696">
        <v>3</v>
      </c>
      <c r="O348" s="700">
        <v>2</v>
      </c>
      <c r="P348" s="699">
        <v>662.04</v>
      </c>
      <c r="Q348" s="701">
        <v>1</v>
      </c>
      <c r="R348" s="696">
        <v>3</v>
      </c>
      <c r="S348" s="701">
        <v>1</v>
      </c>
      <c r="T348" s="700">
        <v>2</v>
      </c>
      <c r="U348" s="702">
        <v>1</v>
      </c>
    </row>
    <row r="349" spans="1:21" ht="14.4" customHeight="1" x14ac:dyDescent="0.3">
      <c r="A349" s="695">
        <v>12</v>
      </c>
      <c r="B349" s="696" t="s">
        <v>530</v>
      </c>
      <c r="C349" s="696">
        <v>89301122</v>
      </c>
      <c r="D349" s="697" t="s">
        <v>3061</v>
      </c>
      <c r="E349" s="698" t="s">
        <v>1654</v>
      </c>
      <c r="F349" s="696" t="s">
        <v>1641</v>
      </c>
      <c r="G349" s="696" t="s">
        <v>2011</v>
      </c>
      <c r="H349" s="696" t="s">
        <v>531</v>
      </c>
      <c r="I349" s="696" t="s">
        <v>2171</v>
      </c>
      <c r="J349" s="696" t="s">
        <v>2172</v>
      </c>
      <c r="K349" s="696" t="s">
        <v>2173</v>
      </c>
      <c r="L349" s="699">
        <v>991.9</v>
      </c>
      <c r="M349" s="699">
        <v>2975.7</v>
      </c>
      <c r="N349" s="696">
        <v>3</v>
      </c>
      <c r="O349" s="700">
        <v>1</v>
      </c>
      <c r="P349" s="699">
        <v>2975.7</v>
      </c>
      <c r="Q349" s="701">
        <v>1</v>
      </c>
      <c r="R349" s="696">
        <v>3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12</v>
      </c>
      <c r="B350" s="696" t="s">
        <v>530</v>
      </c>
      <c r="C350" s="696">
        <v>89301122</v>
      </c>
      <c r="D350" s="697" t="s">
        <v>3061</v>
      </c>
      <c r="E350" s="698" t="s">
        <v>1654</v>
      </c>
      <c r="F350" s="696" t="s">
        <v>1641</v>
      </c>
      <c r="G350" s="696" t="s">
        <v>2011</v>
      </c>
      <c r="H350" s="696" t="s">
        <v>531</v>
      </c>
      <c r="I350" s="696" t="s">
        <v>2174</v>
      </c>
      <c r="J350" s="696" t="s">
        <v>2175</v>
      </c>
      <c r="K350" s="696" t="s">
        <v>2176</v>
      </c>
      <c r="L350" s="699">
        <v>180.25</v>
      </c>
      <c r="M350" s="699">
        <v>1081.5</v>
      </c>
      <c r="N350" s="696">
        <v>6</v>
      </c>
      <c r="O350" s="700">
        <v>2</v>
      </c>
      <c r="P350" s="699">
        <v>1081.5</v>
      </c>
      <c r="Q350" s="701">
        <v>1</v>
      </c>
      <c r="R350" s="696">
        <v>6</v>
      </c>
      <c r="S350" s="701">
        <v>1</v>
      </c>
      <c r="T350" s="700">
        <v>2</v>
      </c>
      <c r="U350" s="702">
        <v>1</v>
      </c>
    </row>
    <row r="351" spans="1:21" ht="14.4" customHeight="1" x14ac:dyDescent="0.3">
      <c r="A351" s="695">
        <v>12</v>
      </c>
      <c r="B351" s="696" t="s">
        <v>530</v>
      </c>
      <c r="C351" s="696">
        <v>89301122</v>
      </c>
      <c r="D351" s="697" t="s">
        <v>3061</v>
      </c>
      <c r="E351" s="698" t="s">
        <v>1654</v>
      </c>
      <c r="F351" s="696" t="s">
        <v>1641</v>
      </c>
      <c r="G351" s="696" t="s">
        <v>2011</v>
      </c>
      <c r="H351" s="696" t="s">
        <v>531</v>
      </c>
      <c r="I351" s="696" t="s">
        <v>2177</v>
      </c>
      <c r="J351" s="696" t="s">
        <v>2178</v>
      </c>
      <c r="K351" s="696" t="s">
        <v>2179</v>
      </c>
      <c r="L351" s="699">
        <v>320</v>
      </c>
      <c r="M351" s="699">
        <v>640</v>
      </c>
      <c r="N351" s="696">
        <v>2</v>
      </c>
      <c r="O351" s="700">
        <v>1</v>
      </c>
      <c r="P351" s="699">
        <v>640</v>
      </c>
      <c r="Q351" s="701">
        <v>1</v>
      </c>
      <c r="R351" s="696">
        <v>2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12</v>
      </c>
      <c r="B352" s="696" t="s">
        <v>530</v>
      </c>
      <c r="C352" s="696">
        <v>89301122</v>
      </c>
      <c r="D352" s="697" t="s">
        <v>3061</v>
      </c>
      <c r="E352" s="698" t="s">
        <v>1654</v>
      </c>
      <c r="F352" s="696" t="s">
        <v>1641</v>
      </c>
      <c r="G352" s="696" t="s">
        <v>2011</v>
      </c>
      <c r="H352" s="696" t="s">
        <v>531</v>
      </c>
      <c r="I352" s="696" t="s">
        <v>2180</v>
      </c>
      <c r="J352" s="696" t="s">
        <v>2181</v>
      </c>
      <c r="K352" s="696" t="s">
        <v>2182</v>
      </c>
      <c r="L352" s="699">
        <v>498</v>
      </c>
      <c r="M352" s="699">
        <v>996</v>
      </c>
      <c r="N352" s="696">
        <v>2</v>
      </c>
      <c r="O352" s="700">
        <v>1</v>
      </c>
      <c r="P352" s="699">
        <v>996</v>
      </c>
      <c r="Q352" s="701">
        <v>1</v>
      </c>
      <c r="R352" s="696">
        <v>2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12</v>
      </c>
      <c r="B353" s="696" t="s">
        <v>530</v>
      </c>
      <c r="C353" s="696">
        <v>89301122</v>
      </c>
      <c r="D353" s="697" t="s">
        <v>3061</v>
      </c>
      <c r="E353" s="698" t="s">
        <v>1654</v>
      </c>
      <c r="F353" s="696" t="s">
        <v>1641</v>
      </c>
      <c r="G353" s="696" t="s">
        <v>2011</v>
      </c>
      <c r="H353" s="696" t="s">
        <v>531</v>
      </c>
      <c r="I353" s="696" t="s">
        <v>1323</v>
      </c>
      <c r="J353" s="696" t="s">
        <v>2183</v>
      </c>
      <c r="K353" s="696" t="s">
        <v>2184</v>
      </c>
      <c r="L353" s="699">
        <v>1430.6</v>
      </c>
      <c r="M353" s="699">
        <v>5722.4</v>
      </c>
      <c r="N353" s="696">
        <v>4</v>
      </c>
      <c r="O353" s="700">
        <v>2</v>
      </c>
      <c r="P353" s="699">
        <v>2861.2</v>
      </c>
      <c r="Q353" s="701">
        <v>0.5</v>
      </c>
      <c r="R353" s="696">
        <v>2</v>
      </c>
      <c r="S353" s="701">
        <v>0.5</v>
      </c>
      <c r="T353" s="700">
        <v>1</v>
      </c>
      <c r="U353" s="702">
        <v>0.5</v>
      </c>
    </row>
    <row r="354" spans="1:21" ht="14.4" customHeight="1" x14ac:dyDescent="0.3">
      <c r="A354" s="695">
        <v>12</v>
      </c>
      <c r="B354" s="696" t="s">
        <v>530</v>
      </c>
      <c r="C354" s="696">
        <v>89301122</v>
      </c>
      <c r="D354" s="697" t="s">
        <v>3061</v>
      </c>
      <c r="E354" s="698" t="s">
        <v>1654</v>
      </c>
      <c r="F354" s="696" t="s">
        <v>1641</v>
      </c>
      <c r="G354" s="696" t="s">
        <v>2011</v>
      </c>
      <c r="H354" s="696" t="s">
        <v>531</v>
      </c>
      <c r="I354" s="696" t="s">
        <v>2185</v>
      </c>
      <c r="J354" s="696" t="s">
        <v>2186</v>
      </c>
      <c r="K354" s="696" t="s">
        <v>2159</v>
      </c>
      <c r="L354" s="699">
        <v>500</v>
      </c>
      <c r="M354" s="699">
        <v>500</v>
      </c>
      <c r="N354" s="696">
        <v>1</v>
      </c>
      <c r="O354" s="700">
        <v>1</v>
      </c>
      <c r="P354" s="699">
        <v>500</v>
      </c>
      <c r="Q354" s="701">
        <v>1</v>
      </c>
      <c r="R354" s="696">
        <v>1</v>
      </c>
      <c r="S354" s="701">
        <v>1</v>
      </c>
      <c r="T354" s="700">
        <v>1</v>
      </c>
      <c r="U354" s="702">
        <v>1</v>
      </c>
    </row>
    <row r="355" spans="1:21" ht="14.4" customHeight="1" x14ac:dyDescent="0.3">
      <c r="A355" s="695">
        <v>12</v>
      </c>
      <c r="B355" s="696" t="s">
        <v>530</v>
      </c>
      <c r="C355" s="696">
        <v>89301122</v>
      </c>
      <c r="D355" s="697" t="s">
        <v>3061</v>
      </c>
      <c r="E355" s="698" t="s">
        <v>1654</v>
      </c>
      <c r="F355" s="696" t="s">
        <v>1641</v>
      </c>
      <c r="G355" s="696" t="s">
        <v>2011</v>
      </c>
      <c r="H355" s="696" t="s">
        <v>531</v>
      </c>
      <c r="I355" s="696" t="s">
        <v>2187</v>
      </c>
      <c r="J355" s="696" t="s">
        <v>2188</v>
      </c>
      <c r="K355" s="696" t="s">
        <v>2189</v>
      </c>
      <c r="L355" s="699">
        <v>3082.5</v>
      </c>
      <c r="M355" s="699">
        <v>6165</v>
      </c>
      <c r="N355" s="696">
        <v>2</v>
      </c>
      <c r="O355" s="700">
        <v>1</v>
      </c>
      <c r="P355" s="699">
        <v>6165</v>
      </c>
      <c r="Q355" s="701">
        <v>1</v>
      </c>
      <c r="R355" s="696">
        <v>2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12</v>
      </c>
      <c r="B356" s="696" t="s">
        <v>530</v>
      </c>
      <c r="C356" s="696">
        <v>89301122</v>
      </c>
      <c r="D356" s="697" t="s">
        <v>3061</v>
      </c>
      <c r="E356" s="698" t="s">
        <v>1654</v>
      </c>
      <c r="F356" s="696" t="s">
        <v>1641</v>
      </c>
      <c r="G356" s="696" t="s">
        <v>2011</v>
      </c>
      <c r="H356" s="696" t="s">
        <v>531</v>
      </c>
      <c r="I356" s="696" t="s">
        <v>2190</v>
      </c>
      <c r="J356" s="696" t="s">
        <v>2188</v>
      </c>
      <c r="K356" s="696" t="s">
        <v>2191</v>
      </c>
      <c r="L356" s="699">
        <v>3082.5</v>
      </c>
      <c r="M356" s="699">
        <v>6165</v>
      </c>
      <c r="N356" s="696">
        <v>2</v>
      </c>
      <c r="O356" s="700">
        <v>1</v>
      </c>
      <c r="P356" s="699">
        <v>6165</v>
      </c>
      <c r="Q356" s="701">
        <v>1</v>
      </c>
      <c r="R356" s="696">
        <v>2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12</v>
      </c>
      <c r="B357" s="696" t="s">
        <v>530</v>
      </c>
      <c r="C357" s="696">
        <v>89301122</v>
      </c>
      <c r="D357" s="697" t="s">
        <v>3061</v>
      </c>
      <c r="E357" s="698" t="s">
        <v>1654</v>
      </c>
      <c r="F357" s="696" t="s">
        <v>1641</v>
      </c>
      <c r="G357" s="696" t="s">
        <v>2011</v>
      </c>
      <c r="H357" s="696" t="s">
        <v>531</v>
      </c>
      <c r="I357" s="696" t="s">
        <v>2192</v>
      </c>
      <c r="J357" s="696" t="s">
        <v>2193</v>
      </c>
      <c r="K357" s="696" t="s">
        <v>2194</v>
      </c>
      <c r="L357" s="699">
        <v>1101.95</v>
      </c>
      <c r="M357" s="699">
        <v>16529.25</v>
      </c>
      <c r="N357" s="696">
        <v>15</v>
      </c>
      <c r="O357" s="700">
        <v>2</v>
      </c>
      <c r="P357" s="699">
        <v>16529.25</v>
      </c>
      <c r="Q357" s="701">
        <v>1</v>
      </c>
      <c r="R357" s="696">
        <v>15</v>
      </c>
      <c r="S357" s="701">
        <v>1</v>
      </c>
      <c r="T357" s="700">
        <v>2</v>
      </c>
      <c r="U357" s="702">
        <v>1</v>
      </c>
    </row>
    <row r="358" spans="1:21" ht="14.4" customHeight="1" x14ac:dyDescent="0.3">
      <c r="A358" s="695">
        <v>12</v>
      </c>
      <c r="B358" s="696" t="s">
        <v>530</v>
      </c>
      <c r="C358" s="696">
        <v>89301122</v>
      </c>
      <c r="D358" s="697" t="s">
        <v>3061</v>
      </c>
      <c r="E358" s="698" t="s">
        <v>1654</v>
      </c>
      <c r="F358" s="696" t="s">
        <v>1641</v>
      </c>
      <c r="G358" s="696" t="s">
        <v>2011</v>
      </c>
      <c r="H358" s="696" t="s">
        <v>531</v>
      </c>
      <c r="I358" s="696" t="s">
        <v>2195</v>
      </c>
      <c r="J358" s="696" t="s">
        <v>2193</v>
      </c>
      <c r="K358" s="696" t="s">
        <v>2196</v>
      </c>
      <c r="L358" s="699">
        <v>1101.95</v>
      </c>
      <c r="M358" s="699">
        <v>6611.7000000000007</v>
      </c>
      <c r="N358" s="696">
        <v>6</v>
      </c>
      <c r="O358" s="700">
        <v>1</v>
      </c>
      <c r="P358" s="699">
        <v>6611.7000000000007</v>
      </c>
      <c r="Q358" s="701">
        <v>1</v>
      </c>
      <c r="R358" s="696">
        <v>6</v>
      </c>
      <c r="S358" s="701">
        <v>1</v>
      </c>
      <c r="T358" s="700">
        <v>1</v>
      </c>
      <c r="U358" s="702">
        <v>1</v>
      </c>
    </row>
    <row r="359" spans="1:21" ht="14.4" customHeight="1" x14ac:dyDescent="0.3">
      <c r="A359" s="695">
        <v>12</v>
      </c>
      <c r="B359" s="696" t="s">
        <v>530</v>
      </c>
      <c r="C359" s="696">
        <v>89301122</v>
      </c>
      <c r="D359" s="697" t="s">
        <v>3061</v>
      </c>
      <c r="E359" s="698" t="s">
        <v>1654</v>
      </c>
      <c r="F359" s="696" t="s">
        <v>1641</v>
      </c>
      <c r="G359" s="696" t="s">
        <v>2011</v>
      </c>
      <c r="H359" s="696" t="s">
        <v>531</v>
      </c>
      <c r="I359" s="696" t="s">
        <v>2197</v>
      </c>
      <c r="J359" s="696" t="s">
        <v>2198</v>
      </c>
      <c r="K359" s="696"/>
      <c r="L359" s="699">
        <v>525.23</v>
      </c>
      <c r="M359" s="699">
        <v>1050.46</v>
      </c>
      <c r="N359" s="696">
        <v>2</v>
      </c>
      <c r="O359" s="700">
        <v>1</v>
      </c>
      <c r="P359" s="699">
        <v>1050.46</v>
      </c>
      <c r="Q359" s="701">
        <v>1</v>
      </c>
      <c r="R359" s="696">
        <v>2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12</v>
      </c>
      <c r="B360" s="696" t="s">
        <v>530</v>
      </c>
      <c r="C360" s="696">
        <v>89301122</v>
      </c>
      <c r="D360" s="697" t="s">
        <v>3061</v>
      </c>
      <c r="E360" s="698" t="s">
        <v>1654</v>
      </c>
      <c r="F360" s="696" t="s">
        <v>1641</v>
      </c>
      <c r="G360" s="696" t="s">
        <v>2011</v>
      </c>
      <c r="H360" s="696" t="s">
        <v>531</v>
      </c>
      <c r="I360" s="696" t="s">
        <v>2199</v>
      </c>
      <c r="J360" s="696" t="s">
        <v>2200</v>
      </c>
      <c r="K360" s="696" t="s">
        <v>2201</v>
      </c>
      <c r="L360" s="699">
        <v>625.5</v>
      </c>
      <c r="M360" s="699">
        <v>5629.5</v>
      </c>
      <c r="N360" s="696">
        <v>9</v>
      </c>
      <c r="O360" s="700">
        <v>1</v>
      </c>
      <c r="P360" s="699">
        <v>5629.5</v>
      </c>
      <c r="Q360" s="701">
        <v>1</v>
      </c>
      <c r="R360" s="696">
        <v>9</v>
      </c>
      <c r="S360" s="701">
        <v>1</v>
      </c>
      <c r="T360" s="700">
        <v>1</v>
      </c>
      <c r="U360" s="702">
        <v>1</v>
      </c>
    </row>
    <row r="361" spans="1:21" ht="14.4" customHeight="1" x14ac:dyDescent="0.3">
      <c r="A361" s="695">
        <v>12</v>
      </c>
      <c r="B361" s="696" t="s">
        <v>530</v>
      </c>
      <c r="C361" s="696">
        <v>89301122</v>
      </c>
      <c r="D361" s="697" t="s">
        <v>3061</v>
      </c>
      <c r="E361" s="698" t="s">
        <v>1654</v>
      </c>
      <c r="F361" s="696" t="s">
        <v>1641</v>
      </c>
      <c r="G361" s="696" t="s">
        <v>2011</v>
      </c>
      <c r="H361" s="696" t="s">
        <v>531</v>
      </c>
      <c r="I361" s="696" t="s">
        <v>2202</v>
      </c>
      <c r="J361" s="696" t="s">
        <v>2203</v>
      </c>
      <c r="K361" s="696" t="s">
        <v>2204</v>
      </c>
      <c r="L361" s="699">
        <v>3082.5</v>
      </c>
      <c r="M361" s="699">
        <v>6165</v>
      </c>
      <c r="N361" s="696">
        <v>2</v>
      </c>
      <c r="O361" s="700">
        <v>1</v>
      </c>
      <c r="P361" s="699">
        <v>6165</v>
      </c>
      <c r="Q361" s="701">
        <v>1</v>
      </c>
      <c r="R361" s="696">
        <v>2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12</v>
      </c>
      <c r="B362" s="696" t="s">
        <v>530</v>
      </c>
      <c r="C362" s="696">
        <v>89301122</v>
      </c>
      <c r="D362" s="697" t="s">
        <v>3061</v>
      </c>
      <c r="E362" s="698" t="s">
        <v>1654</v>
      </c>
      <c r="F362" s="696" t="s">
        <v>1641</v>
      </c>
      <c r="G362" s="696" t="s">
        <v>2011</v>
      </c>
      <c r="H362" s="696" t="s">
        <v>531</v>
      </c>
      <c r="I362" s="696" t="s">
        <v>2205</v>
      </c>
      <c r="J362" s="696" t="s">
        <v>2206</v>
      </c>
      <c r="K362" s="696" t="s">
        <v>2207</v>
      </c>
      <c r="L362" s="699">
        <v>198.08</v>
      </c>
      <c r="M362" s="699">
        <v>1782.72</v>
      </c>
      <c r="N362" s="696">
        <v>9</v>
      </c>
      <c r="O362" s="700">
        <v>3</v>
      </c>
      <c r="P362" s="699">
        <v>1782.72</v>
      </c>
      <c r="Q362" s="701">
        <v>1</v>
      </c>
      <c r="R362" s="696">
        <v>9</v>
      </c>
      <c r="S362" s="701">
        <v>1</v>
      </c>
      <c r="T362" s="700">
        <v>3</v>
      </c>
      <c r="U362" s="702">
        <v>1</v>
      </c>
    </row>
    <row r="363" spans="1:21" ht="14.4" customHeight="1" x14ac:dyDescent="0.3">
      <c r="A363" s="695">
        <v>12</v>
      </c>
      <c r="B363" s="696" t="s">
        <v>530</v>
      </c>
      <c r="C363" s="696">
        <v>89301122</v>
      </c>
      <c r="D363" s="697" t="s">
        <v>3061</v>
      </c>
      <c r="E363" s="698" t="s">
        <v>1654</v>
      </c>
      <c r="F363" s="696" t="s">
        <v>1641</v>
      </c>
      <c r="G363" s="696" t="s">
        <v>2011</v>
      </c>
      <c r="H363" s="696" t="s">
        <v>531</v>
      </c>
      <c r="I363" s="696" t="s">
        <v>2208</v>
      </c>
      <c r="J363" s="696" t="s">
        <v>2209</v>
      </c>
      <c r="K363" s="696" t="s">
        <v>2210</v>
      </c>
      <c r="L363" s="699">
        <v>159.5</v>
      </c>
      <c r="M363" s="699">
        <v>957</v>
      </c>
      <c r="N363" s="696">
        <v>6</v>
      </c>
      <c r="O363" s="700">
        <v>2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12</v>
      </c>
      <c r="B364" s="696" t="s">
        <v>530</v>
      </c>
      <c r="C364" s="696">
        <v>89301122</v>
      </c>
      <c r="D364" s="697" t="s">
        <v>3061</v>
      </c>
      <c r="E364" s="698" t="s">
        <v>1654</v>
      </c>
      <c r="F364" s="696" t="s">
        <v>1641</v>
      </c>
      <c r="G364" s="696" t="s">
        <v>2011</v>
      </c>
      <c r="H364" s="696" t="s">
        <v>531</v>
      </c>
      <c r="I364" s="696" t="s">
        <v>2211</v>
      </c>
      <c r="J364" s="696" t="s">
        <v>2212</v>
      </c>
      <c r="K364" s="696" t="s">
        <v>2213</v>
      </c>
      <c r="L364" s="699">
        <v>1499.98</v>
      </c>
      <c r="M364" s="699">
        <v>8999.880000000001</v>
      </c>
      <c r="N364" s="696">
        <v>6</v>
      </c>
      <c r="O364" s="700">
        <v>1</v>
      </c>
      <c r="P364" s="699">
        <v>8999.880000000001</v>
      </c>
      <c r="Q364" s="701">
        <v>1</v>
      </c>
      <c r="R364" s="696">
        <v>6</v>
      </c>
      <c r="S364" s="701">
        <v>1</v>
      </c>
      <c r="T364" s="700">
        <v>1</v>
      </c>
      <c r="U364" s="702">
        <v>1</v>
      </c>
    </row>
    <row r="365" spans="1:21" ht="14.4" customHeight="1" x14ac:dyDescent="0.3">
      <c r="A365" s="695">
        <v>12</v>
      </c>
      <c r="B365" s="696" t="s">
        <v>530</v>
      </c>
      <c r="C365" s="696">
        <v>89301122</v>
      </c>
      <c r="D365" s="697" t="s">
        <v>3061</v>
      </c>
      <c r="E365" s="698" t="s">
        <v>1654</v>
      </c>
      <c r="F365" s="696" t="s">
        <v>1641</v>
      </c>
      <c r="G365" s="696" t="s">
        <v>2011</v>
      </c>
      <c r="H365" s="696" t="s">
        <v>531</v>
      </c>
      <c r="I365" s="696" t="s">
        <v>2214</v>
      </c>
      <c r="J365" s="696" t="s">
        <v>2215</v>
      </c>
      <c r="K365" s="696" t="s">
        <v>2216</v>
      </c>
      <c r="L365" s="699">
        <v>556.46</v>
      </c>
      <c r="M365" s="699">
        <v>1112.92</v>
      </c>
      <c r="N365" s="696">
        <v>2</v>
      </c>
      <c r="O365" s="700">
        <v>2</v>
      </c>
      <c r="P365" s="699">
        <v>1112.92</v>
      </c>
      <c r="Q365" s="701">
        <v>1</v>
      </c>
      <c r="R365" s="696">
        <v>2</v>
      </c>
      <c r="S365" s="701">
        <v>1</v>
      </c>
      <c r="T365" s="700">
        <v>2</v>
      </c>
      <c r="U365" s="702">
        <v>1</v>
      </c>
    </row>
    <row r="366" spans="1:21" ht="14.4" customHeight="1" x14ac:dyDescent="0.3">
      <c r="A366" s="695">
        <v>12</v>
      </c>
      <c r="B366" s="696" t="s">
        <v>530</v>
      </c>
      <c r="C366" s="696">
        <v>89301122</v>
      </c>
      <c r="D366" s="697" t="s">
        <v>3061</v>
      </c>
      <c r="E366" s="698" t="s">
        <v>1654</v>
      </c>
      <c r="F366" s="696" t="s">
        <v>1641</v>
      </c>
      <c r="G366" s="696" t="s">
        <v>1687</v>
      </c>
      <c r="H366" s="696" t="s">
        <v>531</v>
      </c>
      <c r="I366" s="696" t="s">
        <v>1688</v>
      </c>
      <c r="J366" s="696" t="s">
        <v>1689</v>
      </c>
      <c r="K366" s="696" t="s">
        <v>1690</v>
      </c>
      <c r="L366" s="699">
        <v>500</v>
      </c>
      <c r="M366" s="699">
        <v>3000</v>
      </c>
      <c r="N366" s="696">
        <v>6</v>
      </c>
      <c r="O366" s="700">
        <v>3</v>
      </c>
      <c r="P366" s="699">
        <v>3000</v>
      </c>
      <c r="Q366" s="701">
        <v>1</v>
      </c>
      <c r="R366" s="696">
        <v>6</v>
      </c>
      <c r="S366" s="701">
        <v>1</v>
      </c>
      <c r="T366" s="700">
        <v>3</v>
      </c>
      <c r="U366" s="702">
        <v>1</v>
      </c>
    </row>
    <row r="367" spans="1:21" ht="14.4" customHeight="1" x14ac:dyDescent="0.3">
      <c r="A367" s="695">
        <v>12</v>
      </c>
      <c r="B367" s="696" t="s">
        <v>530</v>
      </c>
      <c r="C367" s="696">
        <v>89301122</v>
      </c>
      <c r="D367" s="697" t="s">
        <v>3061</v>
      </c>
      <c r="E367" s="698" t="s">
        <v>1654</v>
      </c>
      <c r="F367" s="696" t="s">
        <v>1641</v>
      </c>
      <c r="G367" s="696" t="s">
        <v>1687</v>
      </c>
      <c r="H367" s="696" t="s">
        <v>531</v>
      </c>
      <c r="I367" s="696" t="s">
        <v>2217</v>
      </c>
      <c r="J367" s="696" t="s">
        <v>2218</v>
      </c>
      <c r="K367" s="696" t="s">
        <v>2168</v>
      </c>
      <c r="L367" s="699">
        <v>124.72</v>
      </c>
      <c r="M367" s="699">
        <v>249.44</v>
      </c>
      <c r="N367" s="696">
        <v>2</v>
      </c>
      <c r="O367" s="700">
        <v>2</v>
      </c>
      <c r="P367" s="699">
        <v>249.44</v>
      </c>
      <c r="Q367" s="701">
        <v>1</v>
      </c>
      <c r="R367" s="696">
        <v>2</v>
      </c>
      <c r="S367" s="701">
        <v>1</v>
      </c>
      <c r="T367" s="700">
        <v>2</v>
      </c>
      <c r="U367" s="702">
        <v>1</v>
      </c>
    </row>
    <row r="368" spans="1:21" ht="14.4" customHeight="1" x14ac:dyDescent="0.3">
      <c r="A368" s="695">
        <v>12</v>
      </c>
      <c r="B368" s="696" t="s">
        <v>530</v>
      </c>
      <c r="C368" s="696">
        <v>89301122</v>
      </c>
      <c r="D368" s="697" t="s">
        <v>3061</v>
      </c>
      <c r="E368" s="698" t="s">
        <v>1654</v>
      </c>
      <c r="F368" s="696" t="s">
        <v>1641</v>
      </c>
      <c r="G368" s="696" t="s">
        <v>1687</v>
      </c>
      <c r="H368" s="696" t="s">
        <v>531</v>
      </c>
      <c r="I368" s="696" t="s">
        <v>1691</v>
      </c>
      <c r="J368" s="696" t="s">
        <v>1692</v>
      </c>
      <c r="K368" s="696" t="s">
        <v>1693</v>
      </c>
      <c r="L368" s="699">
        <v>190</v>
      </c>
      <c r="M368" s="699">
        <v>380</v>
      </c>
      <c r="N368" s="696">
        <v>2</v>
      </c>
      <c r="O368" s="700">
        <v>1</v>
      </c>
      <c r="P368" s="699">
        <v>380</v>
      </c>
      <c r="Q368" s="701">
        <v>1</v>
      </c>
      <c r="R368" s="696">
        <v>2</v>
      </c>
      <c r="S368" s="701">
        <v>1</v>
      </c>
      <c r="T368" s="700">
        <v>1</v>
      </c>
      <c r="U368" s="702">
        <v>1</v>
      </c>
    </row>
    <row r="369" spans="1:21" ht="14.4" customHeight="1" x14ac:dyDescent="0.3">
      <c r="A369" s="695">
        <v>12</v>
      </c>
      <c r="B369" s="696" t="s">
        <v>530</v>
      </c>
      <c r="C369" s="696">
        <v>89301122</v>
      </c>
      <c r="D369" s="697" t="s">
        <v>3061</v>
      </c>
      <c r="E369" s="698" t="s">
        <v>1655</v>
      </c>
      <c r="F369" s="696" t="s">
        <v>1639</v>
      </c>
      <c r="G369" s="696" t="s">
        <v>1670</v>
      </c>
      <c r="H369" s="696" t="s">
        <v>1090</v>
      </c>
      <c r="I369" s="696" t="s">
        <v>1323</v>
      </c>
      <c r="J369" s="696" t="s">
        <v>1590</v>
      </c>
      <c r="K369" s="696" t="s">
        <v>1591</v>
      </c>
      <c r="L369" s="699">
        <v>333.31</v>
      </c>
      <c r="M369" s="699">
        <v>1333.24</v>
      </c>
      <c r="N369" s="696">
        <v>4</v>
      </c>
      <c r="O369" s="700">
        <v>3</v>
      </c>
      <c r="P369" s="699">
        <v>333.31</v>
      </c>
      <c r="Q369" s="701">
        <v>0.25</v>
      </c>
      <c r="R369" s="696">
        <v>1</v>
      </c>
      <c r="S369" s="701">
        <v>0.25</v>
      </c>
      <c r="T369" s="700">
        <v>1</v>
      </c>
      <c r="U369" s="702">
        <v>0.33333333333333331</v>
      </c>
    </row>
    <row r="370" spans="1:21" ht="14.4" customHeight="1" x14ac:dyDescent="0.3">
      <c r="A370" s="695">
        <v>12</v>
      </c>
      <c r="B370" s="696" t="s">
        <v>530</v>
      </c>
      <c r="C370" s="696">
        <v>89301122</v>
      </c>
      <c r="D370" s="697" t="s">
        <v>3061</v>
      </c>
      <c r="E370" s="698" t="s">
        <v>1655</v>
      </c>
      <c r="F370" s="696" t="s">
        <v>1639</v>
      </c>
      <c r="G370" s="696" t="s">
        <v>1670</v>
      </c>
      <c r="H370" s="696" t="s">
        <v>1090</v>
      </c>
      <c r="I370" s="696" t="s">
        <v>1323</v>
      </c>
      <c r="J370" s="696" t="s">
        <v>1590</v>
      </c>
      <c r="K370" s="696" t="s">
        <v>1591</v>
      </c>
      <c r="L370" s="699">
        <v>151.61000000000001</v>
      </c>
      <c r="M370" s="699">
        <v>151.61000000000001</v>
      </c>
      <c r="N370" s="696">
        <v>1</v>
      </c>
      <c r="O370" s="700">
        <v>1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12</v>
      </c>
      <c r="B371" s="696" t="s">
        <v>530</v>
      </c>
      <c r="C371" s="696">
        <v>89301122</v>
      </c>
      <c r="D371" s="697" t="s">
        <v>3061</v>
      </c>
      <c r="E371" s="698" t="s">
        <v>1655</v>
      </c>
      <c r="F371" s="696" t="s">
        <v>1639</v>
      </c>
      <c r="G371" s="696" t="s">
        <v>1821</v>
      </c>
      <c r="H371" s="696" t="s">
        <v>531</v>
      </c>
      <c r="I371" s="696" t="s">
        <v>1822</v>
      </c>
      <c r="J371" s="696" t="s">
        <v>1823</v>
      </c>
      <c r="K371" s="696" t="s">
        <v>1759</v>
      </c>
      <c r="L371" s="699">
        <v>97.42</v>
      </c>
      <c r="M371" s="699">
        <v>487.1</v>
      </c>
      <c r="N371" s="696">
        <v>5</v>
      </c>
      <c r="O371" s="700">
        <v>0.5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12</v>
      </c>
      <c r="B372" s="696" t="s">
        <v>530</v>
      </c>
      <c r="C372" s="696">
        <v>89301122</v>
      </c>
      <c r="D372" s="697" t="s">
        <v>3061</v>
      </c>
      <c r="E372" s="698" t="s">
        <v>1655</v>
      </c>
      <c r="F372" s="696" t="s">
        <v>1639</v>
      </c>
      <c r="G372" s="696" t="s">
        <v>1723</v>
      </c>
      <c r="H372" s="696" t="s">
        <v>531</v>
      </c>
      <c r="I372" s="696" t="s">
        <v>1724</v>
      </c>
      <c r="J372" s="696" t="s">
        <v>1725</v>
      </c>
      <c r="K372" s="696" t="s">
        <v>1593</v>
      </c>
      <c r="L372" s="699">
        <v>69.86</v>
      </c>
      <c r="M372" s="699">
        <v>69.86</v>
      </c>
      <c r="N372" s="696">
        <v>1</v>
      </c>
      <c r="O372" s="700">
        <v>0.5</v>
      </c>
      <c r="P372" s="699">
        <v>69.86</v>
      </c>
      <c r="Q372" s="701">
        <v>1</v>
      </c>
      <c r="R372" s="696">
        <v>1</v>
      </c>
      <c r="S372" s="701">
        <v>1</v>
      </c>
      <c r="T372" s="700">
        <v>0.5</v>
      </c>
      <c r="U372" s="702">
        <v>1</v>
      </c>
    </row>
    <row r="373" spans="1:21" ht="14.4" customHeight="1" x14ac:dyDescent="0.3">
      <c r="A373" s="695">
        <v>12</v>
      </c>
      <c r="B373" s="696" t="s">
        <v>530</v>
      </c>
      <c r="C373" s="696">
        <v>89301122</v>
      </c>
      <c r="D373" s="697" t="s">
        <v>3061</v>
      </c>
      <c r="E373" s="698" t="s">
        <v>1655</v>
      </c>
      <c r="F373" s="696" t="s">
        <v>1639</v>
      </c>
      <c r="G373" s="696" t="s">
        <v>2074</v>
      </c>
      <c r="H373" s="696" t="s">
        <v>531</v>
      </c>
      <c r="I373" s="696" t="s">
        <v>2219</v>
      </c>
      <c r="J373" s="696" t="s">
        <v>2220</v>
      </c>
      <c r="K373" s="696" t="s">
        <v>2221</v>
      </c>
      <c r="L373" s="699">
        <v>0</v>
      </c>
      <c r="M373" s="699">
        <v>0</v>
      </c>
      <c r="N373" s="696">
        <v>1</v>
      </c>
      <c r="O373" s="700">
        <v>0.5</v>
      </c>
      <c r="P373" s="699">
        <v>0</v>
      </c>
      <c r="Q373" s="701"/>
      <c r="R373" s="696">
        <v>1</v>
      </c>
      <c r="S373" s="701">
        <v>1</v>
      </c>
      <c r="T373" s="700">
        <v>0.5</v>
      </c>
      <c r="U373" s="702">
        <v>1</v>
      </c>
    </row>
    <row r="374" spans="1:21" ht="14.4" customHeight="1" x14ac:dyDescent="0.3">
      <c r="A374" s="695">
        <v>12</v>
      </c>
      <c r="B374" s="696" t="s">
        <v>530</v>
      </c>
      <c r="C374" s="696">
        <v>89301122</v>
      </c>
      <c r="D374" s="697" t="s">
        <v>3061</v>
      </c>
      <c r="E374" s="698" t="s">
        <v>1655</v>
      </c>
      <c r="F374" s="696" t="s">
        <v>1639</v>
      </c>
      <c r="G374" s="696" t="s">
        <v>1836</v>
      </c>
      <c r="H374" s="696" t="s">
        <v>531</v>
      </c>
      <c r="I374" s="696" t="s">
        <v>1837</v>
      </c>
      <c r="J374" s="696" t="s">
        <v>1838</v>
      </c>
      <c r="K374" s="696" t="s">
        <v>1839</v>
      </c>
      <c r="L374" s="699">
        <v>1500.42</v>
      </c>
      <c r="M374" s="699">
        <v>1500.42</v>
      </c>
      <c r="N374" s="696">
        <v>1</v>
      </c>
      <c r="O374" s="700">
        <v>0.5</v>
      </c>
      <c r="P374" s="699"/>
      <c r="Q374" s="701">
        <v>0</v>
      </c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12</v>
      </c>
      <c r="B375" s="696" t="s">
        <v>530</v>
      </c>
      <c r="C375" s="696">
        <v>89301122</v>
      </c>
      <c r="D375" s="697" t="s">
        <v>3061</v>
      </c>
      <c r="E375" s="698" t="s">
        <v>1655</v>
      </c>
      <c r="F375" s="696" t="s">
        <v>1639</v>
      </c>
      <c r="G375" s="696" t="s">
        <v>1836</v>
      </c>
      <c r="H375" s="696" t="s">
        <v>531</v>
      </c>
      <c r="I375" s="696" t="s">
        <v>1840</v>
      </c>
      <c r="J375" s="696" t="s">
        <v>1841</v>
      </c>
      <c r="K375" s="696" t="s">
        <v>1842</v>
      </c>
      <c r="L375" s="699">
        <v>750.21</v>
      </c>
      <c r="M375" s="699">
        <v>750.21</v>
      </c>
      <c r="N375" s="696">
        <v>1</v>
      </c>
      <c r="O375" s="700">
        <v>1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12</v>
      </c>
      <c r="B376" s="696" t="s">
        <v>530</v>
      </c>
      <c r="C376" s="696">
        <v>89301122</v>
      </c>
      <c r="D376" s="697" t="s">
        <v>3061</v>
      </c>
      <c r="E376" s="698" t="s">
        <v>1655</v>
      </c>
      <c r="F376" s="696" t="s">
        <v>1639</v>
      </c>
      <c r="G376" s="696" t="s">
        <v>2085</v>
      </c>
      <c r="H376" s="696" t="s">
        <v>531</v>
      </c>
      <c r="I376" s="696" t="s">
        <v>2222</v>
      </c>
      <c r="J376" s="696" t="s">
        <v>2223</v>
      </c>
      <c r="K376" s="696" t="s">
        <v>2224</v>
      </c>
      <c r="L376" s="699">
        <v>86.16</v>
      </c>
      <c r="M376" s="699">
        <v>86.16</v>
      </c>
      <c r="N376" s="696">
        <v>1</v>
      </c>
      <c r="O376" s="700">
        <v>1</v>
      </c>
      <c r="P376" s="699">
        <v>86.16</v>
      </c>
      <c r="Q376" s="701">
        <v>1</v>
      </c>
      <c r="R376" s="696">
        <v>1</v>
      </c>
      <c r="S376" s="701">
        <v>1</v>
      </c>
      <c r="T376" s="700">
        <v>1</v>
      </c>
      <c r="U376" s="702">
        <v>1</v>
      </c>
    </row>
    <row r="377" spans="1:21" ht="14.4" customHeight="1" x14ac:dyDescent="0.3">
      <c r="A377" s="695">
        <v>12</v>
      </c>
      <c r="B377" s="696" t="s">
        <v>530</v>
      </c>
      <c r="C377" s="696">
        <v>89301122</v>
      </c>
      <c r="D377" s="697" t="s">
        <v>3061</v>
      </c>
      <c r="E377" s="698" t="s">
        <v>1655</v>
      </c>
      <c r="F377" s="696" t="s">
        <v>1639</v>
      </c>
      <c r="G377" s="696" t="s">
        <v>1730</v>
      </c>
      <c r="H377" s="696" t="s">
        <v>531</v>
      </c>
      <c r="I377" s="696" t="s">
        <v>890</v>
      </c>
      <c r="J377" s="696" t="s">
        <v>891</v>
      </c>
      <c r="K377" s="696" t="s">
        <v>1731</v>
      </c>
      <c r="L377" s="699">
        <v>63.67</v>
      </c>
      <c r="M377" s="699">
        <v>254.68</v>
      </c>
      <c r="N377" s="696">
        <v>4</v>
      </c>
      <c r="O377" s="700">
        <v>2.5</v>
      </c>
      <c r="P377" s="699">
        <v>191.01</v>
      </c>
      <c r="Q377" s="701">
        <v>0.74999999999999989</v>
      </c>
      <c r="R377" s="696">
        <v>3</v>
      </c>
      <c r="S377" s="701">
        <v>0.75</v>
      </c>
      <c r="T377" s="700">
        <v>2</v>
      </c>
      <c r="U377" s="702">
        <v>0.8</v>
      </c>
    </row>
    <row r="378" spans="1:21" ht="14.4" customHeight="1" x14ac:dyDescent="0.3">
      <c r="A378" s="695">
        <v>12</v>
      </c>
      <c r="B378" s="696" t="s">
        <v>530</v>
      </c>
      <c r="C378" s="696">
        <v>89301122</v>
      </c>
      <c r="D378" s="697" t="s">
        <v>3061</v>
      </c>
      <c r="E378" s="698" t="s">
        <v>1655</v>
      </c>
      <c r="F378" s="696" t="s">
        <v>1639</v>
      </c>
      <c r="G378" s="696" t="s">
        <v>1672</v>
      </c>
      <c r="H378" s="696" t="s">
        <v>531</v>
      </c>
      <c r="I378" s="696" t="s">
        <v>2225</v>
      </c>
      <c r="J378" s="696" t="s">
        <v>2226</v>
      </c>
      <c r="K378" s="696" t="s">
        <v>2227</v>
      </c>
      <c r="L378" s="699">
        <v>0</v>
      </c>
      <c r="M378" s="699">
        <v>0</v>
      </c>
      <c r="N378" s="696">
        <v>1</v>
      </c>
      <c r="O378" s="700">
        <v>0.5</v>
      </c>
      <c r="P378" s="699">
        <v>0</v>
      </c>
      <c r="Q378" s="701"/>
      <c r="R378" s="696">
        <v>1</v>
      </c>
      <c r="S378" s="701">
        <v>1</v>
      </c>
      <c r="T378" s="700">
        <v>0.5</v>
      </c>
      <c r="U378" s="702">
        <v>1</v>
      </c>
    </row>
    <row r="379" spans="1:21" ht="14.4" customHeight="1" x14ac:dyDescent="0.3">
      <c r="A379" s="695">
        <v>12</v>
      </c>
      <c r="B379" s="696" t="s">
        <v>530</v>
      </c>
      <c r="C379" s="696">
        <v>89301122</v>
      </c>
      <c r="D379" s="697" t="s">
        <v>3061</v>
      </c>
      <c r="E379" s="698" t="s">
        <v>1655</v>
      </c>
      <c r="F379" s="696" t="s">
        <v>1639</v>
      </c>
      <c r="G379" s="696" t="s">
        <v>1737</v>
      </c>
      <c r="H379" s="696" t="s">
        <v>531</v>
      </c>
      <c r="I379" s="696" t="s">
        <v>941</v>
      </c>
      <c r="J379" s="696" t="s">
        <v>942</v>
      </c>
      <c r="K379" s="696" t="s">
        <v>2228</v>
      </c>
      <c r="L379" s="699">
        <v>116.11</v>
      </c>
      <c r="M379" s="699">
        <v>464.44</v>
      </c>
      <c r="N379" s="696">
        <v>4</v>
      </c>
      <c r="O379" s="700">
        <v>2</v>
      </c>
      <c r="P379" s="699">
        <v>348.33</v>
      </c>
      <c r="Q379" s="701">
        <v>0.75</v>
      </c>
      <c r="R379" s="696">
        <v>3</v>
      </c>
      <c r="S379" s="701">
        <v>0.75</v>
      </c>
      <c r="T379" s="700">
        <v>1.5</v>
      </c>
      <c r="U379" s="702">
        <v>0.75</v>
      </c>
    </row>
    <row r="380" spans="1:21" ht="14.4" customHeight="1" x14ac:dyDescent="0.3">
      <c r="A380" s="695">
        <v>12</v>
      </c>
      <c r="B380" s="696" t="s">
        <v>530</v>
      </c>
      <c r="C380" s="696">
        <v>89301122</v>
      </c>
      <c r="D380" s="697" t="s">
        <v>3061</v>
      </c>
      <c r="E380" s="698" t="s">
        <v>1655</v>
      </c>
      <c r="F380" s="696" t="s">
        <v>1639</v>
      </c>
      <c r="G380" s="696" t="s">
        <v>2100</v>
      </c>
      <c r="H380" s="696" t="s">
        <v>1090</v>
      </c>
      <c r="I380" s="696" t="s">
        <v>1465</v>
      </c>
      <c r="J380" s="696" t="s">
        <v>1466</v>
      </c>
      <c r="K380" s="696" t="s">
        <v>1629</v>
      </c>
      <c r="L380" s="699">
        <v>86.76</v>
      </c>
      <c r="M380" s="699">
        <v>86.76</v>
      </c>
      <c r="N380" s="696">
        <v>1</v>
      </c>
      <c r="O380" s="700">
        <v>1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12</v>
      </c>
      <c r="B381" s="696" t="s">
        <v>530</v>
      </c>
      <c r="C381" s="696">
        <v>89301122</v>
      </c>
      <c r="D381" s="697" t="s">
        <v>3061</v>
      </c>
      <c r="E381" s="698" t="s">
        <v>1655</v>
      </c>
      <c r="F381" s="696" t="s">
        <v>1639</v>
      </c>
      <c r="G381" s="696" t="s">
        <v>1675</v>
      </c>
      <c r="H381" s="696" t="s">
        <v>531</v>
      </c>
      <c r="I381" s="696" t="s">
        <v>1267</v>
      </c>
      <c r="J381" s="696" t="s">
        <v>1268</v>
      </c>
      <c r="K381" s="696" t="s">
        <v>1269</v>
      </c>
      <c r="L381" s="699">
        <v>153.52000000000001</v>
      </c>
      <c r="M381" s="699">
        <v>614.08000000000004</v>
      </c>
      <c r="N381" s="696">
        <v>4</v>
      </c>
      <c r="O381" s="700">
        <v>3.5</v>
      </c>
      <c r="P381" s="699">
        <v>460.56000000000006</v>
      </c>
      <c r="Q381" s="701">
        <v>0.75</v>
      </c>
      <c r="R381" s="696">
        <v>3</v>
      </c>
      <c r="S381" s="701">
        <v>0.75</v>
      </c>
      <c r="T381" s="700">
        <v>2.5</v>
      </c>
      <c r="U381" s="702">
        <v>0.7142857142857143</v>
      </c>
    </row>
    <row r="382" spans="1:21" ht="14.4" customHeight="1" x14ac:dyDescent="0.3">
      <c r="A382" s="695">
        <v>12</v>
      </c>
      <c r="B382" s="696" t="s">
        <v>530</v>
      </c>
      <c r="C382" s="696">
        <v>89301122</v>
      </c>
      <c r="D382" s="697" t="s">
        <v>3061</v>
      </c>
      <c r="E382" s="698" t="s">
        <v>1655</v>
      </c>
      <c r="F382" s="696" t="s">
        <v>1639</v>
      </c>
      <c r="G382" s="696" t="s">
        <v>1876</v>
      </c>
      <c r="H382" s="696" t="s">
        <v>531</v>
      </c>
      <c r="I382" s="696" t="s">
        <v>1877</v>
      </c>
      <c r="J382" s="696" t="s">
        <v>1878</v>
      </c>
      <c r="K382" s="696" t="s">
        <v>1879</v>
      </c>
      <c r="L382" s="699">
        <v>121.59</v>
      </c>
      <c r="M382" s="699">
        <v>243.18</v>
      </c>
      <c r="N382" s="696">
        <v>2</v>
      </c>
      <c r="O382" s="700">
        <v>0.5</v>
      </c>
      <c r="P382" s="699">
        <v>243.18</v>
      </c>
      <c r="Q382" s="701">
        <v>1</v>
      </c>
      <c r="R382" s="696">
        <v>2</v>
      </c>
      <c r="S382" s="701">
        <v>1</v>
      </c>
      <c r="T382" s="700">
        <v>0.5</v>
      </c>
      <c r="U382" s="702">
        <v>1</v>
      </c>
    </row>
    <row r="383" spans="1:21" ht="14.4" customHeight="1" x14ac:dyDescent="0.3">
      <c r="A383" s="695">
        <v>12</v>
      </c>
      <c r="B383" s="696" t="s">
        <v>530</v>
      </c>
      <c r="C383" s="696">
        <v>89301122</v>
      </c>
      <c r="D383" s="697" t="s">
        <v>3061</v>
      </c>
      <c r="E383" s="698" t="s">
        <v>1655</v>
      </c>
      <c r="F383" s="696" t="s">
        <v>1639</v>
      </c>
      <c r="G383" s="696" t="s">
        <v>1742</v>
      </c>
      <c r="H383" s="696" t="s">
        <v>1090</v>
      </c>
      <c r="I383" s="696" t="s">
        <v>1311</v>
      </c>
      <c r="J383" s="696" t="s">
        <v>1312</v>
      </c>
      <c r="K383" s="696" t="s">
        <v>1601</v>
      </c>
      <c r="L383" s="699">
        <v>69.86</v>
      </c>
      <c r="M383" s="699">
        <v>279.44</v>
      </c>
      <c r="N383" s="696">
        <v>4</v>
      </c>
      <c r="O383" s="700">
        <v>2</v>
      </c>
      <c r="P383" s="699">
        <v>279.44</v>
      </c>
      <c r="Q383" s="701">
        <v>1</v>
      </c>
      <c r="R383" s="696">
        <v>4</v>
      </c>
      <c r="S383" s="701">
        <v>1</v>
      </c>
      <c r="T383" s="700">
        <v>2</v>
      </c>
      <c r="U383" s="702">
        <v>1</v>
      </c>
    </row>
    <row r="384" spans="1:21" ht="14.4" customHeight="1" x14ac:dyDescent="0.3">
      <c r="A384" s="695">
        <v>12</v>
      </c>
      <c r="B384" s="696" t="s">
        <v>530</v>
      </c>
      <c r="C384" s="696">
        <v>89301122</v>
      </c>
      <c r="D384" s="697" t="s">
        <v>3061</v>
      </c>
      <c r="E384" s="698" t="s">
        <v>1655</v>
      </c>
      <c r="F384" s="696" t="s">
        <v>1639</v>
      </c>
      <c r="G384" s="696" t="s">
        <v>2229</v>
      </c>
      <c r="H384" s="696" t="s">
        <v>531</v>
      </c>
      <c r="I384" s="696" t="s">
        <v>2230</v>
      </c>
      <c r="J384" s="696" t="s">
        <v>2231</v>
      </c>
      <c r="K384" s="696" t="s">
        <v>2232</v>
      </c>
      <c r="L384" s="699">
        <v>0</v>
      </c>
      <c r="M384" s="699">
        <v>0</v>
      </c>
      <c r="N384" s="696">
        <v>1</v>
      </c>
      <c r="O384" s="700">
        <v>0.5</v>
      </c>
      <c r="P384" s="699">
        <v>0</v>
      </c>
      <c r="Q384" s="701"/>
      <c r="R384" s="696">
        <v>1</v>
      </c>
      <c r="S384" s="701">
        <v>1</v>
      </c>
      <c r="T384" s="700">
        <v>0.5</v>
      </c>
      <c r="U384" s="702">
        <v>1</v>
      </c>
    </row>
    <row r="385" spans="1:21" ht="14.4" customHeight="1" x14ac:dyDescent="0.3">
      <c r="A385" s="695">
        <v>12</v>
      </c>
      <c r="B385" s="696" t="s">
        <v>530</v>
      </c>
      <c r="C385" s="696">
        <v>89301122</v>
      </c>
      <c r="D385" s="697" t="s">
        <v>3061</v>
      </c>
      <c r="E385" s="698" t="s">
        <v>1655</v>
      </c>
      <c r="F385" s="696" t="s">
        <v>1639</v>
      </c>
      <c r="G385" s="696" t="s">
        <v>1743</v>
      </c>
      <c r="H385" s="696" t="s">
        <v>531</v>
      </c>
      <c r="I385" s="696" t="s">
        <v>650</v>
      </c>
      <c r="J385" s="696" t="s">
        <v>651</v>
      </c>
      <c r="K385" s="696" t="s">
        <v>652</v>
      </c>
      <c r="L385" s="699">
        <v>56.69</v>
      </c>
      <c r="M385" s="699">
        <v>170.07</v>
      </c>
      <c r="N385" s="696">
        <v>3</v>
      </c>
      <c r="O385" s="700">
        <v>1.5</v>
      </c>
      <c r="P385" s="699">
        <v>113.38</v>
      </c>
      <c r="Q385" s="701">
        <v>0.66666666666666663</v>
      </c>
      <c r="R385" s="696">
        <v>2</v>
      </c>
      <c r="S385" s="701">
        <v>0.66666666666666663</v>
      </c>
      <c r="T385" s="700">
        <v>1</v>
      </c>
      <c r="U385" s="702">
        <v>0.66666666666666663</v>
      </c>
    </row>
    <row r="386" spans="1:21" ht="14.4" customHeight="1" x14ac:dyDescent="0.3">
      <c r="A386" s="695">
        <v>12</v>
      </c>
      <c r="B386" s="696" t="s">
        <v>530</v>
      </c>
      <c r="C386" s="696">
        <v>89301122</v>
      </c>
      <c r="D386" s="697" t="s">
        <v>3061</v>
      </c>
      <c r="E386" s="698" t="s">
        <v>1655</v>
      </c>
      <c r="F386" s="696" t="s">
        <v>1639</v>
      </c>
      <c r="G386" s="696" t="s">
        <v>1744</v>
      </c>
      <c r="H386" s="696" t="s">
        <v>531</v>
      </c>
      <c r="I386" s="696" t="s">
        <v>1999</v>
      </c>
      <c r="J386" s="696" t="s">
        <v>1746</v>
      </c>
      <c r="K386" s="696" t="s">
        <v>2000</v>
      </c>
      <c r="L386" s="699">
        <v>0</v>
      </c>
      <c r="M386" s="699">
        <v>0</v>
      </c>
      <c r="N386" s="696">
        <v>1</v>
      </c>
      <c r="O386" s="700">
        <v>0.5</v>
      </c>
      <c r="P386" s="699">
        <v>0</v>
      </c>
      <c r="Q386" s="701"/>
      <c r="R386" s="696">
        <v>1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12</v>
      </c>
      <c r="B387" s="696" t="s">
        <v>530</v>
      </c>
      <c r="C387" s="696">
        <v>89301122</v>
      </c>
      <c r="D387" s="697" t="s">
        <v>3061</v>
      </c>
      <c r="E387" s="698" t="s">
        <v>1655</v>
      </c>
      <c r="F387" s="696" t="s">
        <v>1639</v>
      </c>
      <c r="G387" s="696" t="s">
        <v>1744</v>
      </c>
      <c r="H387" s="696" t="s">
        <v>531</v>
      </c>
      <c r="I387" s="696" t="s">
        <v>2035</v>
      </c>
      <c r="J387" s="696" t="s">
        <v>1883</v>
      </c>
      <c r="K387" s="696" t="s">
        <v>2036</v>
      </c>
      <c r="L387" s="699">
        <v>423.57</v>
      </c>
      <c r="M387" s="699">
        <v>847.14</v>
      </c>
      <c r="N387" s="696">
        <v>2</v>
      </c>
      <c r="O387" s="700">
        <v>1</v>
      </c>
      <c r="P387" s="699">
        <v>847.14</v>
      </c>
      <c r="Q387" s="701">
        <v>1</v>
      </c>
      <c r="R387" s="696">
        <v>2</v>
      </c>
      <c r="S387" s="701">
        <v>1</v>
      </c>
      <c r="T387" s="700">
        <v>1</v>
      </c>
      <c r="U387" s="702">
        <v>1</v>
      </c>
    </row>
    <row r="388" spans="1:21" ht="14.4" customHeight="1" x14ac:dyDescent="0.3">
      <c r="A388" s="695">
        <v>12</v>
      </c>
      <c r="B388" s="696" t="s">
        <v>530</v>
      </c>
      <c r="C388" s="696">
        <v>89301122</v>
      </c>
      <c r="D388" s="697" t="s">
        <v>3061</v>
      </c>
      <c r="E388" s="698" t="s">
        <v>1655</v>
      </c>
      <c r="F388" s="696" t="s">
        <v>1639</v>
      </c>
      <c r="G388" s="696" t="s">
        <v>2233</v>
      </c>
      <c r="H388" s="696" t="s">
        <v>1090</v>
      </c>
      <c r="I388" s="696" t="s">
        <v>1163</v>
      </c>
      <c r="J388" s="696" t="s">
        <v>1164</v>
      </c>
      <c r="K388" s="696" t="s">
        <v>1620</v>
      </c>
      <c r="L388" s="699">
        <v>94.8</v>
      </c>
      <c r="M388" s="699">
        <v>189.6</v>
      </c>
      <c r="N388" s="696">
        <v>2</v>
      </c>
      <c r="O388" s="700">
        <v>1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12</v>
      </c>
      <c r="B389" s="696" t="s">
        <v>530</v>
      </c>
      <c r="C389" s="696">
        <v>89301122</v>
      </c>
      <c r="D389" s="697" t="s">
        <v>3061</v>
      </c>
      <c r="E389" s="698" t="s">
        <v>1655</v>
      </c>
      <c r="F389" s="696" t="s">
        <v>1639</v>
      </c>
      <c r="G389" s="696" t="s">
        <v>1894</v>
      </c>
      <c r="H389" s="696" t="s">
        <v>531</v>
      </c>
      <c r="I389" s="696" t="s">
        <v>2039</v>
      </c>
      <c r="J389" s="696" t="s">
        <v>2038</v>
      </c>
      <c r="K389" s="696" t="s">
        <v>2040</v>
      </c>
      <c r="L389" s="699">
        <v>0</v>
      </c>
      <c r="M389" s="699">
        <v>0</v>
      </c>
      <c r="N389" s="696">
        <v>1</v>
      </c>
      <c r="O389" s="700">
        <v>1</v>
      </c>
      <c r="P389" s="699"/>
      <c r="Q389" s="701"/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12</v>
      </c>
      <c r="B390" s="696" t="s">
        <v>530</v>
      </c>
      <c r="C390" s="696">
        <v>89301122</v>
      </c>
      <c r="D390" s="697" t="s">
        <v>3061</v>
      </c>
      <c r="E390" s="698" t="s">
        <v>1655</v>
      </c>
      <c r="F390" s="696" t="s">
        <v>1639</v>
      </c>
      <c r="G390" s="696" t="s">
        <v>1750</v>
      </c>
      <c r="H390" s="696" t="s">
        <v>531</v>
      </c>
      <c r="I390" s="696" t="s">
        <v>619</v>
      </c>
      <c r="J390" s="696" t="s">
        <v>620</v>
      </c>
      <c r="K390" s="696" t="s">
        <v>1751</v>
      </c>
      <c r="L390" s="699">
        <v>127.5</v>
      </c>
      <c r="M390" s="699">
        <v>255</v>
      </c>
      <c r="N390" s="696">
        <v>2</v>
      </c>
      <c r="O390" s="700">
        <v>1</v>
      </c>
      <c r="P390" s="699">
        <v>127.5</v>
      </c>
      <c r="Q390" s="701">
        <v>0.5</v>
      </c>
      <c r="R390" s="696">
        <v>1</v>
      </c>
      <c r="S390" s="701">
        <v>0.5</v>
      </c>
      <c r="T390" s="700">
        <v>0.5</v>
      </c>
      <c r="U390" s="702">
        <v>0.5</v>
      </c>
    </row>
    <row r="391" spans="1:21" ht="14.4" customHeight="1" x14ac:dyDescent="0.3">
      <c r="A391" s="695">
        <v>12</v>
      </c>
      <c r="B391" s="696" t="s">
        <v>530</v>
      </c>
      <c r="C391" s="696">
        <v>89301122</v>
      </c>
      <c r="D391" s="697" t="s">
        <v>3061</v>
      </c>
      <c r="E391" s="698" t="s">
        <v>1655</v>
      </c>
      <c r="F391" s="696" t="s">
        <v>1639</v>
      </c>
      <c r="G391" s="696" t="s">
        <v>1717</v>
      </c>
      <c r="H391" s="696" t="s">
        <v>531</v>
      </c>
      <c r="I391" s="696" t="s">
        <v>658</v>
      </c>
      <c r="J391" s="696" t="s">
        <v>1718</v>
      </c>
      <c r="K391" s="696" t="s">
        <v>1719</v>
      </c>
      <c r="L391" s="699">
        <v>0</v>
      </c>
      <c r="M391" s="699">
        <v>0</v>
      </c>
      <c r="N391" s="696">
        <v>3</v>
      </c>
      <c r="O391" s="700">
        <v>1</v>
      </c>
      <c r="P391" s="699">
        <v>0</v>
      </c>
      <c r="Q391" s="701"/>
      <c r="R391" s="696">
        <v>3</v>
      </c>
      <c r="S391" s="701">
        <v>1</v>
      </c>
      <c r="T391" s="700">
        <v>1</v>
      </c>
      <c r="U391" s="702">
        <v>1</v>
      </c>
    </row>
    <row r="392" spans="1:21" ht="14.4" customHeight="1" x14ac:dyDescent="0.3">
      <c r="A392" s="695">
        <v>12</v>
      </c>
      <c r="B392" s="696" t="s">
        <v>530</v>
      </c>
      <c r="C392" s="696">
        <v>89301122</v>
      </c>
      <c r="D392" s="697" t="s">
        <v>3061</v>
      </c>
      <c r="E392" s="698" t="s">
        <v>1655</v>
      </c>
      <c r="F392" s="696" t="s">
        <v>1639</v>
      </c>
      <c r="G392" s="696" t="s">
        <v>1902</v>
      </c>
      <c r="H392" s="696" t="s">
        <v>531</v>
      </c>
      <c r="I392" s="696" t="s">
        <v>2234</v>
      </c>
      <c r="J392" s="696" t="s">
        <v>1907</v>
      </c>
      <c r="K392" s="696" t="s">
        <v>1471</v>
      </c>
      <c r="L392" s="699">
        <v>535.87</v>
      </c>
      <c r="M392" s="699">
        <v>535.87</v>
      </c>
      <c r="N392" s="696">
        <v>1</v>
      </c>
      <c r="O392" s="700">
        <v>0.5</v>
      </c>
      <c r="P392" s="699">
        <v>535.87</v>
      </c>
      <c r="Q392" s="701">
        <v>1</v>
      </c>
      <c r="R392" s="696">
        <v>1</v>
      </c>
      <c r="S392" s="701">
        <v>1</v>
      </c>
      <c r="T392" s="700">
        <v>0.5</v>
      </c>
      <c r="U392" s="702">
        <v>1</v>
      </c>
    </row>
    <row r="393" spans="1:21" ht="14.4" customHeight="1" x14ac:dyDescent="0.3">
      <c r="A393" s="695">
        <v>12</v>
      </c>
      <c r="B393" s="696" t="s">
        <v>530</v>
      </c>
      <c r="C393" s="696">
        <v>89301122</v>
      </c>
      <c r="D393" s="697" t="s">
        <v>3061</v>
      </c>
      <c r="E393" s="698" t="s">
        <v>1655</v>
      </c>
      <c r="F393" s="696" t="s">
        <v>1639</v>
      </c>
      <c r="G393" s="696" t="s">
        <v>1902</v>
      </c>
      <c r="H393" s="696" t="s">
        <v>531</v>
      </c>
      <c r="I393" s="696" t="s">
        <v>2235</v>
      </c>
      <c r="J393" s="696" t="s">
        <v>1904</v>
      </c>
      <c r="K393" s="696" t="s">
        <v>793</v>
      </c>
      <c r="L393" s="699">
        <v>0</v>
      </c>
      <c r="M393" s="699">
        <v>0</v>
      </c>
      <c r="N393" s="696">
        <v>1</v>
      </c>
      <c r="O393" s="700">
        <v>1</v>
      </c>
      <c r="P393" s="699">
        <v>0</v>
      </c>
      <c r="Q393" s="701"/>
      <c r="R393" s="696">
        <v>1</v>
      </c>
      <c r="S393" s="701">
        <v>1</v>
      </c>
      <c r="T393" s="700">
        <v>1</v>
      </c>
      <c r="U393" s="702">
        <v>1</v>
      </c>
    </row>
    <row r="394" spans="1:21" ht="14.4" customHeight="1" x14ac:dyDescent="0.3">
      <c r="A394" s="695">
        <v>12</v>
      </c>
      <c r="B394" s="696" t="s">
        <v>530</v>
      </c>
      <c r="C394" s="696">
        <v>89301122</v>
      </c>
      <c r="D394" s="697" t="s">
        <v>3061</v>
      </c>
      <c r="E394" s="698" t="s">
        <v>1655</v>
      </c>
      <c r="F394" s="696" t="s">
        <v>1639</v>
      </c>
      <c r="G394" s="696" t="s">
        <v>1676</v>
      </c>
      <c r="H394" s="696" t="s">
        <v>531</v>
      </c>
      <c r="I394" s="696" t="s">
        <v>1677</v>
      </c>
      <c r="J394" s="696" t="s">
        <v>1280</v>
      </c>
      <c r="K394" s="696" t="s">
        <v>1678</v>
      </c>
      <c r="L394" s="699">
        <v>23.46</v>
      </c>
      <c r="M394" s="699">
        <v>328.44000000000005</v>
      </c>
      <c r="N394" s="696">
        <v>14</v>
      </c>
      <c r="O394" s="700">
        <v>9</v>
      </c>
      <c r="P394" s="699">
        <v>258.06000000000006</v>
      </c>
      <c r="Q394" s="701">
        <v>0.78571428571428581</v>
      </c>
      <c r="R394" s="696">
        <v>11</v>
      </c>
      <c r="S394" s="701">
        <v>0.7857142857142857</v>
      </c>
      <c r="T394" s="700">
        <v>7</v>
      </c>
      <c r="U394" s="702">
        <v>0.77777777777777779</v>
      </c>
    </row>
    <row r="395" spans="1:21" ht="14.4" customHeight="1" x14ac:dyDescent="0.3">
      <c r="A395" s="695">
        <v>12</v>
      </c>
      <c r="B395" s="696" t="s">
        <v>530</v>
      </c>
      <c r="C395" s="696">
        <v>89301122</v>
      </c>
      <c r="D395" s="697" t="s">
        <v>3061</v>
      </c>
      <c r="E395" s="698" t="s">
        <v>1655</v>
      </c>
      <c r="F395" s="696" t="s">
        <v>1639</v>
      </c>
      <c r="G395" s="696" t="s">
        <v>1912</v>
      </c>
      <c r="H395" s="696" t="s">
        <v>531</v>
      </c>
      <c r="I395" s="696" t="s">
        <v>2236</v>
      </c>
      <c r="J395" s="696" t="s">
        <v>2237</v>
      </c>
      <c r="K395" s="696" t="s">
        <v>2238</v>
      </c>
      <c r="L395" s="699">
        <v>0</v>
      </c>
      <c r="M395" s="699">
        <v>0</v>
      </c>
      <c r="N395" s="696">
        <v>1</v>
      </c>
      <c r="O395" s="700">
        <v>1</v>
      </c>
      <c r="P395" s="699"/>
      <c r="Q395" s="701"/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12</v>
      </c>
      <c r="B396" s="696" t="s">
        <v>530</v>
      </c>
      <c r="C396" s="696">
        <v>89301122</v>
      </c>
      <c r="D396" s="697" t="s">
        <v>3061</v>
      </c>
      <c r="E396" s="698" t="s">
        <v>1655</v>
      </c>
      <c r="F396" s="696" t="s">
        <v>1639</v>
      </c>
      <c r="G396" s="696" t="s">
        <v>1760</v>
      </c>
      <c r="H396" s="696" t="s">
        <v>531</v>
      </c>
      <c r="I396" s="696" t="s">
        <v>1916</v>
      </c>
      <c r="J396" s="696" t="s">
        <v>1917</v>
      </c>
      <c r="K396" s="696" t="s">
        <v>1918</v>
      </c>
      <c r="L396" s="699">
        <v>547.16999999999996</v>
      </c>
      <c r="M396" s="699">
        <v>547.16999999999996</v>
      </c>
      <c r="N396" s="696">
        <v>1</v>
      </c>
      <c r="O396" s="700">
        <v>1</v>
      </c>
      <c r="P396" s="699">
        <v>547.16999999999996</v>
      </c>
      <c r="Q396" s="701">
        <v>1</v>
      </c>
      <c r="R396" s="696">
        <v>1</v>
      </c>
      <c r="S396" s="701">
        <v>1</v>
      </c>
      <c r="T396" s="700">
        <v>1</v>
      </c>
      <c r="U396" s="702">
        <v>1</v>
      </c>
    </row>
    <row r="397" spans="1:21" ht="14.4" customHeight="1" x14ac:dyDescent="0.3">
      <c r="A397" s="695">
        <v>12</v>
      </c>
      <c r="B397" s="696" t="s">
        <v>530</v>
      </c>
      <c r="C397" s="696">
        <v>89301122</v>
      </c>
      <c r="D397" s="697" t="s">
        <v>3061</v>
      </c>
      <c r="E397" s="698" t="s">
        <v>1655</v>
      </c>
      <c r="F397" s="696" t="s">
        <v>1639</v>
      </c>
      <c r="G397" s="696" t="s">
        <v>1760</v>
      </c>
      <c r="H397" s="696" t="s">
        <v>1090</v>
      </c>
      <c r="I397" s="696" t="s">
        <v>1919</v>
      </c>
      <c r="J397" s="696" t="s">
        <v>1762</v>
      </c>
      <c r="K397" s="696" t="s">
        <v>1920</v>
      </c>
      <c r="L397" s="699">
        <v>492.45</v>
      </c>
      <c r="M397" s="699">
        <v>1969.8</v>
      </c>
      <c r="N397" s="696">
        <v>4</v>
      </c>
      <c r="O397" s="700">
        <v>3.5</v>
      </c>
      <c r="P397" s="699">
        <v>1477.35</v>
      </c>
      <c r="Q397" s="701">
        <v>0.75</v>
      </c>
      <c r="R397" s="696">
        <v>3</v>
      </c>
      <c r="S397" s="701">
        <v>0.75</v>
      </c>
      <c r="T397" s="700">
        <v>2.5</v>
      </c>
      <c r="U397" s="702">
        <v>0.7142857142857143</v>
      </c>
    </row>
    <row r="398" spans="1:21" ht="14.4" customHeight="1" x14ac:dyDescent="0.3">
      <c r="A398" s="695">
        <v>12</v>
      </c>
      <c r="B398" s="696" t="s">
        <v>530</v>
      </c>
      <c r="C398" s="696">
        <v>89301122</v>
      </c>
      <c r="D398" s="697" t="s">
        <v>3061</v>
      </c>
      <c r="E398" s="698" t="s">
        <v>1655</v>
      </c>
      <c r="F398" s="696" t="s">
        <v>1639</v>
      </c>
      <c r="G398" s="696" t="s">
        <v>1679</v>
      </c>
      <c r="H398" s="696" t="s">
        <v>531</v>
      </c>
      <c r="I398" s="696" t="s">
        <v>1680</v>
      </c>
      <c r="J398" s="696" t="s">
        <v>1681</v>
      </c>
      <c r="K398" s="696" t="s">
        <v>1682</v>
      </c>
      <c r="L398" s="699">
        <v>1660.2</v>
      </c>
      <c r="M398" s="699">
        <v>6640.8</v>
      </c>
      <c r="N398" s="696">
        <v>4</v>
      </c>
      <c r="O398" s="700">
        <v>3.5</v>
      </c>
      <c r="P398" s="699">
        <v>6640.8</v>
      </c>
      <c r="Q398" s="701">
        <v>1</v>
      </c>
      <c r="R398" s="696">
        <v>4</v>
      </c>
      <c r="S398" s="701">
        <v>1</v>
      </c>
      <c r="T398" s="700">
        <v>3.5</v>
      </c>
      <c r="U398" s="702">
        <v>1</v>
      </c>
    </row>
    <row r="399" spans="1:21" ht="14.4" customHeight="1" x14ac:dyDescent="0.3">
      <c r="A399" s="695">
        <v>12</v>
      </c>
      <c r="B399" s="696" t="s">
        <v>530</v>
      </c>
      <c r="C399" s="696">
        <v>89301122</v>
      </c>
      <c r="D399" s="697" t="s">
        <v>3061</v>
      </c>
      <c r="E399" s="698" t="s">
        <v>1655</v>
      </c>
      <c r="F399" s="696" t="s">
        <v>1639</v>
      </c>
      <c r="G399" s="696" t="s">
        <v>1921</v>
      </c>
      <c r="H399" s="696" t="s">
        <v>1090</v>
      </c>
      <c r="I399" s="696" t="s">
        <v>1922</v>
      </c>
      <c r="J399" s="696" t="s">
        <v>1923</v>
      </c>
      <c r="K399" s="696" t="s">
        <v>1924</v>
      </c>
      <c r="L399" s="699">
        <v>104.45</v>
      </c>
      <c r="M399" s="699">
        <v>313.35000000000002</v>
      </c>
      <c r="N399" s="696">
        <v>3</v>
      </c>
      <c r="O399" s="700">
        <v>1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12</v>
      </c>
      <c r="B400" s="696" t="s">
        <v>530</v>
      </c>
      <c r="C400" s="696">
        <v>89301122</v>
      </c>
      <c r="D400" s="697" t="s">
        <v>3061</v>
      </c>
      <c r="E400" s="698" t="s">
        <v>1655</v>
      </c>
      <c r="F400" s="696" t="s">
        <v>1639</v>
      </c>
      <c r="G400" s="696" t="s">
        <v>2051</v>
      </c>
      <c r="H400" s="696" t="s">
        <v>531</v>
      </c>
      <c r="I400" s="696" t="s">
        <v>2239</v>
      </c>
      <c r="J400" s="696" t="s">
        <v>2240</v>
      </c>
      <c r="K400" s="696" t="s">
        <v>1673</v>
      </c>
      <c r="L400" s="699">
        <v>26.26</v>
      </c>
      <c r="M400" s="699">
        <v>26.26</v>
      </c>
      <c r="N400" s="696">
        <v>1</v>
      </c>
      <c r="O400" s="700">
        <v>1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12</v>
      </c>
      <c r="B401" s="696" t="s">
        <v>530</v>
      </c>
      <c r="C401" s="696">
        <v>89301122</v>
      </c>
      <c r="D401" s="697" t="s">
        <v>3061</v>
      </c>
      <c r="E401" s="698" t="s">
        <v>1655</v>
      </c>
      <c r="F401" s="696" t="s">
        <v>1639</v>
      </c>
      <c r="G401" s="696" t="s">
        <v>2130</v>
      </c>
      <c r="H401" s="696" t="s">
        <v>531</v>
      </c>
      <c r="I401" s="696" t="s">
        <v>2131</v>
      </c>
      <c r="J401" s="696" t="s">
        <v>2132</v>
      </c>
      <c r="K401" s="696" t="s">
        <v>2133</v>
      </c>
      <c r="L401" s="699">
        <v>82.67</v>
      </c>
      <c r="M401" s="699">
        <v>248.01</v>
      </c>
      <c r="N401" s="696">
        <v>3</v>
      </c>
      <c r="O401" s="700">
        <v>1</v>
      </c>
      <c r="P401" s="699">
        <v>248.01</v>
      </c>
      <c r="Q401" s="701">
        <v>1</v>
      </c>
      <c r="R401" s="696">
        <v>3</v>
      </c>
      <c r="S401" s="701">
        <v>1</v>
      </c>
      <c r="T401" s="700">
        <v>1</v>
      </c>
      <c r="U401" s="702">
        <v>1</v>
      </c>
    </row>
    <row r="402" spans="1:21" ht="14.4" customHeight="1" x14ac:dyDescent="0.3">
      <c r="A402" s="695">
        <v>12</v>
      </c>
      <c r="B402" s="696" t="s">
        <v>530</v>
      </c>
      <c r="C402" s="696">
        <v>89301122</v>
      </c>
      <c r="D402" s="697" t="s">
        <v>3061</v>
      </c>
      <c r="E402" s="698" t="s">
        <v>1655</v>
      </c>
      <c r="F402" s="696" t="s">
        <v>1640</v>
      </c>
      <c r="G402" s="696" t="s">
        <v>2141</v>
      </c>
      <c r="H402" s="696" t="s">
        <v>531</v>
      </c>
      <c r="I402" s="696" t="s">
        <v>2142</v>
      </c>
      <c r="J402" s="696" t="s">
        <v>2143</v>
      </c>
      <c r="K402" s="696"/>
      <c r="L402" s="699">
        <v>0</v>
      </c>
      <c r="M402" s="699">
        <v>0</v>
      </c>
      <c r="N402" s="696">
        <v>3</v>
      </c>
      <c r="O402" s="700">
        <v>3</v>
      </c>
      <c r="P402" s="699">
        <v>0</v>
      </c>
      <c r="Q402" s="701"/>
      <c r="R402" s="696">
        <v>3</v>
      </c>
      <c r="S402" s="701">
        <v>1</v>
      </c>
      <c r="T402" s="700">
        <v>3</v>
      </c>
      <c r="U402" s="702">
        <v>1</v>
      </c>
    </row>
    <row r="403" spans="1:21" ht="14.4" customHeight="1" x14ac:dyDescent="0.3">
      <c r="A403" s="695">
        <v>12</v>
      </c>
      <c r="B403" s="696" t="s">
        <v>530</v>
      </c>
      <c r="C403" s="696">
        <v>89301122</v>
      </c>
      <c r="D403" s="697" t="s">
        <v>3061</v>
      </c>
      <c r="E403" s="698" t="s">
        <v>1655</v>
      </c>
      <c r="F403" s="696" t="s">
        <v>1640</v>
      </c>
      <c r="G403" s="696" t="s">
        <v>2141</v>
      </c>
      <c r="H403" s="696" t="s">
        <v>531</v>
      </c>
      <c r="I403" s="696" t="s">
        <v>2241</v>
      </c>
      <c r="J403" s="696" t="s">
        <v>2143</v>
      </c>
      <c r="K403" s="696"/>
      <c r="L403" s="699">
        <v>0</v>
      </c>
      <c r="M403" s="699">
        <v>0</v>
      </c>
      <c r="N403" s="696">
        <v>1</v>
      </c>
      <c r="O403" s="700">
        <v>1</v>
      </c>
      <c r="P403" s="699">
        <v>0</v>
      </c>
      <c r="Q403" s="701"/>
      <c r="R403" s="696">
        <v>1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12</v>
      </c>
      <c r="B404" s="696" t="s">
        <v>530</v>
      </c>
      <c r="C404" s="696">
        <v>89301122</v>
      </c>
      <c r="D404" s="697" t="s">
        <v>3061</v>
      </c>
      <c r="E404" s="698" t="s">
        <v>1655</v>
      </c>
      <c r="F404" s="696" t="s">
        <v>1641</v>
      </c>
      <c r="G404" s="696" t="s">
        <v>2144</v>
      </c>
      <c r="H404" s="696" t="s">
        <v>531</v>
      </c>
      <c r="I404" s="696" t="s">
        <v>2145</v>
      </c>
      <c r="J404" s="696" t="s">
        <v>2146</v>
      </c>
      <c r="K404" s="696" t="s">
        <v>2147</v>
      </c>
      <c r="L404" s="699">
        <v>144.05000000000001</v>
      </c>
      <c r="M404" s="699">
        <v>1152.4000000000001</v>
      </c>
      <c r="N404" s="696">
        <v>8</v>
      </c>
      <c r="O404" s="700">
        <v>2</v>
      </c>
      <c r="P404" s="699">
        <v>1152.4000000000001</v>
      </c>
      <c r="Q404" s="701">
        <v>1</v>
      </c>
      <c r="R404" s="696">
        <v>8</v>
      </c>
      <c r="S404" s="701">
        <v>1</v>
      </c>
      <c r="T404" s="700">
        <v>2</v>
      </c>
      <c r="U404" s="702">
        <v>1</v>
      </c>
    </row>
    <row r="405" spans="1:21" ht="14.4" customHeight="1" x14ac:dyDescent="0.3">
      <c r="A405" s="695">
        <v>12</v>
      </c>
      <c r="B405" s="696" t="s">
        <v>530</v>
      </c>
      <c r="C405" s="696">
        <v>89301122</v>
      </c>
      <c r="D405" s="697" t="s">
        <v>3061</v>
      </c>
      <c r="E405" s="698" t="s">
        <v>1655</v>
      </c>
      <c r="F405" s="696" t="s">
        <v>1641</v>
      </c>
      <c r="G405" s="696" t="s">
        <v>2144</v>
      </c>
      <c r="H405" s="696" t="s">
        <v>531</v>
      </c>
      <c r="I405" s="696" t="s">
        <v>2151</v>
      </c>
      <c r="J405" s="696" t="s">
        <v>2152</v>
      </c>
      <c r="K405" s="696" t="s">
        <v>2153</v>
      </c>
      <c r="L405" s="699">
        <v>50</v>
      </c>
      <c r="M405" s="699">
        <v>200</v>
      </c>
      <c r="N405" s="696">
        <v>4</v>
      </c>
      <c r="O405" s="700">
        <v>2</v>
      </c>
      <c r="P405" s="699">
        <v>200</v>
      </c>
      <c r="Q405" s="701">
        <v>1</v>
      </c>
      <c r="R405" s="696">
        <v>4</v>
      </c>
      <c r="S405" s="701">
        <v>1</v>
      </c>
      <c r="T405" s="700">
        <v>2</v>
      </c>
      <c r="U405" s="702">
        <v>1</v>
      </c>
    </row>
    <row r="406" spans="1:21" ht="14.4" customHeight="1" x14ac:dyDescent="0.3">
      <c r="A406" s="695">
        <v>12</v>
      </c>
      <c r="B406" s="696" t="s">
        <v>530</v>
      </c>
      <c r="C406" s="696">
        <v>89301122</v>
      </c>
      <c r="D406" s="697" t="s">
        <v>3061</v>
      </c>
      <c r="E406" s="698" t="s">
        <v>1655</v>
      </c>
      <c r="F406" s="696" t="s">
        <v>1641</v>
      </c>
      <c r="G406" s="696" t="s">
        <v>2011</v>
      </c>
      <c r="H406" s="696" t="s">
        <v>531</v>
      </c>
      <c r="I406" s="696" t="s">
        <v>2242</v>
      </c>
      <c r="J406" s="696" t="s">
        <v>2243</v>
      </c>
      <c r="K406" s="696" t="s">
        <v>2244</v>
      </c>
      <c r="L406" s="699">
        <v>124</v>
      </c>
      <c r="M406" s="699">
        <v>248</v>
      </c>
      <c r="N406" s="696">
        <v>2</v>
      </c>
      <c r="O406" s="700">
        <v>1</v>
      </c>
      <c r="P406" s="699">
        <v>248</v>
      </c>
      <c r="Q406" s="701">
        <v>1</v>
      </c>
      <c r="R406" s="696">
        <v>2</v>
      </c>
      <c r="S406" s="701">
        <v>1</v>
      </c>
      <c r="T406" s="700">
        <v>1</v>
      </c>
      <c r="U406" s="702">
        <v>1</v>
      </c>
    </row>
    <row r="407" spans="1:21" ht="14.4" customHeight="1" x14ac:dyDescent="0.3">
      <c r="A407" s="695">
        <v>12</v>
      </c>
      <c r="B407" s="696" t="s">
        <v>530</v>
      </c>
      <c r="C407" s="696">
        <v>89301122</v>
      </c>
      <c r="D407" s="697" t="s">
        <v>3061</v>
      </c>
      <c r="E407" s="698" t="s">
        <v>1655</v>
      </c>
      <c r="F407" s="696" t="s">
        <v>1641</v>
      </c>
      <c r="G407" s="696" t="s">
        <v>2011</v>
      </c>
      <c r="H407" s="696" t="s">
        <v>531</v>
      </c>
      <c r="I407" s="696" t="s">
        <v>2163</v>
      </c>
      <c r="J407" s="696" t="s">
        <v>2164</v>
      </c>
      <c r="K407" s="696" t="s">
        <v>2165</v>
      </c>
      <c r="L407" s="699">
        <v>291.2</v>
      </c>
      <c r="M407" s="699">
        <v>582.4</v>
      </c>
      <c r="N407" s="696">
        <v>2</v>
      </c>
      <c r="O407" s="700">
        <v>1</v>
      </c>
      <c r="P407" s="699">
        <v>582.4</v>
      </c>
      <c r="Q407" s="701">
        <v>1</v>
      </c>
      <c r="R407" s="696">
        <v>2</v>
      </c>
      <c r="S407" s="701">
        <v>1</v>
      </c>
      <c r="T407" s="700">
        <v>1</v>
      </c>
      <c r="U407" s="702">
        <v>1</v>
      </c>
    </row>
    <row r="408" spans="1:21" ht="14.4" customHeight="1" x14ac:dyDescent="0.3">
      <c r="A408" s="695">
        <v>12</v>
      </c>
      <c r="B408" s="696" t="s">
        <v>530</v>
      </c>
      <c r="C408" s="696">
        <v>89301122</v>
      </c>
      <c r="D408" s="697" t="s">
        <v>3061</v>
      </c>
      <c r="E408" s="698" t="s">
        <v>1655</v>
      </c>
      <c r="F408" s="696" t="s">
        <v>1641</v>
      </c>
      <c r="G408" s="696" t="s">
        <v>2011</v>
      </c>
      <c r="H408" s="696" t="s">
        <v>531</v>
      </c>
      <c r="I408" s="696" t="s">
        <v>2245</v>
      </c>
      <c r="J408" s="696" t="s">
        <v>2246</v>
      </c>
      <c r="K408" s="696" t="s">
        <v>2168</v>
      </c>
      <c r="L408" s="699">
        <v>161</v>
      </c>
      <c r="M408" s="699">
        <v>322</v>
      </c>
      <c r="N408" s="696">
        <v>2</v>
      </c>
      <c r="O408" s="700">
        <v>1</v>
      </c>
      <c r="P408" s="699">
        <v>322</v>
      </c>
      <c r="Q408" s="701">
        <v>1</v>
      </c>
      <c r="R408" s="696">
        <v>2</v>
      </c>
      <c r="S408" s="701">
        <v>1</v>
      </c>
      <c r="T408" s="700">
        <v>1</v>
      </c>
      <c r="U408" s="702">
        <v>1</v>
      </c>
    </row>
    <row r="409" spans="1:21" ht="14.4" customHeight="1" x14ac:dyDescent="0.3">
      <c r="A409" s="695">
        <v>12</v>
      </c>
      <c r="B409" s="696" t="s">
        <v>530</v>
      </c>
      <c r="C409" s="696">
        <v>89301122</v>
      </c>
      <c r="D409" s="697" t="s">
        <v>3061</v>
      </c>
      <c r="E409" s="698" t="s">
        <v>1655</v>
      </c>
      <c r="F409" s="696" t="s">
        <v>1641</v>
      </c>
      <c r="G409" s="696" t="s">
        <v>2011</v>
      </c>
      <c r="H409" s="696" t="s">
        <v>531</v>
      </c>
      <c r="I409" s="696" t="s">
        <v>2247</v>
      </c>
      <c r="J409" s="696" t="s">
        <v>2248</v>
      </c>
      <c r="K409" s="696" t="s">
        <v>2216</v>
      </c>
      <c r="L409" s="699">
        <v>500</v>
      </c>
      <c r="M409" s="699">
        <v>500</v>
      </c>
      <c r="N409" s="696">
        <v>1</v>
      </c>
      <c r="O409" s="700">
        <v>1</v>
      </c>
      <c r="P409" s="699">
        <v>500</v>
      </c>
      <c r="Q409" s="701">
        <v>1</v>
      </c>
      <c r="R409" s="696">
        <v>1</v>
      </c>
      <c r="S409" s="701">
        <v>1</v>
      </c>
      <c r="T409" s="700">
        <v>1</v>
      </c>
      <c r="U409" s="702">
        <v>1</v>
      </c>
    </row>
    <row r="410" spans="1:21" ht="14.4" customHeight="1" x14ac:dyDescent="0.3">
      <c r="A410" s="695">
        <v>12</v>
      </c>
      <c r="B410" s="696" t="s">
        <v>530</v>
      </c>
      <c r="C410" s="696">
        <v>89301122</v>
      </c>
      <c r="D410" s="697" t="s">
        <v>3061</v>
      </c>
      <c r="E410" s="698" t="s">
        <v>1655</v>
      </c>
      <c r="F410" s="696" t="s">
        <v>1641</v>
      </c>
      <c r="G410" s="696" t="s">
        <v>2011</v>
      </c>
      <c r="H410" s="696" t="s">
        <v>531</v>
      </c>
      <c r="I410" s="696" t="s">
        <v>2249</v>
      </c>
      <c r="J410" s="696" t="s">
        <v>2250</v>
      </c>
      <c r="K410" s="696" t="s">
        <v>2251</v>
      </c>
      <c r="L410" s="699">
        <v>579</v>
      </c>
      <c r="M410" s="699">
        <v>1737</v>
      </c>
      <c r="N410" s="696">
        <v>3</v>
      </c>
      <c r="O410" s="700">
        <v>1</v>
      </c>
      <c r="P410" s="699">
        <v>1737</v>
      </c>
      <c r="Q410" s="701">
        <v>1</v>
      </c>
      <c r="R410" s="696">
        <v>3</v>
      </c>
      <c r="S410" s="701">
        <v>1</v>
      </c>
      <c r="T410" s="700">
        <v>1</v>
      </c>
      <c r="U410" s="702">
        <v>1</v>
      </c>
    </row>
    <row r="411" spans="1:21" ht="14.4" customHeight="1" x14ac:dyDescent="0.3">
      <c r="A411" s="695">
        <v>12</v>
      </c>
      <c r="B411" s="696" t="s">
        <v>530</v>
      </c>
      <c r="C411" s="696">
        <v>89301122</v>
      </c>
      <c r="D411" s="697" t="s">
        <v>3061</v>
      </c>
      <c r="E411" s="698" t="s">
        <v>1655</v>
      </c>
      <c r="F411" s="696" t="s">
        <v>1641</v>
      </c>
      <c r="G411" s="696" t="s">
        <v>2011</v>
      </c>
      <c r="H411" s="696" t="s">
        <v>531</v>
      </c>
      <c r="I411" s="696" t="s">
        <v>2252</v>
      </c>
      <c r="J411" s="696" t="s">
        <v>2253</v>
      </c>
      <c r="K411" s="696" t="s">
        <v>2254</v>
      </c>
      <c r="L411" s="699">
        <v>513.75</v>
      </c>
      <c r="M411" s="699">
        <v>2055</v>
      </c>
      <c r="N411" s="696">
        <v>4</v>
      </c>
      <c r="O411" s="700">
        <v>1</v>
      </c>
      <c r="P411" s="699">
        <v>2055</v>
      </c>
      <c r="Q411" s="701">
        <v>1</v>
      </c>
      <c r="R411" s="696">
        <v>4</v>
      </c>
      <c r="S411" s="701">
        <v>1</v>
      </c>
      <c r="T411" s="700">
        <v>1</v>
      </c>
      <c r="U411" s="702">
        <v>1</v>
      </c>
    </row>
    <row r="412" spans="1:21" ht="14.4" customHeight="1" x14ac:dyDescent="0.3">
      <c r="A412" s="695">
        <v>12</v>
      </c>
      <c r="B412" s="696" t="s">
        <v>530</v>
      </c>
      <c r="C412" s="696">
        <v>89301122</v>
      </c>
      <c r="D412" s="697" t="s">
        <v>3061</v>
      </c>
      <c r="E412" s="698" t="s">
        <v>1655</v>
      </c>
      <c r="F412" s="696" t="s">
        <v>1641</v>
      </c>
      <c r="G412" s="696" t="s">
        <v>2011</v>
      </c>
      <c r="H412" s="696" t="s">
        <v>531</v>
      </c>
      <c r="I412" s="696" t="s">
        <v>2255</v>
      </c>
      <c r="J412" s="696" t="s">
        <v>2256</v>
      </c>
      <c r="K412" s="696" t="s">
        <v>2257</v>
      </c>
      <c r="L412" s="699">
        <v>1000</v>
      </c>
      <c r="M412" s="699">
        <v>1000</v>
      </c>
      <c r="N412" s="696">
        <v>1</v>
      </c>
      <c r="O412" s="700">
        <v>1</v>
      </c>
      <c r="P412" s="699">
        <v>1000</v>
      </c>
      <c r="Q412" s="701">
        <v>1</v>
      </c>
      <c r="R412" s="696">
        <v>1</v>
      </c>
      <c r="S412" s="701">
        <v>1</v>
      </c>
      <c r="T412" s="700">
        <v>1</v>
      </c>
      <c r="U412" s="702">
        <v>1</v>
      </c>
    </row>
    <row r="413" spans="1:21" ht="14.4" customHeight="1" x14ac:dyDescent="0.3">
      <c r="A413" s="695">
        <v>12</v>
      </c>
      <c r="B413" s="696" t="s">
        <v>530</v>
      </c>
      <c r="C413" s="696">
        <v>89301122</v>
      </c>
      <c r="D413" s="697" t="s">
        <v>3061</v>
      </c>
      <c r="E413" s="698" t="s">
        <v>1655</v>
      </c>
      <c r="F413" s="696" t="s">
        <v>1641</v>
      </c>
      <c r="G413" s="696" t="s">
        <v>2011</v>
      </c>
      <c r="H413" s="696" t="s">
        <v>531</v>
      </c>
      <c r="I413" s="696" t="s">
        <v>2258</v>
      </c>
      <c r="J413" s="696" t="s">
        <v>2259</v>
      </c>
      <c r="K413" s="696" t="s">
        <v>2260</v>
      </c>
      <c r="L413" s="699">
        <v>3000</v>
      </c>
      <c r="M413" s="699">
        <v>9000</v>
      </c>
      <c r="N413" s="696">
        <v>3</v>
      </c>
      <c r="O413" s="700">
        <v>1</v>
      </c>
      <c r="P413" s="699">
        <v>9000</v>
      </c>
      <c r="Q413" s="701">
        <v>1</v>
      </c>
      <c r="R413" s="696">
        <v>3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12</v>
      </c>
      <c r="B414" s="696" t="s">
        <v>530</v>
      </c>
      <c r="C414" s="696">
        <v>89301122</v>
      </c>
      <c r="D414" s="697" t="s">
        <v>3061</v>
      </c>
      <c r="E414" s="698" t="s">
        <v>1655</v>
      </c>
      <c r="F414" s="696" t="s">
        <v>1641</v>
      </c>
      <c r="G414" s="696" t="s">
        <v>2011</v>
      </c>
      <c r="H414" s="696" t="s">
        <v>531</v>
      </c>
      <c r="I414" s="696" t="s">
        <v>2261</v>
      </c>
      <c r="J414" s="696" t="s">
        <v>2262</v>
      </c>
      <c r="K414" s="696" t="s">
        <v>2165</v>
      </c>
      <c r="L414" s="699">
        <v>300</v>
      </c>
      <c r="M414" s="699">
        <v>600</v>
      </c>
      <c r="N414" s="696">
        <v>2</v>
      </c>
      <c r="O414" s="700">
        <v>1</v>
      </c>
      <c r="P414" s="699">
        <v>600</v>
      </c>
      <c r="Q414" s="701">
        <v>1</v>
      </c>
      <c r="R414" s="696">
        <v>2</v>
      </c>
      <c r="S414" s="701">
        <v>1</v>
      </c>
      <c r="T414" s="700">
        <v>1</v>
      </c>
      <c r="U414" s="702">
        <v>1</v>
      </c>
    </row>
    <row r="415" spans="1:21" ht="14.4" customHeight="1" x14ac:dyDescent="0.3">
      <c r="A415" s="695">
        <v>12</v>
      </c>
      <c r="B415" s="696" t="s">
        <v>530</v>
      </c>
      <c r="C415" s="696">
        <v>89301122</v>
      </c>
      <c r="D415" s="697" t="s">
        <v>3061</v>
      </c>
      <c r="E415" s="698" t="s">
        <v>1655</v>
      </c>
      <c r="F415" s="696" t="s">
        <v>1641</v>
      </c>
      <c r="G415" s="696" t="s">
        <v>2011</v>
      </c>
      <c r="H415" s="696" t="s">
        <v>531</v>
      </c>
      <c r="I415" s="696" t="s">
        <v>2263</v>
      </c>
      <c r="J415" s="696" t="s">
        <v>2264</v>
      </c>
      <c r="K415" s="696" t="s">
        <v>2168</v>
      </c>
      <c r="L415" s="699">
        <v>193.9</v>
      </c>
      <c r="M415" s="699">
        <v>387.8</v>
      </c>
      <c r="N415" s="696">
        <v>2</v>
      </c>
      <c r="O415" s="700">
        <v>1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12</v>
      </c>
      <c r="B416" s="696" t="s">
        <v>530</v>
      </c>
      <c r="C416" s="696">
        <v>89301122</v>
      </c>
      <c r="D416" s="697" t="s">
        <v>3061</v>
      </c>
      <c r="E416" s="698" t="s">
        <v>1655</v>
      </c>
      <c r="F416" s="696" t="s">
        <v>1641</v>
      </c>
      <c r="G416" s="696" t="s">
        <v>2011</v>
      </c>
      <c r="H416" s="696" t="s">
        <v>531</v>
      </c>
      <c r="I416" s="696" t="s">
        <v>2265</v>
      </c>
      <c r="J416" s="696" t="s">
        <v>2266</v>
      </c>
      <c r="K416" s="696" t="s">
        <v>2267</v>
      </c>
      <c r="L416" s="699">
        <v>370.4</v>
      </c>
      <c r="M416" s="699">
        <v>740.8</v>
      </c>
      <c r="N416" s="696">
        <v>2</v>
      </c>
      <c r="O416" s="700">
        <v>1</v>
      </c>
      <c r="P416" s="699">
        <v>740.8</v>
      </c>
      <c r="Q416" s="701">
        <v>1</v>
      </c>
      <c r="R416" s="696">
        <v>2</v>
      </c>
      <c r="S416" s="701">
        <v>1</v>
      </c>
      <c r="T416" s="700">
        <v>1</v>
      </c>
      <c r="U416" s="702">
        <v>1</v>
      </c>
    </row>
    <row r="417" spans="1:21" ht="14.4" customHeight="1" x14ac:dyDescent="0.3">
      <c r="A417" s="695">
        <v>12</v>
      </c>
      <c r="B417" s="696" t="s">
        <v>530</v>
      </c>
      <c r="C417" s="696">
        <v>89301122</v>
      </c>
      <c r="D417" s="697" t="s">
        <v>3061</v>
      </c>
      <c r="E417" s="698" t="s">
        <v>1655</v>
      </c>
      <c r="F417" s="696" t="s">
        <v>1641</v>
      </c>
      <c r="G417" s="696" t="s">
        <v>2011</v>
      </c>
      <c r="H417" s="696" t="s">
        <v>531</v>
      </c>
      <c r="I417" s="696" t="s">
        <v>2268</v>
      </c>
      <c r="J417" s="696" t="s">
        <v>2269</v>
      </c>
      <c r="K417" s="696" t="s">
        <v>2270</v>
      </c>
      <c r="L417" s="699">
        <v>295.88</v>
      </c>
      <c r="M417" s="699">
        <v>591.76</v>
      </c>
      <c r="N417" s="696">
        <v>2</v>
      </c>
      <c r="O417" s="700">
        <v>1</v>
      </c>
      <c r="P417" s="699">
        <v>591.76</v>
      </c>
      <c r="Q417" s="701">
        <v>1</v>
      </c>
      <c r="R417" s="696">
        <v>2</v>
      </c>
      <c r="S417" s="701">
        <v>1</v>
      </c>
      <c r="T417" s="700">
        <v>1</v>
      </c>
      <c r="U417" s="702">
        <v>1</v>
      </c>
    </row>
    <row r="418" spans="1:21" ht="14.4" customHeight="1" x14ac:dyDescent="0.3">
      <c r="A418" s="695">
        <v>12</v>
      </c>
      <c r="B418" s="696" t="s">
        <v>530</v>
      </c>
      <c r="C418" s="696">
        <v>89301122</v>
      </c>
      <c r="D418" s="697" t="s">
        <v>3061</v>
      </c>
      <c r="E418" s="698" t="s">
        <v>1655</v>
      </c>
      <c r="F418" s="696" t="s">
        <v>1641</v>
      </c>
      <c r="G418" s="696" t="s">
        <v>2011</v>
      </c>
      <c r="H418" s="696" t="s">
        <v>531</v>
      </c>
      <c r="I418" s="696" t="s">
        <v>2271</v>
      </c>
      <c r="J418" s="696" t="s">
        <v>2272</v>
      </c>
      <c r="K418" s="696" t="s">
        <v>2273</v>
      </c>
      <c r="L418" s="699">
        <v>453.2</v>
      </c>
      <c r="M418" s="699">
        <v>453.2</v>
      </c>
      <c r="N418" s="696">
        <v>1</v>
      </c>
      <c r="O418" s="700">
        <v>1</v>
      </c>
      <c r="P418" s="699">
        <v>453.2</v>
      </c>
      <c r="Q418" s="701">
        <v>1</v>
      </c>
      <c r="R418" s="696">
        <v>1</v>
      </c>
      <c r="S418" s="701">
        <v>1</v>
      </c>
      <c r="T418" s="700">
        <v>1</v>
      </c>
      <c r="U418" s="702">
        <v>1</v>
      </c>
    </row>
    <row r="419" spans="1:21" ht="14.4" customHeight="1" x14ac:dyDescent="0.3">
      <c r="A419" s="695">
        <v>12</v>
      </c>
      <c r="B419" s="696" t="s">
        <v>530</v>
      </c>
      <c r="C419" s="696">
        <v>89301122</v>
      </c>
      <c r="D419" s="697" t="s">
        <v>3061</v>
      </c>
      <c r="E419" s="698" t="s">
        <v>1655</v>
      </c>
      <c r="F419" s="696" t="s">
        <v>1641</v>
      </c>
      <c r="G419" s="696" t="s">
        <v>2011</v>
      </c>
      <c r="H419" s="696" t="s">
        <v>531</v>
      </c>
      <c r="I419" s="696" t="s">
        <v>2274</v>
      </c>
      <c r="J419" s="696" t="s">
        <v>2275</v>
      </c>
      <c r="K419" s="696" t="s">
        <v>2276</v>
      </c>
      <c r="L419" s="699">
        <v>1027.5</v>
      </c>
      <c r="M419" s="699">
        <v>6165</v>
      </c>
      <c r="N419" s="696">
        <v>6</v>
      </c>
      <c r="O419" s="700">
        <v>1</v>
      </c>
      <c r="P419" s="699">
        <v>6165</v>
      </c>
      <c r="Q419" s="701">
        <v>1</v>
      </c>
      <c r="R419" s="696">
        <v>6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12</v>
      </c>
      <c r="B420" s="696" t="s">
        <v>530</v>
      </c>
      <c r="C420" s="696">
        <v>89301122</v>
      </c>
      <c r="D420" s="697" t="s">
        <v>3061</v>
      </c>
      <c r="E420" s="698" t="s">
        <v>1655</v>
      </c>
      <c r="F420" s="696" t="s">
        <v>1641</v>
      </c>
      <c r="G420" s="696" t="s">
        <v>2011</v>
      </c>
      <c r="H420" s="696" t="s">
        <v>531</v>
      </c>
      <c r="I420" s="696" t="s">
        <v>2205</v>
      </c>
      <c r="J420" s="696" t="s">
        <v>2206</v>
      </c>
      <c r="K420" s="696" t="s">
        <v>2207</v>
      </c>
      <c r="L420" s="699">
        <v>198.08</v>
      </c>
      <c r="M420" s="699">
        <v>594.24</v>
      </c>
      <c r="N420" s="696">
        <v>3</v>
      </c>
      <c r="O420" s="700">
        <v>1</v>
      </c>
      <c r="P420" s="699">
        <v>594.24</v>
      </c>
      <c r="Q420" s="701">
        <v>1</v>
      </c>
      <c r="R420" s="696">
        <v>3</v>
      </c>
      <c r="S420" s="701">
        <v>1</v>
      </c>
      <c r="T420" s="700">
        <v>1</v>
      </c>
      <c r="U420" s="702">
        <v>1</v>
      </c>
    </row>
    <row r="421" spans="1:21" ht="14.4" customHeight="1" x14ac:dyDescent="0.3">
      <c r="A421" s="695">
        <v>12</v>
      </c>
      <c r="B421" s="696" t="s">
        <v>530</v>
      </c>
      <c r="C421" s="696">
        <v>89301122</v>
      </c>
      <c r="D421" s="697" t="s">
        <v>3061</v>
      </c>
      <c r="E421" s="698" t="s">
        <v>1655</v>
      </c>
      <c r="F421" s="696" t="s">
        <v>1641</v>
      </c>
      <c r="G421" s="696" t="s">
        <v>2011</v>
      </c>
      <c r="H421" s="696" t="s">
        <v>531</v>
      </c>
      <c r="I421" s="696" t="s">
        <v>2208</v>
      </c>
      <c r="J421" s="696" t="s">
        <v>2209</v>
      </c>
      <c r="K421" s="696" t="s">
        <v>2210</v>
      </c>
      <c r="L421" s="699">
        <v>159.5</v>
      </c>
      <c r="M421" s="699">
        <v>478.5</v>
      </c>
      <c r="N421" s="696">
        <v>3</v>
      </c>
      <c r="O421" s="700">
        <v>1</v>
      </c>
      <c r="P421" s="699">
        <v>478.5</v>
      </c>
      <c r="Q421" s="701">
        <v>1</v>
      </c>
      <c r="R421" s="696">
        <v>3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12</v>
      </c>
      <c r="B422" s="696" t="s">
        <v>530</v>
      </c>
      <c r="C422" s="696">
        <v>89301122</v>
      </c>
      <c r="D422" s="697" t="s">
        <v>3061</v>
      </c>
      <c r="E422" s="698" t="s">
        <v>1655</v>
      </c>
      <c r="F422" s="696" t="s">
        <v>1641</v>
      </c>
      <c r="G422" s="696" t="s">
        <v>2011</v>
      </c>
      <c r="H422" s="696" t="s">
        <v>531</v>
      </c>
      <c r="I422" s="696" t="s">
        <v>2277</v>
      </c>
      <c r="J422" s="696" t="s">
        <v>2278</v>
      </c>
      <c r="K422" s="696" t="s">
        <v>2279</v>
      </c>
      <c r="L422" s="699">
        <v>153.5</v>
      </c>
      <c r="M422" s="699">
        <v>307</v>
      </c>
      <c r="N422" s="696">
        <v>2</v>
      </c>
      <c r="O422" s="700">
        <v>1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12</v>
      </c>
      <c r="B423" s="696" t="s">
        <v>530</v>
      </c>
      <c r="C423" s="696">
        <v>89301122</v>
      </c>
      <c r="D423" s="697" t="s">
        <v>3061</v>
      </c>
      <c r="E423" s="698" t="s">
        <v>1655</v>
      </c>
      <c r="F423" s="696" t="s">
        <v>1641</v>
      </c>
      <c r="G423" s="696" t="s">
        <v>2011</v>
      </c>
      <c r="H423" s="696" t="s">
        <v>531</v>
      </c>
      <c r="I423" s="696" t="s">
        <v>2280</v>
      </c>
      <c r="J423" s="696" t="s">
        <v>2281</v>
      </c>
      <c r="K423" s="696" t="s">
        <v>2282</v>
      </c>
      <c r="L423" s="699">
        <v>1027.45</v>
      </c>
      <c r="M423" s="699">
        <v>6164.7000000000007</v>
      </c>
      <c r="N423" s="696">
        <v>6</v>
      </c>
      <c r="O423" s="700">
        <v>1</v>
      </c>
      <c r="P423" s="699">
        <v>6164.7000000000007</v>
      </c>
      <c r="Q423" s="701">
        <v>1</v>
      </c>
      <c r="R423" s="696">
        <v>6</v>
      </c>
      <c r="S423" s="701">
        <v>1</v>
      </c>
      <c r="T423" s="700">
        <v>1</v>
      </c>
      <c r="U423" s="702">
        <v>1</v>
      </c>
    </row>
    <row r="424" spans="1:21" ht="14.4" customHeight="1" x14ac:dyDescent="0.3">
      <c r="A424" s="695">
        <v>12</v>
      </c>
      <c r="B424" s="696" t="s">
        <v>530</v>
      </c>
      <c r="C424" s="696">
        <v>89301122</v>
      </c>
      <c r="D424" s="697" t="s">
        <v>3061</v>
      </c>
      <c r="E424" s="698" t="s">
        <v>1655</v>
      </c>
      <c r="F424" s="696" t="s">
        <v>1641</v>
      </c>
      <c r="G424" s="696" t="s">
        <v>2011</v>
      </c>
      <c r="H424" s="696" t="s">
        <v>531</v>
      </c>
      <c r="I424" s="696" t="s">
        <v>2283</v>
      </c>
      <c r="J424" s="696" t="s">
        <v>2284</v>
      </c>
      <c r="K424" s="696" t="s">
        <v>2285</v>
      </c>
      <c r="L424" s="699">
        <v>1027.5</v>
      </c>
      <c r="M424" s="699">
        <v>2055</v>
      </c>
      <c r="N424" s="696">
        <v>2</v>
      </c>
      <c r="O424" s="700">
        <v>1</v>
      </c>
      <c r="P424" s="699">
        <v>2055</v>
      </c>
      <c r="Q424" s="701">
        <v>1</v>
      </c>
      <c r="R424" s="696">
        <v>2</v>
      </c>
      <c r="S424" s="701">
        <v>1</v>
      </c>
      <c r="T424" s="700">
        <v>1</v>
      </c>
      <c r="U424" s="702">
        <v>1</v>
      </c>
    </row>
    <row r="425" spans="1:21" ht="14.4" customHeight="1" x14ac:dyDescent="0.3">
      <c r="A425" s="695">
        <v>12</v>
      </c>
      <c r="B425" s="696" t="s">
        <v>530</v>
      </c>
      <c r="C425" s="696">
        <v>89301122</v>
      </c>
      <c r="D425" s="697" t="s">
        <v>3061</v>
      </c>
      <c r="E425" s="698" t="s">
        <v>1655</v>
      </c>
      <c r="F425" s="696" t="s">
        <v>1641</v>
      </c>
      <c r="G425" s="696" t="s">
        <v>2011</v>
      </c>
      <c r="H425" s="696" t="s">
        <v>531</v>
      </c>
      <c r="I425" s="696" t="s">
        <v>2286</v>
      </c>
      <c r="J425" s="696" t="s">
        <v>2287</v>
      </c>
      <c r="K425" s="696" t="s">
        <v>2288</v>
      </c>
      <c r="L425" s="699">
        <v>1500</v>
      </c>
      <c r="M425" s="699">
        <v>9000</v>
      </c>
      <c r="N425" s="696">
        <v>6</v>
      </c>
      <c r="O425" s="700">
        <v>1</v>
      </c>
      <c r="P425" s="699">
        <v>9000</v>
      </c>
      <c r="Q425" s="701">
        <v>1</v>
      </c>
      <c r="R425" s="696">
        <v>6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12</v>
      </c>
      <c r="B426" s="696" t="s">
        <v>530</v>
      </c>
      <c r="C426" s="696">
        <v>89301122</v>
      </c>
      <c r="D426" s="697" t="s">
        <v>3061</v>
      </c>
      <c r="E426" s="698" t="s">
        <v>1655</v>
      </c>
      <c r="F426" s="696" t="s">
        <v>1641</v>
      </c>
      <c r="G426" s="696" t="s">
        <v>1687</v>
      </c>
      <c r="H426" s="696" t="s">
        <v>531</v>
      </c>
      <c r="I426" s="696" t="s">
        <v>2217</v>
      </c>
      <c r="J426" s="696" t="s">
        <v>2218</v>
      </c>
      <c r="K426" s="696" t="s">
        <v>2168</v>
      </c>
      <c r="L426" s="699">
        <v>124.72</v>
      </c>
      <c r="M426" s="699">
        <v>124.72</v>
      </c>
      <c r="N426" s="696">
        <v>1</v>
      </c>
      <c r="O426" s="700">
        <v>1</v>
      </c>
      <c r="P426" s="699">
        <v>124.72</v>
      </c>
      <c r="Q426" s="701">
        <v>1</v>
      </c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12</v>
      </c>
      <c r="B427" s="696" t="s">
        <v>530</v>
      </c>
      <c r="C427" s="696">
        <v>89301122</v>
      </c>
      <c r="D427" s="697" t="s">
        <v>3061</v>
      </c>
      <c r="E427" s="698" t="s">
        <v>1656</v>
      </c>
      <c r="F427" s="696" t="s">
        <v>1639</v>
      </c>
      <c r="G427" s="696" t="s">
        <v>1670</v>
      </c>
      <c r="H427" s="696" t="s">
        <v>1090</v>
      </c>
      <c r="I427" s="696" t="s">
        <v>1293</v>
      </c>
      <c r="J427" s="696" t="s">
        <v>1586</v>
      </c>
      <c r="K427" s="696" t="s">
        <v>1587</v>
      </c>
      <c r="L427" s="699">
        <v>333.31</v>
      </c>
      <c r="M427" s="699">
        <v>333.31</v>
      </c>
      <c r="N427" s="696">
        <v>1</v>
      </c>
      <c r="O427" s="700">
        <v>1</v>
      </c>
      <c r="P427" s="699">
        <v>333.31</v>
      </c>
      <c r="Q427" s="701">
        <v>1</v>
      </c>
      <c r="R427" s="696">
        <v>1</v>
      </c>
      <c r="S427" s="701">
        <v>1</v>
      </c>
      <c r="T427" s="700">
        <v>1</v>
      </c>
      <c r="U427" s="702">
        <v>1</v>
      </c>
    </row>
    <row r="428" spans="1:21" ht="14.4" customHeight="1" x14ac:dyDescent="0.3">
      <c r="A428" s="695">
        <v>12</v>
      </c>
      <c r="B428" s="696" t="s">
        <v>530</v>
      </c>
      <c r="C428" s="696">
        <v>89301122</v>
      </c>
      <c r="D428" s="697" t="s">
        <v>3061</v>
      </c>
      <c r="E428" s="698" t="s">
        <v>1656</v>
      </c>
      <c r="F428" s="696" t="s">
        <v>1639</v>
      </c>
      <c r="G428" s="696" t="s">
        <v>1670</v>
      </c>
      <c r="H428" s="696" t="s">
        <v>1090</v>
      </c>
      <c r="I428" s="696" t="s">
        <v>1323</v>
      </c>
      <c r="J428" s="696" t="s">
        <v>1590</v>
      </c>
      <c r="K428" s="696" t="s">
        <v>1591</v>
      </c>
      <c r="L428" s="699">
        <v>333.31</v>
      </c>
      <c r="M428" s="699">
        <v>666.62</v>
      </c>
      <c r="N428" s="696">
        <v>2</v>
      </c>
      <c r="O428" s="700">
        <v>2</v>
      </c>
      <c r="P428" s="699">
        <v>333.31</v>
      </c>
      <c r="Q428" s="701">
        <v>0.5</v>
      </c>
      <c r="R428" s="696">
        <v>1</v>
      </c>
      <c r="S428" s="701">
        <v>0.5</v>
      </c>
      <c r="T428" s="700">
        <v>1</v>
      </c>
      <c r="U428" s="702">
        <v>0.5</v>
      </c>
    </row>
    <row r="429" spans="1:21" ht="14.4" customHeight="1" x14ac:dyDescent="0.3">
      <c r="A429" s="695">
        <v>12</v>
      </c>
      <c r="B429" s="696" t="s">
        <v>530</v>
      </c>
      <c r="C429" s="696">
        <v>89301122</v>
      </c>
      <c r="D429" s="697" t="s">
        <v>3061</v>
      </c>
      <c r="E429" s="698" t="s">
        <v>1656</v>
      </c>
      <c r="F429" s="696" t="s">
        <v>1639</v>
      </c>
      <c r="G429" s="696" t="s">
        <v>1799</v>
      </c>
      <c r="H429" s="696" t="s">
        <v>1090</v>
      </c>
      <c r="I429" s="696" t="s">
        <v>1800</v>
      </c>
      <c r="J429" s="696" t="s">
        <v>1801</v>
      </c>
      <c r="K429" s="696" t="s">
        <v>1802</v>
      </c>
      <c r="L429" s="699">
        <v>1140.7</v>
      </c>
      <c r="M429" s="699">
        <v>3422.1000000000004</v>
      </c>
      <c r="N429" s="696">
        <v>3</v>
      </c>
      <c r="O429" s="700">
        <v>1</v>
      </c>
      <c r="P429" s="699">
        <v>3422.1000000000004</v>
      </c>
      <c r="Q429" s="701">
        <v>1</v>
      </c>
      <c r="R429" s="696">
        <v>3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12</v>
      </c>
      <c r="B430" s="696" t="s">
        <v>530</v>
      </c>
      <c r="C430" s="696">
        <v>89301122</v>
      </c>
      <c r="D430" s="697" t="s">
        <v>3061</v>
      </c>
      <c r="E430" s="698" t="s">
        <v>1656</v>
      </c>
      <c r="F430" s="696" t="s">
        <v>1639</v>
      </c>
      <c r="G430" s="696" t="s">
        <v>2068</v>
      </c>
      <c r="H430" s="696" t="s">
        <v>1090</v>
      </c>
      <c r="I430" s="696" t="s">
        <v>1121</v>
      </c>
      <c r="J430" s="696" t="s">
        <v>1122</v>
      </c>
      <c r="K430" s="696" t="s">
        <v>1123</v>
      </c>
      <c r="L430" s="699">
        <v>44.89</v>
      </c>
      <c r="M430" s="699">
        <v>44.89</v>
      </c>
      <c r="N430" s="696">
        <v>1</v>
      </c>
      <c r="O430" s="700">
        <v>1</v>
      </c>
      <c r="P430" s="699">
        <v>44.89</v>
      </c>
      <c r="Q430" s="701">
        <v>1</v>
      </c>
      <c r="R430" s="696">
        <v>1</v>
      </c>
      <c r="S430" s="701">
        <v>1</v>
      </c>
      <c r="T430" s="700">
        <v>1</v>
      </c>
      <c r="U430" s="702">
        <v>1</v>
      </c>
    </row>
    <row r="431" spans="1:21" ht="14.4" customHeight="1" x14ac:dyDescent="0.3">
      <c r="A431" s="695">
        <v>12</v>
      </c>
      <c r="B431" s="696" t="s">
        <v>530</v>
      </c>
      <c r="C431" s="696">
        <v>89301122</v>
      </c>
      <c r="D431" s="697" t="s">
        <v>3061</v>
      </c>
      <c r="E431" s="698" t="s">
        <v>1656</v>
      </c>
      <c r="F431" s="696" t="s">
        <v>1639</v>
      </c>
      <c r="G431" s="696" t="s">
        <v>1671</v>
      </c>
      <c r="H431" s="696" t="s">
        <v>1090</v>
      </c>
      <c r="I431" s="696" t="s">
        <v>1771</v>
      </c>
      <c r="J431" s="696" t="s">
        <v>1772</v>
      </c>
      <c r="K431" s="696" t="s">
        <v>1773</v>
      </c>
      <c r="L431" s="699">
        <v>138.16</v>
      </c>
      <c r="M431" s="699">
        <v>276.32</v>
      </c>
      <c r="N431" s="696">
        <v>2</v>
      </c>
      <c r="O431" s="700">
        <v>1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12</v>
      </c>
      <c r="B432" s="696" t="s">
        <v>530</v>
      </c>
      <c r="C432" s="696">
        <v>89301122</v>
      </c>
      <c r="D432" s="697" t="s">
        <v>3061</v>
      </c>
      <c r="E432" s="698" t="s">
        <v>1656</v>
      </c>
      <c r="F432" s="696" t="s">
        <v>1639</v>
      </c>
      <c r="G432" s="696" t="s">
        <v>2074</v>
      </c>
      <c r="H432" s="696" t="s">
        <v>1090</v>
      </c>
      <c r="I432" s="696" t="s">
        <v>2289</v>
      </c>
      <c r="J432" s="696" t="s">
        <v>2290</v>
      </c>
      <c r="K432" s="696" t="s">
        <v>1478</v>
      </c>
      <c r="L432" s="699">
        <v>82.08</v>
      </c>
      <c r="M432" s="699">
        <v>82.08</v>
      </c>
      <c r="N432" s="696">
        <v>1</v>
      </c>
      <c r="O432" s="700">
        <v>1</v>
      </c>
      <c r="P432" s="699"/>
      <c r="Q432" s="701">
        <v>0</v>
      </c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12</v>
      </c>
      <c r="B433" s="696" t="s">
        <v>530</v>
      </c>
      <c r="C433" s="696">
        <v>89301122</v>
      </c>
      <c r="D433" s="697" t="s">
        <v>3061</v>
      </c>
      <c r="E433" s="698" t="s">
        <v>1656</v>
      </c>
      <c r="F433" s="696" t="s">
        <v>1639</v>
      </c>
      <c r="G433" s="696" t="s">
        <v>1737</v>
      </c>
      <c r="H433" s="696" t="s">
        <v>531</v>
      </c>
      <c r="I433" s="696" t="s">
        <v>941</v>
      </c>
      <c r="J433" s="696" t="s">
        <v>942</v>
      </c>
      <c r="K433" s="696" t="s">
        <v>2228</v>
      </c>
      <c r="L433" s="699">
        <v>116.11</v>
      </c>
      <c r="M433" s="699">
        <v>116.11</v>
      </c>
      <c r="N433" s="696">
        <v>1</v>
      </c>
      <c r="O433" s="700">
        <v>0.5</v>
      </c>
      <c r="P433" s="699">
        <v>116.11</v>
      </c>
      <c r="Q433" s="701">
        <v>1</v>
      </c>
      <c r="R433" s="696">
        <v>1</v>
      </c>
      <c r="S433" s="701">
        <v>1</v>
      </c>
      <c r="T433" s="700">
        <v>0.5</v>
      </c>
      <c r="U433" s="702">
        <v>1</v>
      </c>
    </row>
    <row r="434" spans="1:21" ht="14.4" customHeight="1" x14ac:dyDescent="0.3">
      <c r="A434" s="695">
        <v>12</v>
      </c>
      <c r="B434" s="696" t="s">
        <v>530</v>
      </c>
      <c r="C434" s="696">
        <v>89301122</v>
      </c>
      <c r="D434" s="697" t="s">
        <v>3061</v>
      </c>
      <c r="E434" s="698" t="s">
        <v>1656</v>
      </c>
      <c r="F434" s="696" t="s">
        <v>1639</v>
      </c>
      <c r="G434" s="696" t="s">
        <v>1675</v>
      </c>
      <c r="H434" s="696" t="s">
        <v>531</v>
      </c>
      <c r="I434" s="696" t="s">
        <v>1267</v>
      </c>
      <c r="J434" s="696" t="s">
        <v>1268</v>
      </c>
      <c r="K434" s="696" t="s">
        <v>1269</v>
      </c>
      <c r="L434" s="699">
        <v>153.52000000000001</v>
      </c>
      <c r="M434" s="699">
        <v>460.56000000000006</v>
      </c>
      <c r="N434" s="696">
        <v>3</v>
      </c>
      <c r="O434" s="700">
        <v>3</v>
      </c>
      <c r="P434" s="699">
        <v>153.52000000000001</v>
      </c>
      <c r="Q434" s="701">
        <v>0.33333333333333331</v>
      </c>
      <c r="R434" s="696">
        <v>1</v>
      </c>
      <c r="S434" s="701">
        <v>0.33333333333333331</v>
      </c>
      <c r="T434" s="700">
        <v>1</v>
      </c>
      <c r="U434" s="702">
        <v>0.33333333333333331</v>
      </c>
    </row>
    <row r="435" spans="1:21" ht="14.4" customHeight="1" x14ac:dyDescent="0.3">
      <c r="A435" s="695">
        <v>12</v>
      </c>
      <c r="B435" s="696" t="s">
        <v>530</v>
      </c>
      <c r="C435" s="696">
        <v>89301122</v>
      </c>
      <c r="D435" s="697" t="s">
        <v>3061</v>
      </c>
      <c r="E435" s="698" t="s">
        <v>1656</v>
      </c>
      <c r="F435" s="696" t="s">
        <v>1639</v>
      </c>
      <c r="G435" s="696" t="s">
        <v>1743</v>
      </c>
      <c r="H435" s="696" t="s">
        <v>531</v>
      </c>
      <c r="I435" s="696" t="s">
        <v>650</v>
      </c>
      <c r="J435" s="696" t="s">
        <v>651</v>
      </c>
      <c r="K435" s="696" t="s">
        <v>652</v>
      </c>
      <c r="L435" s="699">
        <v>56.69</v>
      </c>
      <c r="M435" s="699">
        <v>113.38</v>
      </c>
      <c r="N435" s="696">
        <v>2</v>
      </c>
      <c r="O435" s="700">
        <v>1.5</v>
      </c>
      <c r="P435" s="699">
        <v>56.69</v>
      </c>
      <c r="Q435" s="701">
        <v>0.5</v>
      </c>
      <c r="R435" s="696">
        <v>1</v>
      </c>
      <c r="S435" s="701">
        <v>0.5</v>
      </c>
      <c r="T435" s="700">
        <v>0.5</v>
      </c>
      <c r="U435" s="702">
        <v>0.33333333333333331</v>
      </c>
    </row>
    <row r="436" spans="1:21" ht="14.4" customHeight="1" x14ac:dyDescent="0.3">
      <c r="A436" s="695">
        <v>12</v>
      </c>
      <c r="B436" s="696" t="s">
        <v>530</v>
      </c>
      <c r="C436" s="696">
        <v>89301122</v>
      </c>
      <c r="D436" s="697" t="s">
        <v>3061</v>
      </c>
      <c r="E436" s="698" t="s">
        <v>1656</v>
      </c>
      <c r="F436" s="696" t="s">
        <v>1639</v>
      </c>
      <c r="G436" s="696" t="s">
        <v>1676</v>
      </c>
      <c r="H436" s="696" t="s">
        <v>531</v>
      </c>
      <c r="I436" s="696" t="s">
        <v>1677</v>
      </c>
      <c r="J436" s="696" t="s">
        <v>1280</v>
      </c>
      <c r="K436" s="696" t="s">
        <v>1678</v>
      </c>
      <c r="L436" s="699">
        <v>23.46</v>
      </c>
      <c r="M436" s="699">
        <v>375.36</v>
      </c>
      <c r="N436" s="696">
        <v>16</v>
      </c>
      <c r="O436" s="700">
        <v>11.5</v>
      </c>
      <c r="P436" s="699">
        <v>234.60000000000002</v>
      </c>
      <c r="Q436" s="701">
        <v>0.625</v>
      </c>
      <c r="R436" s="696">
        <v>10</v>
      </c>
      <c r="S436" s="701">
        <v>0.625</v>
      </c>
      <c r="T436" s="700">
        <v>6.5</v>
      </c>
      <c r="U436" s="702">
        <v>0.56521739130434778</v>
      </c>
    </row>
    <row r="437" spans="1:21" ht="14.4" customHeight="1" x14ac:dyDescent="0.3">
      <c r="A437" s="695">
        <v>12</v>
      </c>
      <c r="B437" s="696" t="s">
        <v>530</v>
      </c>
      <c r="C437" s="696">
        <v>89301122</v>
      </c>
      <c r="D437" s="697" t="s">
        <v>3061</v>
      </c>
      <c r="E437" s="698" t="s">
        <v>1656</v>
      </c>
      <c r="F437" s="696" t="s">
        <v>1639</v>
      </c>
      <c r="G437" s="696" t="s">
        <v>1760</v>
      </c>
      <c r="H437" s="696" t="s">
        <v>531</v>
      </c>
      <c r="I437" s="696" t="s">
        <v>1916</v>
      </c>
      <c r="J437" s="696" t="s">
        <v>1917</v>
      </c>
      <c r="K437" s="696" t="s">
        <v>1918</v>
      </c>
      <c r="L437" s="699">
        <v>547.16999999999996</v>
      </c>
      <c r="M437" s="699">
        <v>547.16999999999996</v>
      </c>
      <c r="N437" s="696">
        <v>1</v>
      </c>
      <c r="O437" s="700">
        <v>1</v>
      </c>
      <c r="P437" s="699">
        <v>547.16999999999996</v>
      </c>
      <c r="Q437" s="701">
        <v>1</v>
      </c>
      <c r="R437" s="696">
        <v>1</v>
      </c>
      <c r="S437" s="701">
        <v>1</v>
      </c>
      <c r="T437" s="700">
        <v>1</v>
      </c>
      <c r="U437" s="702">
        <v>1</v>
      </c>
    </row>
    <row r="438" spans="1:21" ht="14.4" customHeight="1" x14ac:dyDescent="0.3">
      <c r="A438" s="695">
        <v>12</v>
      </c>
      <c r="B438" s="696" t="s">
        <v>530</v>
      </c>
      <c r="C438" s="696">
        <v>89301122</v>
      </c>
      <c r="D438" s="697" t="s">
        <v>3061</v>
      </c>
      <c r="E438" s="698" t="s">
        <v>1656</v>
      </c>
      <c r="F438" s="696" t="s">
        <v>1639</v>
      </c>
      <c r="G438" s="696" t="s">
        <v>1760</v>
      </c>
      <c r="H438" s="696" t="s">
        <v>1090</v>
      </c>
      <c r="I438" s="696" t="s">
        <v>1919</v>
      </c>
      <c r="J438" s="696" t="s">
        <v>1762</v>
      </c>
      <c r="K438" s="696" t="s">
        <v>1920</v>
      </c>
      <c r="L438" s="699">
        <v>492.45</v>
      </c>
      <c r="M438" s="699">
        <v>492.45</v>
      </c>
      <c r="N438" s="696">
        <v>1</v>
      </c>
      <c r="O438" s="700">
        <v>1</v>
      </c>
      <c r="P438" s="699">
        <v>492.45</v>
      </c>
      <c r="Q438" s="701">
        <v>1</v>
      </c>
      <c r="R438" s="696">
        <v>1</v>
      </c>
      <c r="S438" s="701">
        <v>1</v>
      </c>
      <c r="T438" s="700">
        <v>1</v>
      </c>
      <c r="U438" s="702">
        <v>1</v>
      </c>
    </row>
    <row r="439" spans="1:21" ht="14.4" customHeight="1" x14ac:dyDescent="0.3">
      <c r="A439" s="695">
        <v>12</v>
      </c>
      <c r="B439" s="696" t="s">
        <v>530</v>
      </c>
      <c r="C439" s="696">
        <v>89301122</v>
      </c>
      <c r="D439" s="697" t="s">
        <v>3061</v>
      </c>
      <c r="E439" s="698" t="s">
        <v>1656</v>
      </c>
      <c r="F439" s="696" t="s">
        <v>1639</v>
      </c>
      <c r="G439" s="696" t="s">
        <v>1679</v>
      </c>
      <c r="H439" s="696" t="s">
        <v>531</v>
      </c>
      <c r="I439" s="696" t="s">
        <v>1680</v>
      </c>
      <c r="J439" s="696" t="s">
        <v>1681</v>
      </c>
      <c r="K439" s="696" t="s">
        <v>1682</v>
      </c>
      <c r="L439" s="699">
        <v>1660.2</v>
      </c>
      <c r="M439" s="699">
        <v>1660.2</v>
      </c>
      <c r="N439" s="696">
        <v>1</v>
      </c>
      <c r="O439" s="700">
        <v>1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12</v>
      </c>
      <c r="B440" s="696" t="s">
        <v>530</v>
      </c>
      <c r="C440" s="696">
        <v>89301122</v>
      </c>
      <c r="D440" s="697" t="s">
        <v>3061</v>
      </c>
      <c r="E440" s="698" t="s">
        <v>1656</v>
      </c>
      <c r="F440" s="696" t="s">
        <v>1641</v>
      </c>
      <c r="G440" s="696" t="s">
        <v>1687</v>
      </c>
      <c r="H440" s="696" t="s">
        <v>531</v>
      </c>
      <c r="I440" s="696" t="s">
        <v>1964</v>
      </c>
      <c r="J440" s="696" t="s">
        <v>1965</v>
      </c>
      <c r="K440" s="696" t="s">
        <v>1966</v>
      </c>
      <c r="L440" s="699">
        <v>112.5</v>
      </c>
      <c r="M440" s="699">
        <v>1350</v>
      </c>
      <c r="N440" s="696">
        <v>12</v>
      </c>
      <c r="O440" s="700">
        <v>1</v>
      </c>
      <c r="P440" s="699">
        <v>1350</v>
      </c>
      <c r="Q440" s="701">
        <v>1</v>
      </c>
      <c r="R440" s="696">
        <v>12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12</v>
      </c>
      <c r="B441" s="696" t="s">
        <v>530</v>
      </c>
      <c r="C441" s="696">
        <v>89301122</v>
      </c>
      <c r="D441" s="697" t="s">
        <v>3061</v>
      </c>
      <c r="E441" s="698" t="s">
        <v>1657</v>
      </c>
      <c r="F441" s="696" t="s">
        <v>1639</v>
      </c>
      <c r="G441" s="696" t="s">
        <v>1817</v>
      </c>
      <c r="H441" s="696" t="s">
        <v>531</v>
      </c>
      <c r="I441" s="696" t="s">
        <v>1818</v>
      </c>
      <c r="J441" s="696" t="s">
        <v>1819</v>
      </c>
      <c r="K441" s="696" t="s">
        <v>1820</v>
      </c>
      <c r="L441" s="699">
        <v>0</v>
      </c>
      <c r="M441" s="699">
        <v>0</v>
      </c>
      <c r="N441" s="696">
        <v>5</v>
      </c>
      <c r="O441" s="700">
        <v>4</v>
      </c>
      <c r="P441" s="699">
        <v>0</v>
      </c>
      <c r="Q441" s="701"/>
      <c r="R441" s="696">
        <v>5</v>
      </c>
      <c r="S441" s="701">
        <v>1</v>
      </c>
      <c r="T441" s="700">
        <v>4</v>
      </c>
      <c r="U441" s="702">
        <v>1</v>
      </c>
    </row>
    <row r="442" spans="1:21" ht="14.4" customHeight="1" x14ac:dyDescent="0.3">
      <c r="A442" s="695">
        <v>12</v>
      </c>
      <c r="B442" s="696" t="s">
        <v>530</v>
      </c>
      <c r="C442" s="696">
        <v>89301122</v>
      </c>
      <c r="D442" s="697" t="s">
        <v>3061</v>
      </c>
      <c r="E442" s="698" t="s">
        <v>1657</v>
      </c>
      <c r="F442" s="696" t="s">
        <v>1639</v>
      </c>
      <c r="G442" s="696" t="s">
        <v>1670</v>
      </c>
      <c r="H442" s="696" t="s">
        <v>1090</v>
      </c>
      <c r="I442" s="696" t="s">
        <v>1293</v>
      </c>
      <c r="J442" s="696" t="s">
        <v>1586</v>
      </c>
      <c r="K442" s="696" t="s">
        <v>1587</v>
      </c>
      <c r="L442" s="699">
        <v>333.31</v>
      </c>
      <c r="M442" s="699">
        <v>333.31</v>
      </c>
      <c r="N442" s="696">
        <v>1</v>
      </c>
      <c r="O442" s="700">
        <v>1</v>
      </c>
      <c r="P442" s="699">
        <v>333.31</v>
      </c>
      <c r="Q442" s="701">
        <v>1</v>
      </c>
      <c r="R442" s="696">
        <v>1</v>
      </c>
      <c r="S442" s="701">
        <v>1</v>
      </c>
      <c r="T442" s="700">
        <v>1</v>
      </c>
      <c r="U442" s="702">
        <v>1</v>
      </c>
    </row>
    <row r="443" spans="1:21" ht="14.4" customHeight="1" x14ac:dyDescent="0.3">
      <c r="A443" s="695">
        <v>12</v>
      </c>
      <c r="B443" s="696" t="s">
        <v>530</v>
      </c>
      <c r="C443" s="696">
        <v>89301122</v>
      </c>
      <c r="D443" s="697" t="s">
        <v>3061</v>
      </c>
      <c r="E443" s="698" t="s">
        <v>1657</v>
      </c>
      <c r="F443" s="696" t="s">
        <v>1639</v>
      </c>
      <c r="G443" s="696" t="s">
        <v>1670</v>
      </c>
      <c r="H443" s="696" t="s">
        <v>1090</v>
      </c>
      <c r="I443" s="696" t="s">
        <v>2291</v>
      </c>
      <c r="J443" s="696" t="s">
        <v>2292</v>
      </c>
      <c r="K443" s="696" t="s">
        <v>2293</v>
      </c>
      <c r="L443" s="699">
        <v>112.76</v>
      </c>
      <c r="M443" s="699">
        <v>112.76</v>
      </c>
      <c r="N443" s="696">
        <v>1</v>
      </c>
      <c r="O443" s="700">
        <v>1</v>
      </c>
      <c r="P443" s="699">
        <v>112.76</v>
      </c>
      <c r="Q443" s="701">
        <v>1</v>
      </c>
      <c r="R443" s="696">
        <v>1</v>
      </c>
      <c r="S443" s="701">
        <v>1</v>
      </c>
      <c r="T443" s="700">
        <v>1</v>
      </c>
      <c r="U443" s="702">
        <v>1</v>
      </c>
    </row>
    <row r="444" spans="1:21" ht="14.4" customHeight="1" x14ac:dyDescent="0.3">
      <c r="A444" s="695">
        <v>12</v>
      </c>
      <c r="B444" s="696" t="s">
        <v>530</v>
      </c>
      <c r="C444" s="696">
        <v>89301122</v>
      </c>
      <c r="D444" s="697" t="s">
        <v>3061</v>
      </c>
      <c r="E444" s="698" t="s">
        <v>1657</v>
      </c>
      <c r="F444" s="696" t="s">
        <v>1639</v>
      </c>
      <c r="G444" s="696" t="s">
        <v>1670</v>
      </c>
      <c r="H444" s="696" t="s">
        <v>1090</v>
      </c>
      <c r="I444" s="696" t="s">
        <v>1323</v>
      </c>
      <c r="J444" s="696" t="s">
        <v>1590</v>
      </c>
      <c r="K444" s="696" t="s">
        <v>1591</v>
      </c>
      <c r="L444" s="699">
        <v>333.31</v>
      </c>
      <c r="M444" s="699">
        <v>333.31</v>
      </c>
      <c r="N444" s="696">
        <v>1</v>
      </c>
      <c r="O444" s="700">
        <v>1</v>
      </c>
      <c r="P444" s="699">
        <v>333.31</v>
      </c>
      <c r="Q444" s="701">
        <v>1</v>
      </c>
      <c r="R444" s="696">
        <v>1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12</v>
      </c>
      <c r="B445" s="696" t="s">
        <v>530</v>
      </c>
      <c r="C445" s="696">
        <v>89301122</v>
      </c>
      <c r="D445" s="697" t="s">
        <v>3061</v>
      </c>
      <c r="E445" s="698" t="s">
        <v>1657</v>
      </c>
      <c r="F445" s="696" t="s">
        <v>1639</v>
      </c>
      <c r="G445" s="696" t="s">
        <v>1821</v>
      </c>
      <c r="H445" s="696" t="s">
        <v>531</v>
      </c>
      <c r="I445" s="696" t="s">
        <v>1822</v>
      </c>
      <c r="J445" s="696" t="s">
        <v>1823</v>
      </c>
      <c r="K445" s="696" t="s">
        <v>1759</v>
      </c>
      <c r="L445" s="699">
        <v>97.42</v>
      </c>
      <c r="M445" s="699">
        <v>389.68</v>
      </c>
      <c r="N445" s="696">
        <v>4</v>
      </c>
      <c r="O445" s="700">
        <v>0.5</v>
      </c>
      <c r="P445" s="699">
        <v>389.68</v>
      </c>
      <c r="Q445" s="701">
        <v>1</v>
      </c>
      <c r="R445" s="696">
        <v>4</v>
      </c>
      <c r="S445" s="701">
        <v>1</v>
      </c>
      <c r="T445" s="700">
        <v>0.5</v>
      </c>
      <c r="U445" s="702">
        <v>1</v>
      </c>
    </row>
    <row r="446" spans="1:21" ht="14.4" customHeight="1" x14ac:dyDescent="0.3">
      <c r="A446" s="695">
        <v>12</v>
      </c>
      <c r="B446" s="696" t="s">
        <v>530</v>
      </c>
      <c r="C446" s="696">
        <v>89301122</v>
      </c>
      <c r="D446" s="697" t="s">
        <v>3061</v>
      </c>
      <c r="E446" s="698" t="s">
        <v>1657</v>
      </c>
      <c r="F446" s="696" t="s">
        <v>1639</v>
      </c>
      <c r="G446" s="696" t="s">
        <v>1799</v>
      </c>
      <c r="H446" s="696" t="s">
        <v>1090</v>
      </c>
      <c r="I446" s="696" t="s">
        <v>2017</v>
      </c>
      <c r="J446" s="696" t="s">
        <v>2018</v>
      </c>
      <c r="K446" s="696" t="s">
        <v>2019</v>
      </c>
      <c r="L446" s="699">
        <v>216.29</v>
      </c>
      <c r="M446" s="699">
        <v>648.87</v>
      </c>
      <c r="N446" s="696">
        <v>3</v>
      </c>
      <c r="O446" s="700">
        <v>1</v>
      </c>
      <c r="P446" s="699">
        <v>648.87</v>
      </c>
      <c r="Q446" s="701">
        <v>1</v>
      </c>
      <c r="R446" s="696">
        <v>3</v>
      </c>
      <c r="S446" s="701">
        <v>1</v>
      </c>
      <c r="T446" s="700">
        <v>1</v>
      </c>
      <c r="U446" s="702">
        <v>1</v>
      </c>
    </row>
    <row r="447" spans="1:21" ht="14.4" customHeight="1" x14ac:dyDescent="0.3">
      <c r="A447" s="695">
        <v>12</v>
      </c>
      <c r="B447" s="696" t="s">
        <v>530</v>
      </c>
      <c r="C447" s="696">
        <v>89301122</v>
      </c>
      <c r="D447" s="697" t="s">
        <v>3061</v>
      </c>
      <c r="E447" s="698" t="s">
        <v>1657</v>
      </c>
      <c r="F447" s="696" t="s">
        <v>1639</v>
      </c>
      <c r="G447" s="696" t="s">
        <v>1799</v>
      </c>
      <c r="H447" s="696" t="s">
        <v>1090</v>
      </c>
      <c r="I447" s="696" t="s">
        <v>1800</v>
      </c>
      <c r="J447" s="696" t="s">
        <v>1801</v>
      </c>
      <c r="K447" s="696" t="s">
        <v>1802</v>
      </c>
      <c r="L447" s="699">
        <v>1140.7</v>
      </c>
      <c r="M447" s="699">
        <v>27376.799999999996</v>
      </c>
      <c r="N447" s="696">
        <v>24</v>
      </c>
      <c r="O447" s="700">
        <v>8</v>
      </c>
      <c r="P447" s="699">
        <v>27376.799999999996</v>
      </c>
      <c r="Q447" s="701">
        <v>1</v>
      </c>
      <c r="R447" s="696">
        <v>24</v>
      </c>
      <c r="S447" s="701">
        <v>1</v>
      </c>
      <c r="T447" s="700">
        <v>8</v>
      </c>
      <c r="U447" s="702">
        <v>1</v>
      </c>
    </row>
    <row r="448" spans="1:21" ht="14.4" customHeight="1" x14ac:dyDescent="0.3">
      <c r="A448" s="695">
        <v>12</v>
      </c>
      <c r="B448" s="696" t="s">
        <v>530</v>
      </c>
      <c r="C448" s="696">
        <v>89301122</v>
      </c>
      <c r="D448" s="697" t="s">
        <v>3061</v>
      </c>
      <c r="E448" s="698" t="s">
        <v>1657</v>
      </c>
      <c r="F448" s="696" t="s">
        <v>1639</v>
      </c>
      <c r="G448" s="696" t="s">
        <v>1671</v>
      </c>
      <c r="H448" s="696" t="s">
        <v>1090</v>
      </c>
      <c r="I448" s="696" t="s">
        <v>1771</v>
      </c>
      <c r="J448" s="696" t="s">
        <v>1772</v>
      </c>
      <c r="K448" s="696" t="s">
        <v>1773</v>
      </c>
      <c r="L448" s="699">
        <v>138.16</v>
      </c>
      <c r="M448" s="699">
        <v>276.32</v>
      </c>
      <c r="N448" s="696">
        <v>2</v>
      </c>
      <c r="O448" s="700">
        <v>0.5</v>
      </c>
      <c r="P448" s="699"/>
      <c r="Q448" s="701">
        <v>0</v>
      </c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12</v>
      </c>
      <c r="B449" s="696" t="s">
        <v>530</v>
      </c>
      <c r="C449" s="696">
        <v>89301122</v>
      </c>
      <c r="D449" s="697" t="s">
        <v>3061</v>
      </c>
      <c r="E449" s="698" t="s">
        <v>1657</v>
      </c>
      <c r="F449" s="696" t="s">
        <v>1639</v>
      </c>
      <c r="G449" s="696" t="s">
        <v>1671</v>
      </c>
      <c r="H449" s="696" t="s">
        <v>1090</v>
      </c>
      <c r="I449" s="696" t="s">
        <v>1300</v>
      </c>
      <c r="J449" s="696" t="s">
        <v>1301</v>
      </c>
      <c r="K449" s="696" t="s">
        <v>1593</v>
      </c>
      <c r="L449" s="699">
        <v>184.22</v>
      </c>
      <c r="M449" s="699">
        <v>368.44</v>
      </c>
      <c r="N449" s="696">
        <v>2</v>
      </c>
      <c r="O449" s="700">
        <v>1</v>
      </c>
      <c r="P449" s="699">
        <v>368.44</v>
      </c>
      <c r="Q449" s="701">
        <v>1</v>
      </c>
      <c r="R449" s="696">
        <v>2</v>
      </c>
      <c r="S449" s="701">
        <v>1</v>
      </c>
      <c r="T449" s="700">
        <v>1</v>
      </c>
      <c r="U449" s="702">
        <v>1</v>
      </c>
    </row>
    <row r="450" spans="1:21" ht="14.4" customHeight="1" x14ac:dyDescent="0.3">
      <c r="A450" s="695">
        <v>12</v>
      </c>
      <c r="B450" s="696" t="s">
        <v>530</v>
      </c>
      <c r="C450" s="696">
        <v>89301122</v>
      </c>
      <c r="D450" s="697" t="s">
        <v>3061</v>
      </c>
      <c r="E450" s="698" t="s">
        <v>1657</v>
      </c>
      <c r="F450" s="696" t="s">
        <v>1639</v>
      </c>
      <c r="G450" s="696" t="s">
        <v>1671</v>
      </c>
      <c r="H450" s="696" t="s">
        <v>1090</v>
      </c>
      <c r="I450" s="696" t="s">
        <v>2294</v>
      </c>
      <c r="J450" s="696" t="s">
        <v>2295</v>
      </c>
      <c r="K450" s="696" t="s">
        <v>2296</v>
      </c>
      <c r="L450" s="699">
        <v>103.71</v>
      </c>
      <c r="M450" s="699">
        <v>311.13</v>
      </c>
      <c r="N450" s="696">
        <v>3</v>
      </c>
      <c r="O450" s="700">
        <v>1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12</v>
      </c>
      <c r="B451" s="696" t="s">
        <v>530</v>
      </c>
      <c r="C451" s="696">
        <v>89301122</v>
      </c>
      <c r="D451" s="697" t="s">
        <v>3061</v>
      </c>
      <c r="E451" s="698" t="s">
        <v>1657</v>
      </c>
      <c r="F451" s="696" t="s">
        <v>1639</v>
      </c>
      <c r="G451" s="696" t="s">
        <v>1723</v>
      </c>
      <c r="H451" s="696" t="s">
        <v>1090</v>
      </c>
      <c r="I451" s="696" t="s">
        <v>1304</v>
      </c>
      <c r="J451" s="696" t="s">
        <v>1305</v>
      </c>
      <c r="K451" s="696" t="s">
        <v>1593</v>
      </c>
      <c r="L451" s="699">
        <v>69.86</v>
      </c>
      <c r="M451" s="699">
        <v>139.72</v>
      </c>
      <c r="N451" s="696">
        <v>2</v>
      </c>
      <c r="O451" s="700">
        <v>1</v>
      </c>
      <c r="P451" s="699">
        <v>139.72</v>
      </c>
      <c r="Q451" s="701">
        <v>1</v>
      </c>
      <c r="R451" s="696">
        <v>2</v>
      </c>
      <c r="S451" s="701">
        <v>1</v>
      </c>
      <c r="T451" s="700">
        <v>1</v>
      </c>
      <c r="U451" s="702">
        <v>1</v>
      </c>
    </row>
    <row r="452" spans="1:21" ht="14.4" customHeight="1" x14ac:dyDescent="0.3">
      <c r="A452" s="695">
        <v>12</v>
      </c>
      <c r="B452" s="696" t="s">
        <v>530</v>
      </c>
      <c r="C452" s="696">
        <v>89301122</v>
      </c>
      <c r="D452" s="697" t="s">
        <v>3061</v>
      </c>
      <c r="E452" s="698" t="s">
        <v>1657</v>
      </c>
      <c r="F452" s="696" t="s">
        <v>1639</v>
      </c>
      <c r="G452" s="696" t="s">
        <v>1827</v>
      </c>
      <c r="H452" s="696" t="s">
        <v>531</v>
      </c>
      <c r="I452" s="696" t="s">
        <v>1831</v>
      </c>
      <c r="J452" s="696" t="s">
        <v>1832</v>
      </c>
      <c r="K452" s="696" t="s">
        <v>1833</v>
      </c>
      <c r="L452" s="699">
        <v>1162.0999999999999</v>
      </c>
      <c r="M452" s="699">
        <v>3486.2999999999997</v>
      </c>
      <c r="N452" s="696">
        <v>3</v>
      </c>
      <c r="O452" s="700">
        <v>0.5</v>
      </c>
      <c r="P452" s="699">
        <v>3486.2999999999997</v>
      </c>
      <c r="Q452" s="701">
        <v>1</v>
      </c>
      <c r="R452" s="696">
        <v>3</v>
      </c>
      <c r="S452" s="701">
        <v>1</v>
      </c>
      <c r="T452" s="700">
        <v>0.5</v>
      </c>
      <c r="U452" s="702">
        <v>1</v>
      </c>
    </row>
    <row r="453" spans="1:21" ht="14.4" customHeight="1" x14ac:dyDescent="0.3">
      <c r="A453" s="695">
        <v>12</v>
      </c>
      <c r="B453" s="696" t="s">
        <v>530</v>
      </c>
      <c r="C453" s="696">
        <v>89301122</v>
      </c>
      <c r="D453" s="697" t="s">
        <v>3061</v>
      </c>
      <c r="E453" s="698" t="s">
        <v>1657</v>
      </c>
      <c r="F453" s="696" t="s">
        <v>1639</v>
      </c>
      <c r="G453" s="696" t="s">
        <v>2074</v>
      </c>
      <c r="H453" s="696" t="s">
        <v>1090</v>
      </c>
      <c r="I453" s="696" t="s">
        <v>2075</v>
      </c>
      <c r="J453" s="696" t="s">
        <v>2076</v>
      </c>
      <c r="K453" s="696" t="s">
        <v>2077</v>
      </c>
      <c r="L453" s="699">
        <v>492.45</v>
      </c>
      <c r="M453" s="699">
        <v>492.45</v>
      </c>
      <c r="N453" s="696">
        <v>1</v>
      </c>
      <c r="O453" s="700">
        <v>1</v>
      </c>
      <c r="P453" s="699">
        <v>492.45</v>
      </c>
      <c r="Q453" s="701">
        <v>1</v>
      </c>
      <c r="R453" s="696">
        <v>1</v>
      </c>
      <c r="S453" s="701">
        <v>1</v>
      </c>
      <c r="T453" s="700">
        <v>1</v>
      </c>
      <c r="U453" s="702">
        <v>1</v>
      </c>
    </row>
    <row r="454" spans="1:21" ht="14.4" customHeight="1" x14ac:dyDescent="0.3">
      <c r="A454" s="695">
        <v>12</v>
      </c>
      <c r="B454" s="696" t="s">
        <v>530</v>
      </c>
      <c r="C454" s="696">
        <v>89301122</v>
      </c>
      <c r="D454" s="697" t="s">
        <v>3061</v>
      </c>
      <c r="E454" s="698" t="s">
        <v>1657</v>
      </c>
      <c r="F454" s="696" t="s">
        <v>1639</v>
      </c>
      <c r="G454" s="696" t="s">
        <v>2074</v>
      </c>
      <c r="H454" s="696" t="s">
        <v>531</v>
      </c>
      <c r="I454" s="696" t="s">
        <v>2219</v>
      </c>
      <c r="J454" s="696" t="s">
        <v>2220</v>
      </c>
      <c r="K454" s="696" t="s">
        <v>2221</v>
      </c>
      <c r="L454" s="699">
        <v>0</v>
      </c>
      <c r="M454" s="699">
        <v>0</v>
      </c>
      <c r="N454" s="696">
        <v>1</v>
      </c>
      <c r="O454" s="700">
        <v>1</v>
      </c>
      <c r="P454" s="699">
        <v>0</v>
      </c>
      <c r="Q454" s="701"/>
      <c r="R454" s="696">
        <v>1</v>
      </c>
      <c r="S454" s="701">
        <v>1</v>
      </c>
      <c r="T454" s="700">
        <v>1</v>
      </c>
      <c r="U454" s="702">
        <v>1</v>
      </c>
    </row>
    <row r="455" spans="1:21" ht="14.4" customHeight="1" x14ac:dyDescent="0.3">
      <c r="A455" s="695">
        <v>12</v>
      </c>
      <c r="B455" s="696" t="s">
        <v>530</v>
      </c>
      <c r="C455" s="696">
        <v>89301122</v>
      </c>
      <c r="D455" s="697" t="s">
        <v>3061</v>
      </c>
      <c r="E455" s="698" t="s">
        <v>1657</v>
      </c>
      <c r="F455" s="696" t="s">
        <v>1639</v>
      </c>
      <c r="G455" s="696" t="s">
        <v>1836</v>
      </c>
      <c r="H455" s="696" t="s">
        <v>531</v>
      </c>
      <c r="I455" s="696" t="s">
        <v>1837</v>
      </c>
      <c r="J455" s="696" t="s">
        <v>1838</v>
      </c>
      <c r="K455" s="696" t="s">
        <v>1839</v>
      </c>
      <c r="L455" s="699">
        <v>1500.42</v>
      </c>
      <c r="M455" s="699">
        <v>1500.42</v>
      </c>
      <c r="N455" s="696">
        <v>1</v>
      </c>
      <c r="O455" s="700">
        <v>1</v>
      </c>
      <c r="P455" s="699">
        <v>1500.42</v>
      </c>
      <c r="Q455" s="701">
        <v>1</v>
      </c>
      <c r="R455" s="696">
        <v>1</v>
      </c>
      <c r="S455" s="701">
        <v>1</v>
      </c>
      <c r="T455" s="700">
        <v>1</v>
      </c>
      <c r="U455" s="702">
        <v>1</v>
      </c>
    </row>
    <row r="456" spans="1:21" ht="14.4" customHeight="1" x14ac:dyDescent="0.3">
      <c r="A456" s="695">
        <v>12</v>
      </c>
      <c r="B456" s="696" t="s">
        <v>530</v>
      </c>
      <c r="C456" s="696">
        <v>89301122</v>
      </c>
      <c r="D456" s="697" t="s">
        <v>3061</v>
      </c>
      <c r="E456" s="698" t="s">
        <v>1657</v>
      </c>
      <c r="F456" s="696" t="s">
        <v>1639</v>
      </c>
      <c r="G456" s="696" t="s">
        <v>1836</v>
      </c>
      <c r="H456" s="696" t="s">
        <v>531</v>
      </c>
      <c r="I456" s="696" t="s">
        <v>1840</v>
      </c>
      <c r="J456" s="696" t="s">
        <v>1841</v>
      </c>
      <c r="K456" s="696" t="s">
        <v>1842</v>
      </c>
      <c r="L456" s="699">
        <v>750.21</v>
      </c>
      <c r="M456" s="699">
        <v>2250.63</v>
      </c>
      <c r="N456" s="696">
        <v>3</v>
      </c>
      <c r="O456" s="700">
        <v>2</v>
      </c>
      <c r="P456" s="699">
        <v>2250.63</v>
      </c>
      <c r="Q456" s="701">
        <v>1</v>
      </c>
      <c r="R456" s="696">
        <v>3</v>
      </c>
      <c r="S456" s="701">
        <v>1</v>
      </c>
      <c r="T456" s="700">
        <v>2</v>
      </c>
      <c r="U456" s="702">
        <v>1</v>
      </c>
    </row>
    <row r="457" spans="1:21" ht="14.4" customHeight="1" x14ac:dyDescent="0.3">
      <c r="A457" s="695">
        <v>12</v>
      </c>
      <c r="B457" s="696" t="s">
        <v>530</v>
      </c>
      <c r="C457" s="696">
        <v>89301122</v>
      </c>
      <c r="D457" s="697" t="s">
        <v>3061</v>
      </c>
      <c r="E457" s="698" t="s">
        <v>1657</v>
      </c>
      <c r="F457" s="696" t="s">
        <v>1639</v>
      </c>
      <c r="G457" s="696" t="s">
        <v>1836</v>
      </c>
      <c r="H457" s="696" t="s">
        <v>531</v>
      </c>
      <c r="I457" s="696" t="s">
        <v>2021</v>
      </c>
      <c r="J457" s="696" t="s">
        <v>1838</v>
      </c>
      <c r="K457" s="696" t="s">
        <v>2022</v>
      </c>
      <c r="L457" s="699">
        <v>0</v>
      </c>
      <c r="M457" s="699">
        <v>0</v>
      </c>
      <c r="N457" s="696">
        <v>3</v>
      </c>
      <c r="O457" s="700">
        <v>2.5</v>
      </c>
      <c r="P457" s="699">
        <v>0</v>
      </c>
      <c r="Q457" s="701"/>
      <c r="R457" s="696">
        <v>2</v>
      </c>
      <c r="S457" s="701">
        <v>0.66666666666666663</v>
      </c>
      <c r="T457" s="700">
        <v>1.5</v>
      </c>
      <c r="U457" s="702">
        <v>0.6</v>
      </c>
    </row>
    <row r="458" spans="1:21" ht="14.4" customHeight="1" x14ac:dyDescent="0.3">
      <c r="A458" s="695">
        <v>12</v>
      </c>
      <c r="B458" s="696" t="s">
        <v>530</v>
      </c>
      <c r="C458" s="696">
        <v>89301122</v>
      </c>
      <c r="D458" s="697" t="s">
        <v>3061</v>
      </c>
      <c r="E458" s="698" t="s">
        <v>1657</v>
      </c>
      <c r="F458" s="696" t="s">
        <v>1639</v>
      </c>
      <c r="G458" s="696" t="s">
        <v>1836</v>
      </c>
      <c r="H458" s="696" t="s">
        <v>531</v>
      </c>
      <c r="I458" s="696" t="s">
        <v>1988</v>
      </c>
      <c r="J458" s="696" t="s">
        <v>1841</v>
      </c>
      <c r="K458" s="696" t="s">
        <v>1989</v>
      </c>
      <c r="L458" s="699">
        <v>0</v>
      </c>
      <c r="M458" s="699">
        <v>0</v>
      </c>
      <c r="N458" s="696">
        <v>6</v>
      </c>
      <c r="O458" s="700">
        <v>5</v>
      </c>
      <c r="P458" s="699">
        <v>0</v>
      </c>
      <c r="Q458" s="701"/>
      <c r="R458" s="696">
        <v>6</v>
      </c>
      <c r="S458" s="701">
        <v>1</v>
      </c>
      <c r="T458" s="700">
        <v>5</v>
      </c>
      <c r="U458" s="702">
        <v>1</v>
      </c>
    </row>
    <row r="459" spans="1:21" ht="14.4" customHeight="1" x14ac:dyDescent="0.3">
      <c r="A459" s="695">
        <v>12</v>
      </c>
      <c r="B459" s="696" t="s">
        <v>530</v>
      </c>
      <c r="C459" s="696">
        <v>89301122</v>
      </c>
      <c r="D459" s="697" t="s">
        <v>3061</v>
      </c>
      <c r="E459" s="698" t="s">
        <v>1657</v>
      </c>
      <c r="F459" s="696" t="s">
        <v>1639</v>
      </c>
      <c r="G459" s="696" t="s">
        <v>2297</v>
      </c>
      <c r="H459" s="696" t="s">
        <v>1090</v>
      </c>
      <c r="I459" s="696" t="s">
        <v>2298</v>
      </c>
      <c r="J459" s="696" t="s">
        <v>2299</v>
      </c>
      <c r="K459" s="696" t="s">
        <v>2300</v>
      </c>
      <c r="L459" s="699">
        <v>820.43</v>
      </c>
      <c r="M459" s="699">
        <v>2461.29</v>
      </c>
      <c r="N459" s="696">
        <v>3</v>
      </c>
      <c r="O459" s="700">
        <v>2.5</v>
      </c>
      <c r="P459" s="699">
        <v>1640.86</v>
      </c>
      <c r="Q459" s="701">
        <v>0.66666666666666663</v>
      </c>
      <c r="R459" s="696">
        <v>2</v>
      </c>
      <c r="S459" s="701">
        <v>0.66666666666666663</v>
      </c>
      <c r="T459" s="700">
        <v>2</v>
      </c>
      <c r="U459" s="702">
        <v>0.8</v>
      </c>
    </row>
    <row r="460" spans="1:21" ht="14.4" customHeight="1" x14ac:dyDescent="0.3">
      <c r="A460" s="695">
        <v>12</v>
      </c>
      <c r="B460" s="696" t="s">
        <v>530</v>
      </c>
      <c r="C460" s="696">
        <v>89301122</v>
      </c>
      <c r="D460" s="697" t="s">
        <v>3061</v>
      </c>
      <c r="E460" s="698" t="s">
        <v>1657</v>
      </c>
      <c r="F460" s="696" t="s">
        <v>1639</v>
      </c>
      <c r="G460" s="696" t="s">
        <v>1730</v>
      </c>
      <c r="H460" s="696" t="s">
        <v>531</v>
      </c>
      <c r="I460" s="696" t="s">
        <v>890</v>
      </c>
      <c r="J460" s="696" t="s">
        <v>891</v>
      </c>
      <c r="K460" s="696" t="s">
        <v>1731</v>
      </c>
      <c r="L460" s="699">
        <v>63.67</v>
      </c>
      <c r="M460" s="699">
        <v>827.71</v>
      </c>
      <c r="N460" s="696">
        <v>13</v>
      </c>
      <c r="O460" s="700">
        <v>4</v>
      </c>
      <c r="P460" s="699">
        <v>573.03</v>
      </c>
      <c r="Q460" s="701">
        <v>0.69230769230769229</v>
      </c>
      <c r="R460" s="696">
        <v>9</v>
      </c>
      <c r="S460" s="701">
        <v>0.69230769230769229</v>
      </c>
      <c r="T460" s="700">
        <v>3</v>
      </c>
      <c r="U460" s="702">
        <v>0.75</v>
      </c>
    </row>
    <row r="461" spans="1:21" ht="14.4" customHeight="1" x14ac:dyDescent="0.3">
      <c r="A461" s="695">
        <v>12</v>
      </c>
      <c r="B461" s="696" t="s">
        <v>530</v>
      </c>
      <c r="C461" s="696">
        <v>89301122</v>
      </c>
      <c r="D461" s="697" t="s">
        <v>3061</v>
      </c>
      <c r="E461" s="698" t="s">
        <v>1657</v>
      </c>
      <c r="F461" s="696" t="s">
        <v>1639</v>
      </c>
      <c r="G461" s="696" t="s">
        <v>1672</v>
      </c>
      <c r="H461" s="696" t="s">
        <v>531</v>
      </c>
      <c r="I461" s="696" t="s">
        <v>1240</v>
      </c>
      <c r="J461" s="696" t="s">
        <v>1241</v>
      </c>
      <c r="K461" s="696" t="s">
        <v>1673</v>
      </c>
      <c r="L461" s="699">
        <v>50.27</v>
      </c>
      <c r="M461" s="699">
        <v>50.27</v>
      </c>
      <c r="N461" s="696">
        <v>1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12</v>
      </c>
      <c r="B462" s="696" t="s">
        <v>530</v>
      </c>
      <c r="C462" s="696">
        <v>89301122</v>
      </c>
      <c r="D462" s="697" t="s">
        <v>3061</v>
      </c>
      <c r="E462" s="698" t="s">
        <v>1657</v>
      </c>
      <c r="F462" s="696" t="s">
        <v>1639</v>
      </c>
      <c r="G462" s="696" t="s">
        <v>2089</v>
      </c>
      <c r="H462" s="696" t="s">
        <v>531</v>
      </c>
      <c r="I462" s="696" t="s">
        <v>2301</v>
      </c>
      <c r="J462" s="696" t="s">
        <v>2302</v>
      </c>
      <c r="K462" s="696" t="s">
        <v>2303</v>
      </c>
      <c r="L462" s="699">
        <v>0</v>
      </c>
      <c r="M462" s="699">
        <v>0</v>
      </c>
      <c r="N462" s="696">
        <v>2</v>
      </c>
      <c r="O462" s="700">
        <v>1.5</v>
      </c>
      <c r="P462" s="699">
        <v>0</v>
      </c>
      <c r="Q462" s="701"/>
      <c r="R462" s="696">
        <v>1</v>
      </c>
      <c r="S462" s="701">
        <v>0.5</v>
      </c>
      <c r="T462" s="700">
        <v>1</v>
      </c>
      <c r="U462" s="702">
        <v>0.66666666666666663</v>
      </c>
    </row>
    <row r="463" spans="1:21" ht="14.4" customHeight="1" x14ac:dyDescent="0.3">
      <c r="A463" s="695">
        <v>12</v>
      </c>
      <c r="B463" s="696" t="s">
        <v>530</v>
      </c>
      <c r="C463" s="696">
        <v>89301122</v>
      </c>
      <c r="D463" s="697" t="s">
        <v>3061</v>
      </c>
      <c r="E463" s="698" t="s">
        <v>1657</v>
      </c>
      <c r="F463" s="696" t="s">
        <v>1639</v>
      </c>
      <c r="G463" s="696" t="s">
        <v>1742</v>
      </c>
      <c r="H463" s="696" t="s">
        <v>1090</v>
      </c>
      <c r="I463" s="696" t="s">
        <v>1311</v>
      </c>
      <c r="J463" s="696" t="s">
        <v>1312</v>
      </c>
      <c r="K463" s="696" t="s">
        <v>1601</v>
      </c>
      <c r="L463" s="699">
        <v>69.86</v>
      </c>
      <c r="M463" s="699">
        <v>489.02</v>
      </c>
      <c r="N463" s="696">
        <v>7</v>
      </c>
      <c r="O463" s="700">
        <v>1.5</v>
      </c>
      <c r="P463" s="699">
        <v>489.02</v>
      </c>
      <c r="Q463" s="701">
        <v>1</v>
      </c>
      <c r="R463" s="696">
        <v>7</v>
      </c>
      <c r="S463" s="701">
        <v>1</v>
      </c>
      <c r="T463" s="700">
        <v>1.5</v>
      </c>
      <c r="U463" s="702">
        <v>1</v>
      </c>
    </row>
    <row r="464" spans="1:21" ht="14.4" customHeight="1" x14ac:dyDescent="0.3">
      <c r="A464" s="695">
        <v>12</v>
      </c>
      <c r="B464" s="696" t="s">
        <v>530</v>
      </c>
      <c r="C464" s="696">
        <v>89301122</v>
      </c>
      <c r="D464" s="697" t="s">
        <v>3061</v>
      </c>
      <c r="E464" s="698" t="s">
        <v>1657</v>
      </c>
      <c r="F464" s="696" t="s">
        <v>1639</v>
      </c>
      <c r="G464" s="696" t="s">
        <v>2304</v>
      </c>
      <c r="H464" s="696" t="s">
        <v>531</v>
      </c>
      <c r="I464" s="696" t="s">
        <v>2305</v>
      </c>
      <c r="J464" s="696" t="s">
        <v>2306</v>
      </c>
      <c r="K464" s="696" t="s">
        <v>2307</v>
      </c>
      <c r="L464" s="699">
        <v>257.22000000000003</v>
      </c>
      <c r="M464" s="699">
        <v>2314.9800000000005</v>
      </c>
      <c r="N464" s="696">
        <v>9</v>
      </c>
      <c r="O464" s="700">
        <v>5</v>
      </c>
      <c r="P464" s="699">
        <v>1028.8800000000001</v>
      </c>
      <c r="Q464" s="701">
        <v>0.44444444444444442</v>
      </c>
      <c r="R464" s="696">
        <v>4</v>
      </c>
      <c r="S464" s="701">
        <v>0.44444444444444442</v>
      </c>
      <c r="T464" s="700">
        <v>2.5</v>
      </c>
      <c r="U464" s="702">
        <v>0.5</v>
      </c>
    </row>
    <row r="465" spans="1:21" ht="14.4" customHeight="1" x14ac:dyDescent="0.3">
      <c r="A465" s="695">
        <v>12</v>
      </c>
      <c r="B465" s="696" t="s">
        <v>530</v>
      </c>
      <c r="C465" s="696">
        <v>89301122</v>
      </c>
      <c r="D465" s="697" t="s">
        <v>3061</v>
      </c>
      <c r="E465" s="698" t="s">
        <v>1657</v>
      </c>
      <c r="F465" s="696" t="s">
        <v>1639</v>
      </c>
      <c r="G465" s="696" t="s">
        <v>1743</v>
      </c>
      <c r="H465" s="696" t="s">
        <v>531</v>
      </c>
      <c r="I465" s="696" t="s">
        <v>650</v>
      </c>
      <c r="J465" s="696" t="s">
        <v>651</v>
      </c>
      <c r="K465" s="696" t="s">
        <v>652</v>
      </c>
      <c r="L465" s="699">
        <v>56.69</v>
      </c>
      <c r="M465" s="699">
        <v>283.45</v>
      </c>
      <c r="N465" s="696">
        <v>5</v>
      </c>
      <c r="O465" s="700">
        <v>3.5</v>
      </c>
      <c r="P465" s="699">
        <v>226.76</v>
      </c>
      <c r="Q465" s="701">
        <v>0.8</v>
      </c>
      <c r="R465" s="696">
        <v>4</v>
      </c>
      <c r="S465" s="701">
        <v>0.8</v>
      </c>
      <c r="T465" s="700">
        <v>2.5</v>
      </c>
      <c r="U465" s="702">
        <v>0.7142857142857143</v>
      </c>
    </row>
    <row r="466" spans="1:21" ht="14.4" customHeight="1" x14ac:dyDescent="0.3">
      <c r="A466" s="695">
        <v>12</v>
      </c>
      <c r="B466" s="696" t="s">
        <v>530</v>
      </c>
      <c r="C466" s="696">
        <v>89301122</v>
      </c>
      <c r="D466" s="697" t="s">
        <v>3061</v>
      </c>
      <c r="E466" s="698" t="s">
        <v>1657</v>
      </c>
      <c r="F466" s="696" t="s">
        <v>1639</v>
      </c>
      <c r="G466" s="696" t="s">
        <v>1744</v>
      </c>
      <c r="H466" s="696" t="s">
        <v>531</v>
      </c>
      <c r="I466" s="696" t="s">
        <v>2308</v>
      </c>
      <c r="J466" s="696" t="s">
        <v>1777</v>
      </c>
      <c r="K466" s="696" t="s">
        <v>2309</v>
      </c>
      <c r="L466" s="699">
        <v>750.21</v>
      </c>
      <c r="M466" s="699">
        <v>750.21</v>
      </c>
      <c r="N466" s="696">
        <v>1</v>
      </c>
      <c r="O466" s="700">
        <v>0.5</v>
      </c>
      <c r="P466" s="699">
        <v>750.21</v>
      </c>
      <c r="Q466" s="701">
        <v>1</v>
      </c>
      <c r="R466" s="696">
        <v>1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12</v>
      </c>
      <c r="B467" s="696" t="s">
        <v>530</v>
      </c>
      <c r="C467" s="696">
        <v>89301122</v>
      </c>
      <c r="D467" s="697" t="s">
        <v>3061</v>
      </c>
      <c r="E467" s="698" t="s">
        <v>1657</v>
      </c>
      <c r="F467" s="696" t="s">
        <v>1639</v>
      </c>
      <c r="G467" s="696" t="s">
        <v>1744</v>
      </c>
      <c r="H467" s="696" t="s">
        <v>531</v>
      </c>
      <c r="I467" s="696" t="s">
        <v>2035</v>
      </c>
      <c r="J467" s="696" t="s">
        <v>1883</v>
      </c>
      <c r="K467" s="696" t="s">
        <v>2036</v>
      </c>
      <c r="L467" s="699">
        <v>423.57</v>
      </c>
      <c r="M467" s="699">
        <v>423.57</v>
      </c>
      <c r="N467" s="696">
        <v>1</v>
      </c>
      <c r="O467" s="700">
        <v>0.5</v>
      </c>
      <c r="P467" s="699">
        <v>423.57</v>
      </c>
      <c r="Q467" s="701">
        <v>1</v>
      </c>
      <c r="R467" s="696">
        <v>1</v>
      </c>
      <c r="S467" s="701">
        <v>1</v>
      </c>
      <c r="T467" s="700">
        <v>0.5</v>
      </c>
      <c r="U467" s="702">
        <v>1</v>
      </c>
    </row>
    <row r="468" spans="1:21" ht="14.4" customHeight="1" x14ac:dyDescent="0.3">
      <c r="A468" s="695">
        <v>12</v>
      </c>
      <c r="B468" s="696" t="s">
        <v>530</v>
      </c>
      <c r="C468" s="696">
        <v>89301122</v>
      </c>
      <c r="D468" s="697" t="s">
        <v>3061</v>
      </c>
      <c r="E468" s="698" t="s">
        <v>1657</v>
      </c>
      <c r="F468" s="696" t="s">
        <v>1639</v>
      </c>
      <c r="G468" s="696" t="s">
        <v>1744</v>
      </c>
      <c r="H468" s="696" t="s">
        <v>531</v>
      </c>
      <c r="I468" s="696" t="s">
        <v>1745</v>
      </c>
      <c r="J468" s="696" t="s">
        <v>1746</v>
      </c>
      <c r="K468" s="696" t="s">
        <v>1747</v>
      </c>
      <c r="L468" s="699">
        <v>181.41</v>
      </c>
      <c r="M468" s="699">
        <v>544.23</v>
      </c>
      <c r="N468" s="696">
        <v>3</v>
      </c>
      <c r="O468" s="700">
        <v>1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12</v>
      </c>
      <c r="B469" s="696" t="s">
        <v>530</v>
      </c>
      <c r="C469" s="696">
        <v>89301122</v>
      </c>
      <c r="D469" s="697" t="s">
        <v>3061</v>
      </c>
      <c r="E469" s="698" t="s">
        <v>1657</v>
      </c>
      <c r="F469" s="696" t="s">
        <v>1639</v>
      </c>
      <c r="G469" s="696" t="s">
        <v>1894</v>
      </c>
      <c r="H469" s="696" t="s">
        <v>531</v>
      </c>
      <c r="I469" s="696" t="s">
        <v>2039</v>
      </c>
      <c r="J469" s="696" t="s">
        <v>2038</v>
      </c>
      <c r="K469" s="696" t="s">
        <v>2040</v>
      </c>
      <c r="L469" s="699">
        <v>0</v>
      </c>
      <c r="M469" s="699">
        <v>0</v>
      </c>
      <c r="N469" s="696">
        <v>9</v>
      </c>
      <c r="O469" s="700">
        <v>7</v>
      </c>
      <c r="P469" s="699">
        <v>0</v>
      </c>
      <c r="Q469" s="701"/>
      <c r="R469" s="696">
        <v>9</v>
      </c>
      <c r="S469" s="701">
        <v>1</v>
      </c>
      <c r="T469" s="700">
        <v>7</v>
      </c>
      <c r="U469" s="702">
        <v>1</v>
      </c>
    </row>
    <row r="470" spans="1:21" ht="14.4" customHeight="1" x14ac:dyDescent="0.3">
      <c r="A470" s="695">
        <v>12</v>
      </c>
      <c r="B470" s="696" t="s">
        <v>530</v>
      </c>
      <c r="C470" s="696">
        <v>89301122</v>
      </c>
      <c r="D470" s="697" t="s">
        <v>3061</v>
      </c>
      <c r="E470" s="698" t="s">
        <v>1657</v>
      </c>
      <c r="F470" s="696" t="s">
        <v>1639</v>
      </c>
      <c r="G470" s="696" t="s">
        <v>1750</v>
      </c>
      <c r="H470" s="696" t="s">
        <v>531</v>
      </c>
      <c r="I470" s="696" t="s">
        <v>619</v>
      </c>
      <c r="J470" s="696" t="s">
        <v>620</v>
      </c>
      <c r="K470" s="696" t="s">
        <v>1751</v>
      </c>
      <c r="L470" s="699">
        <v>127.5</v>
      </c>
      <c r="M470" s="699">
        <v>1147.5</v>
      </c>
      <c r="N470" s="696">
        <v>9</v>
      </c>
      <c r="O470" s="700">
        <v>5</v>
      </c>
      <c r="P470" s="699">
        <v>892.5</v>
      </c>
      <c r="Q470" s="701">
        <v>0.77777777777777779</v>
      </c>
      <c r="R470" s="696">
        <v>7</v>
      </c>
      <c r="S470" s="701">
        <v>0.77777777777777779</v>
      </c>
      <c r="T470" s="700">
        <v>4</v>
      </c>
      <c r="U470" s="702">
        <v>0.8</v>
      </c>
    </row>
    <row r="471" spans="1:21" ht="14.4" customHeight="1" x14ac:dyDescent="0.3">
      <c r="A471" s="695">
        <v>12</v>
      </c>
      <c r="B471" s="696" t="s">
        <v>530</v>
      </c>
      <c r="C471" s="696">
        <v>89301122</v>
      </c>
      <c r="D471" s="697" t="s">
        <v>3061</v>
      </c>
      <c r="E471" s="698" t="s">
        <v>1657</v>
      </c>
      <c r="F471" s="696" t="s">
        <v>1639</v>
      </c>
      <c r="G471" s="696" t="s">
        <v>1902</v>
      </c>
      <c r="H471" s="696" t="s">
        <v>531</v>
      </c>
      <c r="I471" s="696" t="s">
        <v>1909</v>
      </c>
      <c r="J471" s="696" t="s">
        <v>1904</v>
      </c>
      <c r="K471" s="696" t="s">
        <v>1905</v>
      </c>
      <c r="L471" s="699">
        <v>893.1</v>
      </c>
      <c r="M471" s="699">
        <v>893.1</v>
      </c>
      <c r="N471" s="696">
        <v>1</v>
      </c>
      <c r="O471" s="700">
        <v>0.5</v>
      </c>
      <c r="P471" s="699">
        <v>893.1</v>
      </c>
      <c r="Q471" s="701">
        <v>1</v>
      </c>
      <c r="R471" s="696">
        <v>1</v>
      </c>
      <c r="S471" s="701">
        <v>1</v>
      </c>
      <c r="T471" s="700">
        <v>0.5</v>
      </c>
      <c r="U471" s="702">
        <v>1</v>
      </c>
    </row>
    <row r="472" spans="1:21" ht="14.4" customHeight="1" x14ac:dyDescent="0.3">
      <c r="A472" s="695">
        <v>12</v>
      </c>
      <c r="B472" s="696" t="s">
        <v>530</v>
      </c>
      <c r="C472" s="696">
        <v>89301122</v>
      </c>
      <c r="D472" s="697" t="s">
        <v>3061</v>
      </c>
      <c r="E472" s="698" t="s">
        <v>1657</v>
      </c>
      <c r="F472" s="696" t="s">
        <v>1639</v>
      </c>
      <c r="G472" s="696" t="s">
        <v>1676</v>
      </c>
      <c r="H472" s="696" t="s">
        <v>531</v>
      </c>
      <c r="I472" s="696" t="s">
        <v>1677</v>
      </c>
      <c r="J472" s="696" t="s">
        <v>1280</v>
      </c>
      <c r="K472" s="696" t="s">
        <v>1678</v>
      </c>
      <c r="L472" s="699">
        <v>23.46</v>
      </c>
      <c r="M472" s="699">
        <v>797.63999999999987</v>
      </c>
      <c r="N472" s="696">
        <v>34</v>
      </c>
      <c r="O472" s="700">
        <v>12</v>
      </c>
      <c r="P472" s="699">
        <v>586.49999999999989</v>
      </c>
      <c r="Q472" s="701">
        <v>0.73529411764705876</v>
      </c>
      <c r="R472" s="696">
        <v>25</v>
      </c>
      <c r="S472" s="701">
        <v>0.73529411764705888</v>
      </c>
      <c r="T472" s="700">
        <v>9</v>
      </c>
      <c r="U472" s="702">
        <v>0.75</v>
      </c>
    </row>
    <row r="473" spans="1:21" ht="14.4" customHeight="1" x14ac:dyDescent="0.3">
      <c r="A473" s="695">
        <v>12</v>
      </c>
      <c r="B473" s="696" t="s">
        <v>530</v>
      </c>
      <c r="C473" s="696">
        <v>89301122</v>
      </c>
      <c r="D473" s="697" t="s">
        <v>3061</v>
      </c>
      <c r="E473" s="698" t="s">
        <v>1657</v>
      </c>
      <c r="F473" s="696" t="s">
        <v>1639</v>
      </c>
      <c r="G473" s="696" t="s">
        <v>1815</v>
      </c>
      <c r="H473" s="696" t="s">
        <v>531</v>
      </c>
      <c r="I473" s="696" t="s">
        <v>1252</v>
      </c>
      <c r="J473" s="696" t="s">
        <v>1253</v>
      </c>
      <c r="K473" s="696" t="s">
        <v>1816</v>
      </c>
      <c r="L473" s="699">
        <v>194.73</v>
      </c>
      <c r="M473" s="699">
        <v>389.46</v>
      </c>
      <c r="N473" s="696">
        <v>2</v>
      </c>
      <c r="O473" s="700">
        <v>1</v>
      </c>
      <c r="P473" s="699">
        <v>389.46</v>
      </c>
      <c r="Q473" s="701">
        <v>1</v>
      </c>
      <c r="R473" s="696">
        <v>2</v>
      </c>
      <c r="S473" s="701">
        <v>1</v>
      </c>
      <c r="T473" s="700">
        <v>1</v>
      </c>
      <c r="U473" s="702">
        <v>1</v>
      </c>
    </row>
    <row r="474" spans="1:21" ht="14.4" customHeight="1" x14ac:dyDescent="0.3">
      <c r="A474" s="695">
        <v>12</v>
      </c>
      <c r="B474" s="696" t="s">
        <v>530</v>
      </c>
      <c r="C474" s="696">
        <v>89301122</v>
      </c>
      <c r="D474" s="697" t="s">
        <v>3061</v>
      </c>
      <c r="E474" s="698" t="s">
        <v>1657</v>
      </c>
      <c r="F474" s="696" t="s">
        <v>1639</v>
      </c>
      <c r="G474" s="696" t="s">
        <v>2001</v>
      </c>
      <c r="H474" s="696" t="s">
        <v>1090</v>
      </c>
      <c r="I474" s="696" t="s">
        <v>2002</v>
      </c>
      <c r="J474" s="696" t="s">
        <v>2003</v>
      </c>
      <c r="K474" s="696" t="s">
        <v>2004</v>
      </c>
      <c r="L474" s="699">
        <v>154.4</v>
      </c>
      <c r="M474" s="699">
        <v>617.6</v>
      </c>
      <c r="N474" s="696">
        <v>4</v>
      </c>
      <c r="O474" s="700">
        <v>3</v>
      </c>
      <c r="P474" s="699">
        <v>617.6</v>
      </c>
      <c r="Q474" s="701">
        <v>1</v>
      </c>
      <c r="R474" s="696">
        <v>4</v>
      </c>
      <c r="S474" s="701">
        <v>1</v>
      </c>
      <c r="T474" s="700">
        <v>3</v>
      </c>
      <c r="U474" s="702">
        <v>1</v>
      </c>
    </row>
    <row r="475" spans="1:21" ht="14.4" customHeight="1" x14ac:dyDescent="0.3">
      <c r="A475" s="695">
        <v>12</v>
      </c>
      <c r="B475" s="696" t="s">
        <v>530</v>
      </c>
      <c r="C475" s="696">
        <v>89301122</v>
      </c>
      <c r="D475" s="697" t="s">
        <v>3061</v>
      </c>
      <c r="E475" s="698" t="s">
        <v>1657</v>
      </c>
      <c r="F475" s="696" t="s">
        <v>1639</v>
      </c>
      <c r="G475" s="696" t="s">
        <v>1760</v>
      </c>
      <c r="H475" s="696" t="s">
        <v>1090</v>
      </c>
      <c r="I475" s="696" t="s">
        <v>1761</v>
      </c>
      <c r="J475" s="696" t="s">
        <v>1762</v>
      </c>
      <c r="K475" s="696" t="s">
        <v>1763</v>
      </c>
      <c r="L475" s="699">
        <v>164.15</v>
      </c>
      <c r="M475" s="699">
        <v>164.15</v>
      </c>
      <c r="N475" s="696">
        <v>1</v>
      </c>
      <c r="O475" s="700">
        <v>1</v>
      </c>
      <c r="P475" s="699">
        <v>164.15</v>
      </c>
      <c r="Q475" s="701">
        <v>1</v>
      </c>
      <c r="R475" s="696">
        <v>1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12</v>
      </c>
      <c r="B476" s="696" t="s">
        <v>530</v>
      </c>
      <c r="C476" s="696">
        <v>89301122</v>
      </c>
      <c r="D476" s="697" t="s">
        <v>3061</v>
      </c>
      <c r="E476" s="698" t="s">
        <v>1657</v>
      </c>
      <c r="F476" s="696" t="s">
        <v>1639</v>
      </c>
      <c r="G476" s="696" t="s">
        <v>1760</v>
      </c>
      <c r="H476" s="696" t="s">
        <v>531</v>
      </c>
      <c r="I476" s="696" t="s">
        <v>1916</v>
      </c>
      <c r="J476" s="696" t="s">
        <v>1917</v>
      </c>
      <c r="K476" s="696" t="s">
        <v>1918</v>
      </c>
      <c r="L476" s="699">
        <v>547.16999999999996</v>
      </c>
      <c r="M476" s="699">
        <v>1094.3399999999999</v>
      </c>
      <c r="N476" s="696">
        <v>2</v>
      </c>
      <c r="O476" s="700">
        <v>2</v>
      </c>
      <c r="P476" s="699">
        <v>547.16999999999996</v>
      </c>
      <c r="Q476" s="701">
        <v>0.5</v>
      </c>
      <c r="R476" s="696">
        <v>1</v>
      </c>
      <c r="S476" s="701">
        <v>0.5</v>
      </c>
      <c r="T476" s="700">
        <v>1</v>
      </c>
      <c r="U476" s="702">
        <v>0.5</v>
      </c>
    </row>
    <row r="477" spans="1:21" ht="14.4" customHeight="1" x14ac:dyDescent="0.3">
      <c r="A477" s="695">
        <v>12</v>
      </c>
      <c r="B477" s="696" t="s">
        <v>530</v>
      </c>
      <c r="C477" s="696">
        <v>89301122</v>
      </c>
      <c r="D477" s="697" t="s">
        <v>3061</v>
      </c>
      <c r="E477" s="698" t="s">
        <v>1657</v>
      </c>
      <c r="F477" s="696" t="s">
        <v>1639</v>
      </c>
      <c r="G477" s="696" t="s">
        <v>1760</v>
      </c>
      <c r="H477" s="696" t="s">
        <v>1090</v>
      </c>
      <c r="I477" s="696" t="s">
        <v>1919</v>
      </c>
      <c r="J477" s="696" t="s">
        <v>1762</v>
      </c>
      <c r="K477" s="696" t="s">
        <v>1920</v>
      </c>
      <c r="L477" s="699">
        <v>492.45</v>
      </c>
      <c r="M477" s="699">
        <v>7386.7499999999982</v>
      </c>
      <c r="N477" s="696">
        <v>15</v>
      </c>
      <c r="O477" s="700">
        <v>12</v>
      </c>
      <c r="P477" s="699">
        <v>6401.8499999999985</v>
      </c>
      <c r="Q477" s="701">
        <v>0.8666666666666667</v>
      </c>
      <c r="R477" s="696">
        <v>13</v>
      </c>
      <c r="S477" s="701">
        <v>0.8666666666666667</v>
      </c>
      <c r="T477" s="700">
        <v>10.5</v>
      </c>
      <c r="U477" s="702">
        <v>0.875</v>
      </c>
    </row>
    <row r="478" spans="1:21" ht="14.4" customHeight="1" x14ac:dyDescent="0.3">
      <c r="A478" s="695">
        <v>12</v>
      </c>
      <c r="B478" s="696" t="s">
        <v>530</v>
      </c>
      <c r="C478" s="696">
        <v>89301122</v>
      </c>
      <c r="D478" s="697" t="s">
        <v>3061</v>
      </c>
      <c r="E478" s="698" t="s">
        <v>1657</v>
      </c>
      <c r="F478" s="696" t="s">
        <v>1639</v>
      </c>
      <c r="G478" s="696" t="s">
        <v>1760</v>
      </c>
      <c r="H478" s="696" t="s">
        <v>1090</v>
      </c>
      <c r="I478" s="696" t="s">
        <v>2005</v>
      </c>
      <c r="J478" s="696" t="s">
        <v>1762</v>
      </c>
      <c r="K478" s="696" t="s">
        <v>2006</v>
      </c>
      <c r="L478" s="699">
        <v>547.16999999999996</v>
      </c>
      <c r="M478" s="699">
        <v>1641.5099999999998</v>
      </c>
      <c r="N478" s="696">
        <v>3</v>
      </c>
      <c r="O478" s="700">
        <v>2.5</v>
      </c>
      <c r="P478" s="699">
        <v>1094.3399999999999</v>
      </c>
      <c r="Q478" s="701">
        <v>0.66666666666666674</v>
      </c>
      <c r="R478" s="696">
        <v>2</v>
      </c>
      <c r="S478" s="701">
        <v>0.66666666666666663</v>
      </c>
      <c r="T478" s="700">
        <v>1.5</v>
      </c>
      <c r="U478" s="702">
        <v>0.6</v>
      </c>
    </row>
    <row r="479" spans="1:21" ht="14.4" customHeight="1" x14ac:dyDescent="0.3">
      <c r="A479" s="695">
        <v>12</v>
      </c>
      <c r="B479" s="696" t="s">
        <v>530</v>
      </c>
      <c r="C479" s="696">
        <v>89301122</v>
      </c>
      <c r="D479" s="697" t="s">
        <v>3061</v>
      </c>
      <c r="E479" s="698" t="s">
        <v>1657</v>
      </c>
      <c r="F479" s="696" t="s">
        <v>1639</v>
      </c>
      <c r="G479" s="696" t="s">
        <v>1679</v>
      </c>
      <c r="H479" s="696" t="s">
        <v>531</v>
      </c>
      <c r="I479" s="696" t="s">
        <v>1680</v>
      </c>
      <c r="J479" s="696" t="s">
        <v>1681</v>
      </c>
      <c r="K479" s="696" t="s">
        <v>1682</v>
      </c>
      <c r="L479" s="699">
        <v>1660.2</v>
      </c>
      <c r="M479" s="699">
        <v>18262.200000000004</v>
      </c>
      <c r="N479" s="696">
        <v>11</v>
      </c>
      <c r="O479" s="700">
        <v>10.5</v>
      </c>
      <c r="P479" s="699">
        <v>18262.200000000004</v>
      </c>
      <c r="Q479" s="701">
        <v>1</v>
      </c>
      <c r="R479" s="696">
        <v>11</v>
      </c>
      <c r="S479" s="701">
        <v>1</v>
      </c>
      <c r="T479" s="700">
        <v>10.5</v>
      </c>
      <c r="U479" s="702">
        <v>1</v>
      </c>
    </row>
    <row r="480" spans="1:21" ht="14.4" customHeight="1" x14ac:dyDescent="0.3">
      <c r="A480" s="695">
        <v>12</v>
      </c>
      <c r="B480" s="696" t="s">
        <v>530</v>
      </c>
      <c r="C480" s="696">
        <v>89301122</v>
      </c>
      <c r="D480" s="697" t="s">
        <v>3061</v>
      </c>
      <c r="E480" s="698" t="s">
        <v>1657</v>
      </c>
      <c r="F480" s="696" t="s">
        <v>1639</v>
      </c>
      <c r="G480" s="696" t="s">
        <v>1764</v>
      </c>
      <c r="H480" s="696" t="s">
        <v>1090</v>
      </c>
      <c r="I480" s="696" t="s">
        <v>1765</v>
      </c>
      <c r="J480" s="696" t="s">
        <v>1766</v>
      </c>
      <c r="K480" s="696" t="s">
        <v>1767</v>
      </c>
      <c r="L480" s="699">
        <v>32.74</v>
      </c>
      <c r="M480" s="699">
        <v>65.48</v>
      </c>
      <c r="N480" s="696">
        <v>2</v>
      </c>
      <c r="O480" s="700">
        <v>2</v>
      </c>
      <c r="P480" s="699">
        <v>65.48</v>
      </c>
      <c r="Q480" s="701">
        <v>1</v>
      </c>
      <c r="R480" s="696">
        <v>2</v>
      </c>
      <c r="S480" s="701">
        <v>1</v>
      </c>
      <c r="T480" s="700">
        <v>2</v>
      </c>
      <c r="U480" s="702">
        <v>1</v>
      </c>
    </row>
    <row r="481" spans="1:21" ht="14.4" customHeight="1" x14ac:dyDescent="0.3">
      <c r="A481" s="695">
        <v>12</v>
      </c>
      <c r="B481" s="696" t="s">
        <v>530</v>
      </c>
      <c r="C481" s="696">
        <v>89301122</v>
      </c>
      <c r="D481" s="697" t="s">
        <v>3061</v>
      </c>
      <c r="E481" s="698" t="s">
        <v>1657</v>
      </c>
      <c r="F481" s="696" t="s">
        <v>1639</v>
      </c>
      <c r="G481" s="696" t="s">
        <v>2310</v>
      </c>
      <c r="H481" s="696" t="s">
        <v>531</v>
      </c>
      <c r="I481" s="696" t="s">
        <v>2311</v>
      </c>
      <c r="J481" s="696" t="s">
        <v>2312</v>
      </c>
      <c r="K481" s="696" t="s">
        <v>2313</v>
      </c>
      <c r="L481" s="699">
        <v>17.53</v>
      </c>
      <c r="M481" s="699">
        <v>17.53</v>
      </c>
      <c r="N481" s="696">
        <v>1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12</v>
      </c>
      <c r="B482" s="696" t="s">
        <v>530</v>
      </c>
      <c r="C482" s="696">
        <v>89301122</v>
      </c>
      <c r="D482" s="697" t="s">
        <v>3061</v>
      </c>
      <c r="E482" s="698" t="s">
        <v>1657</v>
      </c>
      <c r="F482" s="696" t="s">
        <v>1639</v>
      </c>
      <c r="G482" s="696" t="s">
        <v>2314</v>
      </c>
      <c r="H482" s="696" t="s">
        <v>531</v>
      </c>
      <c r="I482" s="696" t="s">
        <v>2315</v>
      </c>
      <c r="J482" s="696" t="s">
        <v>2316</v>
      </c>
      <c r="K482" s="696" t="s">
        <v>2317</v>
      </c>
      <c r="L482" s="699">
        <v>45.93</v>
      </c>
      <c r="M482" s="699">
        <v>45.93</v>
      </c>
      <c r="N482" s="696">
        <v>1</v>
      </c>
      <c r="O482" s="700">
        <v>1</v>
      </c>
      <c r="P482" s="699"/>
      <c r="Q482" s="701">
        <v>0</v>
      </c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12</v>
      </c>
      <c r="B483" s="696" t="s">
        <v>530</v>
      </c>
      <c r="C483" s="696">
        <v>89301122</v>
      </c>
      <c r="D483" s="697" t="s">
        <v>3061</v>
      </c>
      <c r="E483" s="698" t="s">
        <v>1657</v>
      </c>
      <c r="F483" s="696" t="s">
        <v>1639</v>
      </c>
      <c r="G483" s="696" t="s">
        <v>2318</v>
      </c>
      <c r="H483" s="696" t="s">
        <v>531</v>
      </c>
      <c r="I483" s="696" t="s">
        <v>2319</v>
      </c>
      <c r="J483" s="696" t="s">
        <v>2320</v>
      </c>
      <c r="K483" s="696" t="s">
        <v>2321</v>
      </c>
      <c r="L483" s="699">
        <v>167.42</v>
      </c>
      <c r="M483" s="699">
        <v>334.84</v>
      </c>
      <c r="N483" s="696">
        <v>2</v>
      </c>
      <c r="O483" s="700">
        <v>2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12</v>
      </c>
      <c r="B484" s="696" t="s">
        <v>530</v>
      </c>
      <c r="C484" s="696">
        <v>89301122</v>
      </c>
      <c r="D484" s="697" t="s">
        <v>3061</v>
      </c>
      <c r="E484" s="698" t="s">
        <v>1657</v>
      </c>
      <c r="F484" s="696" t="s">
        <v>1639</v>
      </c>
      <c r="G484" s="696" t="s">
        <v>2007</v>
      </c>
      <c r="H484" s="696" t="s">
        <v>531</v>
      </c>
      <c r="I484" s="696" t="s">
        <v>2322</v>
      </c>
      <c r="J484" s="696" t="s">
        <v>2323</v>
      </c>
      <c r="K484" s="696" t="s">
        <v>750</v>
      </c>
      <c r="L484" s="699">
        <v>0</v>
      </c>
      <c r="M484" s="699">
        <v>0</v>
      </c>
      <c r="N484" s="696">
        <v>1</v>
      </c>
      <c r="O484" s="700">
        <v>1</v>
      </c>
      <c r="P484" s="699">
        <v>0</v>
      </c>
      <c r="Q484" s="701"/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12</v>
      </c>
      <c r="B485" s="696" t="s">
        <v>530</v>
      </c>
      <c r="C485" s="696">
        <v>89301122</v>
      </c>
      <c r="D485" s="697" t="s">
        <v>3061</v>
      </c>
      <c r="E485" s="698" t="s">
        <v>1657</v>
      </c>
      <c r="F485" s="696" t="s">
        <v>1640</v>
      </c>
      <c r="G485" s="696" t="s">
        <v>2141</v>
      </c>
      <c r="H485" s="696" t="s">
        <v>531</v>
      </c>
      <c r="I485" s="696" t="s">
        <v>2324</v>
      </c>
      <c r="J485" s="696" t="s">
        <v>2143</v>
      </c>
      <c r="K485" s="696"/>
      <c r="L485" s="699">
        <v>0</v>
      </c>
      <c r="M485" s="699">
        <v>0</v>
      </c>
      <c r="N485" s="696">
        <v>3</v>
      </c>
      <c r="O485" s="700">
        <v>3</v>
      </c>
      <c r="P485" s="699"/>
      <c r="Q485" s="701"/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12</v>
      </c>
      <c r="B486" s="696" t="s">
        <v>530</v>
      </c>
      <c r="C486" s="696">
        <v>89301122</v>
      </c>
      <c r="D486" s="697" t="s">
        <v>3061</v>
      </c>
      <c r="E486" s="698" t="s">
        <v>1657</v>
      </c>
      <c r="F486" s="696" t="s">
        <v>1640</v>
      </c>
      <c r="G486" s="696" t="s">
        <v>2141</v>
      </c>
      <c r="H486" s="696" t="s">
        <v>531</v>
      </c>
      <c r="I486" s="696" t="s">
        <v>2241</v>
      </c>
      <c r="J486" s="696" t="s">
        <v>2143</v>
      </c>
      <c r="K486" s="696"/>
      <c r="L486" s="699">
        <v>0</v>
      </c>
      <c r="M486" s="699">
        <v>0</v>
      </c>
      <c r="N486" s="696">
        <v>4</v>
      </c>
      <c r="O486" s="700">
        <v>4</v>
      </c>
      <c r="P486" s="699">
        <v>0</v>
      </c>
      <c r="Q486" s="701"/>
      <c r="R486" s="696">
        <v>3</v>
      </c>
      <c r="S486" s="701">
        <v>0.75</v>
      </c>
      <c r="T486" s="700">
        <v>3</v>
      </c>
      <c r="U486" s="702">
        <v>0.75</v>
      </c>
    </row>
    <row r="487" spans="1:21" ht="14.4" customHeight="1" x14ac:dyDescent="0.3">
      <c r="A487" s="695">
        <v>12</v>
      </c>
      <c r="B487" s="696" t="s">
        <v>530</v>
      </c>
      <c r="C487" s="696">
        <v>89301122</v>
      </c>
      <c r="D487" s="697" t="s">
        <v>3061</v>
      </c>
      <c r="E487" s="698" t="s">
        <v>1657</v>
      </c>
      <c r="F487" s="696" t="s">
        <v>1641</v>
      </c>
      <c r="G487" s="696" t="s">
        <v>1687</v>
      </c>
      <c r="H487" s="696" t="s">
        <v>531</v>
      </c>
      <c r="I487" s="696" t="s">
        <v>2325</v>
      </c>
      <c r="J487" s="696" t="s">
        <v>2326</v>
      </c>
      <c r="K487" s="696" t="s">
        <v>2327</v>
      </c>
      <c r="L487" s="699">
        <v>651.20000000000005</v>
      </c>
      <c r="M487" s="699">
        <v>1953.6000000000001</v>
      </c>
      <c r="N487" s="696">
        <v>3</v>
      </c>
      <c r="O487" s="700">
        <v>1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12</v>
      </c>
      <c r="B488" s="696" t="s">
        <v>530</v>
      </c>
      <c r="C488" s="696">
        <v>89301122</v>
      </c>
      <c r="D488" s="697" t="s">
        <v>3061</v>
      </c>
      <c r="E488" s="698" t="s">
        <v>1657</v>
      </c>
      <c r="F488" s="696" t="s">
        <v>1641</v>
      </c>
      <c r="G488" s="696" t="s">
        <v>1687</v>
      </c>
      <c r="H488" s="696" t="s">
        <v>531</v>
      </c>
      <c r="I488" s="696" t="s">
        <v>2328</v>
      </c>
      <c r="J488" s="696" t="s">
        <v>2329</v>
      </c>
      <c r="K488" s="696" t="s">
        <v>2330</v>
      </c>
      <c r="L488" s="699">
        <v>69.67</v>
      </c>
      <c r="M488" s="699">
        <v>209.01</v>
      </c>
      <c r="N488" s="696">
        <v>3</v>
      </c>
      <c r="O488" s="700">
        <v>2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12</v>
      </c>
      <c r="B489" s="696" t="s">
        <v>530</v>
      </c>
      <c r="C489" s="696">
        <v>89301122</v>
      </c>
      <c r="D489" s="697" t="s">
        <v>3061</v>
      </c>
      <c r="E489" s="698" t="s">
        <v>1657</v>
      </c>
      <c r="F489" s="696" t="s">
        <v>1641</v>
      </c>
      <c r="G489" s="696" t="s">
        <v>1687</v>
      </c>
      <c r="H489" s="696" t="s">
        <v>531</v>
      </c>
      <c r="I489" s="696" t="s">
        <v>1768</v>
      </c>
      <c r="J489" s="696" t="s">
        <v>1769</v>
      </c>
      <c r="K489" s="696" t="s">
        <v>1770</v>
      </c>
      <c r="L489" s="699">
        <v>500</v>
      </c>
      <c r="M489" s="699">
        <v>1500</v>
      </c>
      <c r="N489" s="696">
        <v>3</v>
      </c>
      <c r="O489" s="700">
        <v>1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12</v>
      </c>
      <c r="B490" s="696" t="s">
        <v>530</v>
      </c>
      <c r="C490" s="696">
        <v>89301122</v>
      </c>
      <c r="D490" s="697" t="s">
        <v>3061</v>
      </c>
      <c r="E490" s="698" t="s">
        <v>1657</v>
      </c>
      <c r="F490" s="696" t="s">
        <v>1641</v>
      </c>
      <c r="G490" s="696" t="s">
        <v>1687</v>
      </c>
      <c r="H490" s="696" t="s">
        <v>531</v>
      </c>
      <c r="I490" s="696" t="s">
        <v>2331</v>
      </c>
      <c r="J490" s="696" t="s">
        <v>2332</v>
      </c>
      <c r="K490" s="696" t="s">
        <v>2333</v>
      </c>
      <c r="L490" s="699">
        <v>500</v>
      </c>
      <c r="M490" s="699">
        <v>1500</v>
      </c>
      <c r="N490" s="696">
        <v>3</v>
      </c>
      <c r="O490" s="700">
        <v>1</v>
      </c>
      <c r="P490" s="699"/>
      <c r="Q490" s="701">
        <v>0</v>
      </c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12</v>
      </c>
      <c r="B491" s="696" t="s">
        <v>530</v>
      </c>
      <c r="C491" s="696">
        <v>89301122</v>
      </c>
      <c r="D491" s="697" t="s">
        <v>3061</v>
      </c>
      <c r="E491" s="698" t="s">
        <v>1657</v>
      </c>
      <c r="F491" s="696" t="s">
        <v>1641</v>
      </c>
      <c r="G491" s="696" t="s">
        <v>1687</v>
      </c>
      <c r="H491" s="696" t="s">
        <v>531</v>
      </c>
      <c r="I491" s="696" t="s">
        <v>2055</v>
      </c>
      <c r="J491" s="696" t="s">
        <v>2056</v>
      </c>
      <c r="K491" s="696" t="s">
        <v>2057</v>
      </c>
      <c r="L491" s="699">
        <v>700</v>
      </c>
      <c r="M491" s="699">
        <v>2100</v>
      </c>
      <c r="N491" s="696">
        <v>3</v>
      </c>
      <c r="O491" s="700">
        <v>1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12</v>
      </c>
      <c r="B492" s="696" t="s">
        <v>530</v>
      </c>
      <c r="C492" s="696">
        <v>89301122</v>
      </c>
      <c r="D492" s="697" t="s">
        <v>3061</v>
      </c>
      <c r="E492" s="698" t="s">
        <v>1658</v>
      </c>
      <c r="F492" s="696" t="s">
        <v>1639</v>
      </c>
      <c r="G492" s="696" t="s">
        <v>2334</v>
      </c>
      <c r="H492" s="696" t="s">
        <v>531</v>
      </c>
      <c r="I492" s="696" t="s">
        <v>2335</v>
      </c>
      <c r="J492" s="696" t="s">
        <v>2336</v>
      </c>
      <c r="K492" s="696" t="s">
        <v>2337</v>
      </c>
      <c r="L492" s="699">
        <v>483.76</v>
      </c>
      <c r="M492" s="699">
        <v>483.76</v>
      </c>
      <c r="N492" s="696">
        <v>1</v>
      </c>
      <c r="O492" s="700">
        <v>1</v>
      </c>
      <c r="P492" s="699">
        <v>483.76</v>
      </c>
      <c r="Q492" s="701">
        <v>1</v>
      </c>
      <c r="R492" s="696">
        <v>1</v>
      </c>
      <c r="S492" s="701">
        <v>1</v>
      </c>
      <c r="T492" s="700">
        <v>1</v>
      </c>
      <c r="U492" s="702">
        <v>1</v>
      </c>
    </row>
    <row r="493" spans="1:21" ht="14.4" customHeight="1" x14ac:dyDescent="0.3">
      <c r="A493" s="695">
        <v>12</v>
      </c>
      <c r="B493" s="696" t="s">
        <v>530</v>
      </c>
      <c r="C493" s="696">
        <v>89301122</v>
      </c>
      <c r="D493" s="697" t="s">
        <v>3061</v>
      </c>
      <c r="E493" s="698" t="s">
        <v>1658</v>
      </c>
      <c r="F493" s="696" t="s">
        <v>1639</v>
      </c>
      <c r="G493" s="696" t="s">
        <v>2058</v>
      </c>
      <c r="H493" s="696" t="s">
        <v>531</v>
      </c>
      <c r="I493" s="696" t="s">
        <v>807</v>
      </c>
      <c r="J493" s="696" t="s">
        <v>808</v>
      </c>
      <c r="K493" s="696" t="s">
        <v>809</v>
      </c>
      <c r="L493" s="699">
        <v>95.25</v>
      </c>
      <c r="M493" s="699">
        <v>95.25</v>
      </c>
      <c r="N493" s="696">
        <v>1</v>
      </c>
      <c r="O493" s="700">
        <v>0.5</v>
      </c>
      <c r="P493" s="699">
        <v>95.25</v>
      </c>
      <c r="Q493" s="701">
        <v>1</v>
      </c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12</v>
      </c>
      <c r="B494" s="696" t="s">
        <v>530</v>
      </c>
      <c r="C494" s="696">
        <v>89301122</v>
      </c>
      <c r="D494" s="697" t="s">
        <v>3061</v>
      </c>
      <c r="E494" s="698" t="s">
        <v>1658</v>
      </c>
      <c r="F494" s="696" t="s">
        <v>1639</v>
      </c>
      <c r="G494" s="696" t="s">
        <v>1817</v>
      </c>
      <c r="H494" s="696" t="s">
        <v>531</v>
      </c>
      <c r="I494" s="696" t="s">
        <v>1818</v>
      </c>
      <c r="J494" s="696" t="s">
        <v>1819</v>
      </c>
      <c r="K494" s="696" t="s">
        <v>1820</v>
      </c>
      <c r="L494" s="699">
        <v>0</v>
      </c>
      <c r="M494" s="699">
        <v>0</v>
      </c>
      <c r="N494" s="696">
        <v>3</v>
      </c>
      <c r="O494" s="700">
        <v>2</v>
      </c>
      <c r="P494" s="699">
        <v>0</v>
      </c>
      <c r="Q494" s="701"/>
      <c r="R494" s="696">
        <v>1</v>
      </c>
      <c r="S494" s="701">
        <v>0.33333333333333331</v>
      </c>
      <c r="T494" s="700">
        <v>1</v>
      </c>
      <c r="U494" s="702">
        <v>0.5</v>
      </c>
    </row>
    <row r="495" spans="1:21" ht="14.4" customHeight="1" x14ac:dyDescent="0.3">
      <c r="A495" s="695">
        <v>12</v>
      </c>
      <c r="B495" s="696" t="s">
        <v>530</v>
      </c>
      <c r="C495" s="696">
        <v>89301122</v>
      </c>
      <c r="D495" s="697" t="s">
        <v>3061</v>
      </c>
      <c r="E495" s="698" t="s">
        <v>1658</v>
      </c>
      <c r="F495" s="696" t="s">
        <v>1639</v>
      </c>
      <c r="G495" s="696" t="s">
        <v>1670</v>
      </c>
      <c r="H495" s="696" t="s">
        <v>1090</v>
      </c>
      <c r="I495" s="696" t="s">
        <v>1293</v>
      </c>
      <c r="J495" s="696" t="s">
        <v>1586</v>
      </c>
      <c r="K495" s="696" t="s">
        <v>1587</v>
      </c>
      <c r="L495" s="699">
        <v>333.31</v>
      </c>
      <c r="M495" s="699">
        <v>999.93000000000006</v>
      </c>
      <c r="N495" s="696">
        <v>3</v>
      </c>
      <c r="O495" s="700">
        <v>3</v>
      </c>
      <c r="P495" s="699">
        <v>666.62</v>
      </c>
      <c r="Q495" s="701">
        <v>0.66666666666666663</v>
      </c>
      <c r="R495" s="696">
        <v>2</v>
      </c>
      <c r="S495" s="701">
        <v>0.66666666666666663</v>
      </c>
      <c r="T495" s="700">
        <v>2</v>
      </c>
      <c r="U495" s="702">
        <v>0.66666666666666663</v>
      </c>
    </row>
    <row r="496" spans="1:21" ht="14.4" customHeight="1" x14ac:dyDescent="0.3">
      <c r="A496" s="695">
        <v>12</v>
      </c>
      <c r="B496" s="696" t="s">
        <v>530</v>
      </c>
      <c r="C496" s="696">
        <v>89301122</v>
      </c>
      <c r="D496" s="697" t="s">
        <v>3061</v>
      </c>
      <c r="E496" s="698" t="s">
        <v>1658</v>
      </c>
      <c r="F496" s="696" t="s">
        <v>1639</v>
      </c>
      <c r="G496" s="696" t="s">
        <v>1670</v>
      </c>
      <c r="H496" s="696" t="s">
        <v>1090</v>
      </c>
      <c r="I496" s="696" t="s">
        <v>1293</v>
      </c>
      <c r="J496" s="696" t="s">
        <v>1586</v>
      </c>
      <c r="K496" s="696" t="s">
        <v>1587</v>
      </c>
      <c r="L496" s="699">
        <v>156.86000000000001</v>
      </c>
      <c r="M496" s="699">
        <v>156.86000000000001</v>
      </c>
      <c r="N496" s="696">
        <v>1</v>
      </c>
      <c r="O496" s="700">
        <v>1</v>
      </c>
      <c r="P496" s="699">
        <v>156.86000000000001</v>
      </c>
      <c r="Q496" s="701">
        <v>1</v>
      </c>
      <c r="R496" s="696">
        <v>1</v>
      </c>
      <c r="S496" s="701">
        <v>1</v>
      </c>
      <c r="T496" s="700">
        <v>1</v>
      </c>
      <c r="U496" s="702">
        <v>1</v>
      </c>
    </row>
    <row r="497" spans="1:21" ht="14.4" customHeight="1" x14ac:dyDescent="0.3">
      <c r="A497" s="695">
        <v>12</v>
      </c>
      <c r="B497" s="696" t="s">
        <v>530</v>
      </c>
      <c r="C497" s="696">
        <v>89301122</v>
      </c>
      <c r="D497" s="697" t="s">
        <v>3061</v>
      </c>
      <c r="E497" s="698" t="s">
        <v>1658</v>
      </c>
      <c r="F497" s="696" t="s">
        <v>1639</v>
      </c>
      <c r="G497" s="696" t="s">
        <v>1821</v>
      </c>
      <c r="H497" s="696" t="s">
        <v>531</v>
      </c>
      <c r="I497" s="696" t="s">
        <v>1822</v>
      </c>
      <c r="J497" s="696" t="s">
        <v>1823</v>
      </c>
      <c r="K497" s="696" t="s">
        <v>1759</v>
      </c>
      <c r="L497" s="699">
        <v>97.42</v>
      </c>
      <c r="M497" s="699">
        <v>389.68</v>
      </c>
      <c r="N497" s="696">
        <v>4</v>
      </c>
      <c r="O497" s="700">
        <v>1</v>
      </c>
      <c r="P497" s="699"/>
      <c r="Q497" s="701">
        <v>0</v>
      </c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12</v>
      </c>
      <c r="B498" s="696" t="s">
        <v>530</v>
      </c>
      <c r="C498" s="696">
        <v>89301122</v>
      </c>
      <c r="D498" s="697" t="s">
        <v>3061</v>
      </c>
      <c r="E498" s="698" t="s">
        <v>1658</v>
      </c>
      <c r="F498" s="696" t="s">
        <v>1639</v>
      </c>
      <c r="G498" s="696" t="s">
        <v>1799</v>
      </c>
      <c r="H498" s="696" t="s">
        <v>1090</v>
      </c>
      <c r="I498" s="696" t="s">
        <v>1800</v>
      </c>
      <c r="J498" s="696" t="s">
        <v>1801</v>
      </c>
      <c r="K498" s="696" t="s">
        <v>1802</v>
      </c>
      <c r="L498" s="699">
        <v>1140.7</v>
      </c>
      <c r="M498" s="699">
        <v>11407</v>
      </c>
      <c r="N498" s="696">
        <v>10</v>
      </c>
      <c r="O498" s="700">
        <v>4</v>
      </c>
      <c r="P498" s="699">
        <v>7984.9000000000005</v>
      </c>
      <c r="Q498" s="701">
        <v>0.70000000000000007</v>
      </c>
      <c r="R498" s="696">
        <v>7</v>
      </c>
      <c r="S498" s="701">
        <v>0.7</v>
      </c>
      <c r="T498" s="700">
        <v>3</v>
      </c>
      <c r="U498" s="702">
        <v>0.75</v>
      </c>
    </row>
    <row r="499" spans="1:21" ht="14.4" customHeight="1" x14ac:dyDescent="0.3">
      <c r="A499" s="695">
        <v>12</v>
      </c>
      <c r="B499" s="696" t="s">
        <v>530</v>
      </c>
      <c r="C499" s="696">
        <v>89301122</v>
      </c>
      <c r="D499" s="697" t="s">
        <v>3061</v>
      </c>
      <c r="E499" s="698" t="s">
        <v>1658</v>
      </c>
      <c r="F499" s="696" t="s">
        <v>1639</v>
      </c>
      <c r="G499" s="696" t="s">
        <v>1671</v>
      </c>
      <c r="H499" s="696" t="s">
        <v>1090</v>
      </c>
      <c r="I499" s="696" t="s">
        <v>1771</v>
      </c>
      <c r="J499" s="696" t="s">
        <v>1772</v>
      </c>
      <c r="K499" s="696" t="s">
        <v>1773</v>
      </c>
      <c r="L499" s="699">
        <v>138.16</v>
      </c>
      <c r="M499" s="699">
        <v>414.48</v>
      </c>
      <c r="N499" s="696">
        <v>3</v>
      </c>
      <c r="O499" s="700">
        <v>0.5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12</v>
      </c>
      <c r="B500" s="696" t="s">
        <v>530</v>
      </c>
      <c r="C500" s="696">
        <v>89301122</v>
      </c>
      <c r="D500" s="697" t="s">
        <v>3061</v>
      </c>
      <c r="E500" s="698" t="s">
        <v>1658</v>
      </c>
      <c r="F500" s="696" t="s">
        <v>1639</v>
      </c>
      <c r="G500" s="696" t="s">
        <v>1671</v>
      </c>
      <c r="H500" s="696" t="s">
        <v>1090</v>
      </c>
      <c r="I500" s="696" t="s">
        <v>2294</v>
      </c>
      <c r="J500" s="696" t="s">
        <v>2295</v>
      </c>
      <c r="K500" s="696" t="s">
        <v>2296</v>
      </c>
      <c r="L500" s="699">
        <v>103.71</v>
      </c>
      <c r="M500" s="699">
        <v>103.71</v>
      </c>
      <c r="N500" s="696">
        <v>1</v>
      </c>
      <c r="O500" s="700">
        <v>1</v>
      </c>
      <c r="P500" s="699">
        <v>103.71</v>
      </c>
      <c r="Q500" s="701">
        <v>1</v>
      </c>
      <c r="R500" s="696">
        <v>1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12</v>
      </c>
      <c r="B501" s="696" t="s">
        <v>530</v>
      </c>
      <c r="C501" s="696">
        <v>89301122</v>
      </c>
      <c r="D501" s="697" t="s">
        <v>3061</v>
      </c>
      <c r="E501" s="698" t="s">
        <v>1658</v>
      </c>
      <c r="F501" s="696" t="s">
        <v>1639</v>
      </c>
      <c r="G501" s="696" t="s">
        <v>1723</v>
      </c>
      <c r="H501" s="696" t="s">
        <v>1090</v>
      </c>
      <c r="I501" s="696" t="s">
        <v>1304</v>
      </c>
      <c r="J501" s="696" t="s">
        <v>1305</v>
      </c>
      <c r="K501" s="696" t="s">
        <v>1593</v>
      </c>
      <c r="L501" s="699">
        <v>69.86</v>
      </c>
      <c r="M501" s="699">
        <v>489.02</v>
      </c>
      <c r="N501" s="696">
        <v>7</v>
      </c>
      <c r="O501" s="700">
        <v>3</v>
      </c>
      <c r="P501" s="699">
        <v>489.02</v>
      </c>
      <c r="Q501" s="701">
        <v>1</v>
      </c>
      <c r="R501" s="696">
        <v>7</v>
      </c>
      <c r="S501" s="701">
        <v>1</v>
      </c>
      <c r="T501" s="700">
        <v>3</v>
      </c>
      <c r="U501" s="702">
        <v>1</v>
      </c>
    </row>
    <row r="502" spans="1:21" ht="14.4" customHeight="1" x14ac:dyDescent="0.3">
      <c r="A502" s="695">
        <v>12</v>
      </c>
      <c r="B502" s="696" t="s">
        <v>530</v>
      </c>
      <c r="C502" s="696">
        <v>89301122</v>
      </c>
      <c r="D502" s="697" t="s">
        <v>3061</v>
      </c>
      <c r="E502" s="698" t="s">
        <v>1658</v>
      </c>
      <c r="F502" s="696" t="s">
        <v>1639</v>
      </c>
      <c r="G502" s="696" t="s">
        <v>1827</v>
      </c>
      <c r="H502" s="696" t="s">
        <v>531</v>
      </c>
      <c r="I502" s="696" t="s">
        <v>1828</v>
      </c>
      <c r="J502" s="696" t="s">
        <v>1829</v>
      </c>
      <c r="K502" s="696" t="s">
        <v>1830</v>
      </c>
      <c r="L502" s="699">
        <v>871.16</v>
      </c>
      <c r="M502" s="699">
        <v>2613.48</v>
      </c>
      <c r="N502" s="696">
        <v>3</v>
      </c>
      <c r="O502" s="700">
        <v>0.5</v>
      </c>
      <c r="P502" s="699">
        <v>2613.48</v>
      </c>
      <c r="Q502" s="701">
        <v>1</v>
      </c>
      <c r="R502" s="696">
        <v>3</v>
      </c>
      <c r="S502" s="701">
        <v>1</v>
      </c>
      <c r="T502" s="700">
        <v>0.5</v>
      </c>
      <c r="U502" s="702">
        <v>1</v>
      </c>
    </row>
    <row r="503" spans="1:21" ht="14.4" customHeight="1" x14ac:dyDescent="0.3">
      <c r="A503" s="695">
        <v>12</v>
      </c>
      <c r="B503" s="696" t="s">
        <v>530</v>
      </c>
      <c r="C503" s="696">
        <v>89301122</v>
      </c>
      <c r="D503" s="697" t="s">
        <v>3061</v>
      </c>
      <c r="E503" s="698" t="s">
        <v>1658</v>
      </c>
      <c r="F503" s="696" t="s">
        <v>1639</v>
      </c>
      <c r="G503" s="696" t="s">
        <v>1827</v>
      </c>
      <c r="H503" s="696" t="s">
        <v>531</v>
      </c>
      <c r="I503" s="696" t="s">
        <v>1831</v>
      </c>
      <c r="J503" s="696" t="s">
        <v>1832</v>
      </c>
      <c r="K503" s="696" t="s">
        <v>1833</v>
      </c>
      <c r="L503" s="699">
        <v>1162.0999999999999</v>
      </c>
      <c r="M503" s="699">
        <v>4648.3999999999996</v>
      </c>
      <c r="N503" s="696">
        <v>4</v>
      </c>
      <c r="O503" s="700">
        <v>1.5</v>
      </c>
      <c r="P503" s="699">
        <v>3486.2999999999997</v>
      </c>
      <c r="Q503" s="701">
        <v>0.75</v>
      </c>
      <c r="R503" s="696">
        <v>3</v>
      </c>
      <c r="S503" s="701">
        <v>0.75</v>
      </c>
      <c r="T503" s="700">
        <v>0.5</v>
      </c>
      <c r="U503" s="702">
        <v>0.33333333333333331</v>
      </c>
    </row>
    <row r="504" spans="1:21" ht="14.4" customHeight="1" x14ac:dyDescent="0.3">
      <c r="A504" s="695">
        <v>12</v>
      </c>
      <c r="B504" s="696" t="s">
        <v>530</v>
      </c>
      <c r="C504" s="696">
        <v>89301122</v>
      </c>
      <c r="D504" s="697" t="s">
        <v>3061</v>
      </c>
      <c r="E504" s="698" t="s">
        <v>1658</v>
      </c>
      <c r="F504" s="696" t="s">
        <v>1639</v>
      </c>
      <c r="G504" s="696" t="s">
        <v>1755</v>
      </c>
      <c r="H504" s="696" t="s">
        <v>531</v>
      </c>
      <c r="I504" s="696" t="s">
        <v>2338</v>
      </c>
      <c r="J504" s="696" t="s">
        <v>2339</v>
      </c>
      <c r="K504" s="696" t="s">
        <v>2340</v>
      </c>
      <c r="L504" s="699">
        <v>0</v>
      </c>
      <c r="M504" s="699">
        <v>0</v>
      </c>
      <c r="N504" s="696">
        <v>1</v>
      </c>
      <c r="O504" s="700">
        <v>0.5</v>
      </c>
      <c r="P504" s="699">
        <v>0</v>
      </c>
      <c r="Q504" s="701"/>
      <c r="R504" s="696">
        <v>1</v>
      </c>
      <c r="S504" s="701">
        <v>1</v>
      </c>
      <c r="T504" s="700">
        <v>0.5</v>
      </c>
      <c r="U504" s="702">
        <v>1</v>
      </c>
    </row>
    <row r="505" spans="1:21" ht="14.4" customHeight="1" x14ac:dyDescent="0.3">
      <c r="A505" s="695">
        <v>12</v>
      </c>
      <c r="B505" s="696" t="s">
        <v>530</v>
      </c>
      <c r="C505" s="696">
        <v>89301122</v>
      </c>
      <c r="D505" s="697" t="s">
        <v>3061</v>
      </c>
      <c r="E505" s="698" t="s">
        <v>1658</v>
      </c>
      <c r="F505" s="696" t="s">
        <v>1639</v>
      </c>
      <c r="G505" s="696" t="s">
        <v>1755</v>
      </c>
      <c r="H505" s="696" t="s">
        <v>531</v>
      </c>
      <c r="I505" s="696" t="s">
        <v>1803</v>
      </c>
      <c r="J505" s="696" t="s">
        <v>1804</v>
      </c>
      <c r="K505" s="696" t="s">
        <v>1146</v>
      </c>
      <c r="L505" s="699">
        <v>0</v>
      </c>
      <c r="M505" s="699">
        <v>0</v>
      </c>
      <c r="N505" s="696">
        <v>1</v>
      </c>
      <c r="O505" s="700">
        <v>0.5</v>
      </c>
      <c r="P505" s="699"/>
      <c r="Q505" s="701"/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12</v>
      </c>
      <c r="B506" s="696" t="s">
        <v>530</v>
      </c>
      <c r="C506" s="696">
        <v>89301122</v>
      </c>
      <c r="D506" s="697" t="s">
        <v>3061</v>
      </c>
      <c r="E506" s="698" t="s">
        <v>1658</v>
      </c>
      <c r="F506" s="696" t="s">
        <v>1639</v>
      </c>
      <c r="G506" s="696" t="s">
        <v>1755</v>
      </c>
      <c r="H506" s="696" t="s">
        <v>531</v>
      </c>
      <c r="I506" s="696" t="s">
        <v>1805</v>
      </c>
      <c r="J506" s="696" t="s">
        <v>1804</v>
      </c>
      <c r="K506" s="696" t="s">
        <v>1806</v>
      </c>
      <c r="L506" s="699">
        <v>37.68</v>
      </c>
      <c r="M506" s="699">
        <v>37.68</v>
      </c>
      <c r="N506" s="696">
        <v>1</v>
      </c>
      <c r="O506" s="700">
        <v>0.5</v>
      </c>
      <c r="P506" s="699">
        <v>37.68</v>
      </c>
      <c r="Q506" s="701">
        <v>1</v>
      </c>
      <c r="R506" s="696">
        <v>1</v>
      </c>
      <c r="S506" s="701">
        <v>1</v>
      </c>
      <c r="T506" s="700">
        <v>0.5</v>
      </c>
      <c r="U506" s="702">
        <v>1</v>
      </c>
    </row>
    <row r="507" spans="1:21" ht="14.4" customHeight="1" x14ac:dyDescent="0.3">
      <c r="A507" s="695">
        <v>12</v>
      </c>
      <c r="B507" s="696" t="s">
        <v>530</v>
      </c>
      <c r="C507" s="696">
        <v>89301122</v>
      </c>
      <c r="D507" s="697" t="s">
        <v>3061</v>
      </c>
      <c r="E507" s="698" t="s">
        <v>1658</v>
      </c>
      <c r="F507" s="696" t="s">
        <v>1639</v>
      </c>
      <c r="G507" s="696" t="s">
        <v>1755</v>
      </c>
      <c r="H507" s="696" t="s">
        <v>531</v>
      </c>
      <c r="I507" s="696" t="s">
        <v>2341</v>
      </c>
      <c r="J507" s="696" t="s">
        <v>2342</v>
      </c>
      <c r="K507" s="696" t="s">
        <v>1146</v>
      </c>
      <c r="L507" s="699">
        <v>0</v>
      </c>
      <c r="M507" s="699">
        <v>0</v>
      </c>
      <c r="N507" s="696">
        <v>1</v>
      </c>
      <c r="O507" s="700">
        <v>0.5</v>
      </c>
      <c r="P507" s="699">
        <v>0</v>
      </c>
      <c r="Q507" s="701"/>
      <c r="R507" s="696">
        <v>1</v>
      </c>
      <c r="S507" s="701">
        <v>1</v>
      </c>
      <c r="T507" s="700">
        <v>0.5</v>
      </c>
      <c r="U507" s="702">
        <v>1</v>
      </c>
    </row>
    <row r="508" spans="1:21" ht="14.4" customHeight="1" x14ac:dyDescent="0.3">
      <c r="A508" s="695">
        <v>12</v>
      </c>
      <c r="B508" s="696" t="s">
        <v>530</v>
      </c>
      <c r="C508" s="696">
        <v>89301122</v>
      </c>
      <c r="D508" s="697" t="s">
        <v>3061</v>
      </c>
      <c r="E508" s="698" t="s">
        <v>1658</v>
      </c>
      <c r="F508" s="696" t="s">
        <v>1639</v>
      </c>
      <c r="G508" s="696" t="s">
        <v>2343</v>
      </c>
      <c r="H508" s="696" t="s">
        <v>531</v>
      </c>
      <c r="I508" s="696" t="s">
        <v>2344</v>
      </c>
      <c r="J508" s="696" t="s">
        <v>2345</v>
      </c>
      <c r="K508" s="696" t="s">
        <v>2346</v>
      </c>
      <c r="L508" s="699">
        <v>217.86</v>
      </c>
      <c r="M508" s="699">
        <v>871.44</v>
      </c>
      <c r="N508" s="696">
        <v>4</v>
      </c>
      <c r="O508" s="700">
        <v>2</v>
      </c>
      <c r="P508" s="699">
        <v>653.58000000000004</v>
      </c>
      <c r="Q508" s="701">
        <v>0.75</v>
      </c>
      <c r="R508" s="696">
        <v>3</v>
      </c>
      <c r="S508" s="701">
        <v>0.75</v>
      </c>
      <c r="T508" s="700">
        <v>1.5</v>
      </c>
      <c r="U508" s="702">
        <v>0.75</v>
      </c>
    </row>
    <row r="509" spans="1:21" ht="14.4" customHeight="1" x14ac:dyDescent="0.3">
      <c r="A509" s="695">
        <v>12</v>
      </c>
      <c r="B509" s="696" t="s">
        <v>530</v>
      </c>
      <c r="C509" s="696">
        <v>89301122</v>
      </c>
      <c r="D509" s="697" t="s">
        <v>3061</v>
      </c>
      <c r="E509" s="698" t="s">
        <v>1658</v>
      </c>
      <c r="F509" s="696" t="s">
        <v>1639</v>
      </c>
      <c r="G509" s="696" t="s">
        <v>2343</v>
      </c>
      <c r="H509" s="696" t="s">
        <v>531</v>
      </c>
      <c r="I509" s="696" t="s">
        <v>2347</v>
      </c>
      <c r="J509" s="696" t="s">
        <v>2345</v>
      </c>
      <c r="K509" s="696" t="s">
        <v>2034</v>
      </c>
      <c r="L509" s="699">
        <v>87.14</v>
      </c>
      <c r="M509" s="699">
        <v>87.14</v>
      </c>
      <c r="N509" s="696">
        <v>1</v>
      </c>
      <c r="O509" s="700">
        <v>1</v>
      </c>
      <c r="P509" s="699">
        <v>87.14</v>
      </c>
      <c r="Q509" s="701">
        <v>1</v>
      </c>
      <c r="R509" s="696">
        <v>1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12</v>
      </c>
      <c r="B510" s="696" t="s">
        <v>530</v>
      </c>
      <c r="C510" s="696">
        <v>89301122</v>
      </c>
      <c r="D510" s="697" t="s">
        <v>3061</v>
      </c>
      <c r="E510" s="698" t="s">
        <v>1658</v>
      </c>
      <c r="F510" s="696" t="s">
        <v>1639</v>
      </c>
      <c r="G510" s="696" t="s">
        <v>2348</v>
      </c>
      <c r="H510" s="696" t="s">
        <v>531</v>
      </c>
      <c r="I510" s="696" t="s">
        <v>2349</v>
      </c>
      <c r="J510" s="696" t="s">
        <v>2350</v>
      </c>
      <c r="K510" s="696" t="s">
        <v>2351</v>
      </c>
      <c r="L510" s="699">
        <v>83.09</v>
      </c>
      <c r="M510" s="699">
        <v>1080.17</v>
      </c>
      <c r="N510" s="696">
        <v>13</v>
      </c>
      <c r="O510" s="700">
        <v>4.5</v>
      </c>
      <c r="P510" s="699">
        <v>249.27</v>
      </c>
      <c r="Q510" s="701">
        <v>0.23076923076923075</v>
      </c>
      <c r="R510" s="696">
        <v>3</v>
      </c>
      <c r="S510" s="701">
        <v>0.23076923076923078</v>
      </c>
      <c r="T510" s="700">
        <v>2</v>
      </c>
      <c r="U510" s="702">
        <v>0.44444444444444442</v>
      </c>
    </row>
    <row r="511" spans="1:21" ht="14.4" customHeight="1" x14ac:dyDescent="0.3">
      <c r="A511" s="695">
        <v>12</v>
      </c>
      <c r="B511" s="696" t="s">
        <v>530</v>
      </c>
      <c r="C511" s="696">
        <v>89301122</v>
      </c>
      <c r="D511" s="697" t="s">
        <v>3061</v>
      </c>
      <c r="E511" s="698" t="s">
        <v>1658</v>
      </c>
      <c r="F511" s="696" t="s">
        <v>1639</v>
      </c>
      <c r="G511" s="696" t="s">
        <v>2348</v>
      </c>
      <c r="H511" s="696" t="s">
        <v>531</v>
      </c>
      <c r="I511" s="696" t="s">
        <v>2352</v>
      </c>
      <c r="J511" s="696" t="s">
        <v>2353</v>
      </c>
      <c r="K511" s="696" t="s">
        <v>2351</v>
      </c>
      <c r="L511" s="699">
        <v>83.09</v>
      </c>
      <c r="M511" s="699">
        <v>166.18</v>
      </c>
      <c r="N511" s="696">
        <v>2</v>
      </c>
      <c r="O511" s="700">
        <v>1</v>
      </c>
      <c r="P511" s="699">
        <v>166.18</v>
      </c>
      <c r="Q511" s="701">
        <v>1</v>
      </c>
      <c r="R511" s="696">
        <v>2</v>
      </c>
      <c r="S511" s="701">
        <v>1</v>
      </c>
      <c r="T511" s="700">
        <v>1</v>
      </c>
      <c r="U511" s="702">
        <v>1</v>
      </c>
    </row>
    <row r="512" spans="1:21" ht="14.4" customHeight="1" x14ac:dyDescent="0.3">
      <c r="A512" s="695">
        <v>12</v>
      </c>
      <c r="B512" s="696" t="s">
        <v>530</v>
      </c>
      <c r="C512" s="696">
        <v>89301122</v>
      </c>
      <c r="D512" s="697" t="s">
        <v>3061</v>
      </c>
      <c r="E512" s="698" t="s">
        <v>1658</v>
      </c>
      <c r="F512" s="696" t="s">
        <v>1639</v>
      </c>
      <c r="G512" s="696" t="s">
        <v>1836</v>
      </c>
      <c r="H512" s="696" t="s">
        <v>531</v>
      </c>
      <c r="I512" s="696" t="s">
        <v>2354</v>
      </c>
      <c r="J512" s="696" t="s">
        <v>1838</v>
      </c>
      <c r="K512" s="696" t="s">
        <v>2355</v>
      </c>
      <c r="L512" s="699">
        <v>500.14</v>
      </c>
      <c r="M512" s="699">
        <v>1500.42</v>
      </c>
      <c r="N512" s="696">
        <v>3</v>
      </c>
      <c r="O512" s="700">
        <v>0.5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12</v>
      </c>
      <c r="B513" s="696" t="s">
        <v>530</v>
      </c>
      <c r="C513" s="696">
        <v>89301122</v>
      </c>
      <c r="D513" s="697" t="s">
        <v>3061</v>
      </c>
      <c r="E513" s="698" t="s">
        <v>1658</v>
      </c>
      <c r="F513" s="696" t="s">
        <v>1639</v>
      </c>
      <c r="G513" s="696" t="s">
        <v>1836</v>
      </c>
      <c r="H513" s="696" t="s">
        <v>531</v>
      </c>
      <c r="I513" s="696" t="s">
        <v>1840</v>
      </c>
      <c r="J513" s="696" t="s">
        <v>1841</v>
      </c>
      <c r="K513" s="696" t="s">
        <v>1842</v>
      </c>
      <c r="L513" s="699">
        <v>750.21</v>
      </c>
      <c r="M513" s="699">
        <v>1500.42</v>
      </c>
      <c r="N513" s="696">
        <v>2</v>
      </c>
      <c r="O513" s="700">
        <v>2</v>
      </c>
      <c r="P513" s="699">
        <v>1500.42</v>
      </c>
      <c r="Q513" s="701">
        <v>1</v>
      </c>
      <c r="R513" s="696">
        <v>2</v>
      </c>
      <c r="S513" s="701">
        <v>1</v>
      </c>
      <c r="T513" s="700">
        <v>2</v>
      </c>
      <c r="U513" s="702">
        <v>1</v>
      </c>
    </row>
    <row r="514" spans="1:21" ht="14.4" customHeight="1" x14ac:dyDescent="0.3">
      <c r="A514" s="695">
        <v>12</v>
      </c>
      <c r="B514" s="696" t="s">
        <v>530</v>
      </c>
      <c r="C514" s="696">
        <v>89301122</v>
      </c>
      <c r="D514" s="697" t="s">
        <v>3061</v>
      </c>
      <c r="E514" s="698" t="s">
        <v>1658</v>
      </c>
      <c r="F514" s="696" t="s">
        <v>1639</v>
      </c>
      <c r="G514" s="696" t="s">
        <v>1836</v>
      </c>
      <c r="H514" s="696" t="s">
        <v>531</v>
      </c>
      <c r="I514" s="696" t="s">
        <v>2021</v>
      </c>
      <c r="J514" s="696" t="s">
        <v>1838</v>
      </c>
      <c r="K514" s="696" t="s">
        <v>2022</v>
      </c>
      <c r="L514" s="699">
        <v>0</v>
      </c>
      <c r="M514" s="699">
        <v>0</v>
      </c>
      <c r="N514" s="696">
        <v>1</v>
      </c>
      <c r="O514" s="700">
        <v>1</v>
      </c>
      <c r="P514" s="699">
        <v>0</v>
      </c>
      <c r="Q514" s="701"/>
      <c r="R514" s="696">
        <v>1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12</v>
      </c>
      <c r="B515" s="696" t="s">
        <v>530</v>
      </c>
      <c r="C515" s="696">
        <v>89301122</v>
      </c>
      <c r="D515" s="697" t="s">
        <v>3061</v>
      </c>
      <c r="E515" s="698" t="s">
        <v>1658</v>
      </c>
      <c r="F515" s="696" t="s">
        <v>1639</v>
      </c>
      <c r="G515" s="696" t="s">
        <v>1836</v>
      </c>
      <c r="H515" s="696" t="s">
        <v>531</v>
      </c>
      <c r="I515" s="696" t="s">
        <v>1988</v>
      </c>
      <c r="J515" s="696" t="s">
        <v>1841</v>
      </c>
      <c r="K515" s="696" t="s">
        <v>1989</v>
      </c>
      <c r="L515" s="699">
        <v>0</v>
      </c>
      <c r="M515" s="699">
        <v>0</v>
      </c>
      <c r="N515" s="696">
        <v>1</v>
      </c>
      <c r="O515" s="700">
        <v>1</v>
      </c>
      <c r="P515" s="699"/>
      <c r="Q515" s="701"/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12</v>
      </c>
      <c r="B516" s="696" t="s">
        <v>530</v>
      </c>
      <c r="C516" s="696">
        <v>89301122</v>
      </c>
      <c r="D516" s="697" t="s">
        <v>3061</v>
      </c>
      <c r="E516" s="698" t="s">
        <v>1658</v>
      </c>
      <c r="F516" s="696" t="s">
        <v>1639</v>
      </c>
      <c r="G516" s="696" t="s">
        <v>2297</v>
      </c>
      <c r="H516" s="696" t="s">
        <v>1090</v>
      </c>
      <c r="I516" s="696" t="s">
        <v>2298</v>
      </c>
      <c r="J516" s="696" t="s">
        <v>2299</v>
      </c>
      <c r="K516" s="696" t="s">
        <v>2300</v>
      </c>
      <c r="L516" s="699">
        <v>820.43</v>
      </c>
      <c r="M516" s="699">
        <v>1640.86</v>
      </c>
      <c r="N516" s="696">
        <v>2</v>
      </c>
      <c r="O516" s="700">
        <v>2</v>
      </c>
      <c r="P516" s="699">
        <v>1640.86</v>
      </c>
      <c r="Q516" s="701">
        <v>1</v>
      </c>
      <c r="R516" s="696">
        <v>2</v>
      </c>
      <c r="S516" s="701">
        <v>1</v>
      </c>
      <c r="T516" s="700">
        <v>2</v>
      </c>
      <c r="U516" s="702">
        <v>1</v>
      </c>
    </row>
    <row r="517" spans="1:21" ht="14.4" customHeight="1" x14ac:dyDescent="0.3">
      <c r="A517" s="695">
        <v>12</v>
      </c>
      <c r="B517" s="696" t="s">
        <v>530</v>
      </c>
      <c r="C517" s="696">
        <v>89301122</v>
      </c>
      <c r="D517" s="697" t="s">
        <v>3061</v>
      </c>
      <c r="E517" s="698" t="s">
        <v>1658</v>
      </c>
      <c r="F517" s="696" t="s">
        <v>1639</v>
      </c>
      <c r="G517" s="696" t="s">
        <v>1697</v>
      </c>
      <c r="H517" s="696" t="s">
        <v>531</v>
      </c>
      <c r="I517" s="696" t="s">
        <v>2356</v>
      </c>
      <c r="J517" s="696" t="s">
        <v>2357</v>
      </c>
      <c r="K517" s="696" t="s">
        <v>2358</v>
      </c>
      <c r="L517" s="699">
        <v>0</v>
      </c>
      <c r="M517" s="699">
        <v>0</v>
      </c>
      <c r="N517" s="696">
        <v>1</v>
      </c>
      <c r="O517" s="700">
        <v>1</v>
      </c>
      <c r="P517" s="699"/>
      <c r="Q517" s="701"/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12</v>
      </c>
      <c r="B518" s="696" t="s">
        <v>530</v>
      </c>
      <c r="C518" s="696">
        <v>89301122</v>
      </c>
      <c r="D518" s="697" t="s">
        <v>3061</v>
      </c>
      <c r="E518" s="698" t="s">
        <v>1658</v>
      </c>
      <c r="F518" s="696" t="s">
        <v>1639</v>
      </c>
      <c r="G518" s="696" t="s">
        <v>1697</v>
      </c>
      <c r="H518" s="696" t="s">
        <v>531</v>
      </c>
      <c r="I518" s="696" t="s">
        <v>772</v>
      </c>
      <c r="J518" s="696" t="s">
        <v>2357</v>
      </c>
      <c r="K518" s="696" t="s">
        <v>2359</v>
      </c>
      <c r="L518" s="699">
        <v>66.599999999999994</v>
      </c>
      <c r="M518" s="699">
        <v>66.599999999999994</v>
      </c>
      <c r="N518" s="696">
        <v>1</v>
      </c>
      <c r="O518" s="700">
        <v>0.5</v>
      </c>
      <c r="P518" s="699">
        <v>66.599999999999994</v>
      </c>
      <c r="Q518" s="701">
        <v>1</v>
      </c>
      <c r="R518" s="696">
        <v>1</v>
      </c>
      <c r="S518" s="701">
        <v>1</v>
      </c>
      <c r="T518" s="700">
        <v>0.5</v>
      </c>
      <c r="U518" s="702">
        <v>1</v>
      </c>
    </row>
    <row r="519" spans="1:21" ht="14.4" customHeight="1" x14ac:dyDescent="0.3">
      <c r="A519" s="695">
        <v>12</v>
      </c>
      <c r="B519" s="696" t="s">
        <v>530</v>
      </c>
      <c r="C519" s="696">
        <v>89301122</v>
      </c>
      <c r="D519" s="697" t="s">
        <v>3061</v>
      </c>
      <c r="E519" s="698" t="s">
        <v>1658</v>
      </c>
      <c r="F519" s="696" t="s">
        <v>1639</v>
      </c>
      <c r="G519" s="696" t="s">
        <v>1843</v>
      </c>
      <c r="H519" s="696" t="s">
        <v>531</v>
      </c>
      <c r="I519" s="696" t="s">
        <v>1236</v>
      </c>
      <c r="J519" s="696" t="s">
        <v>1237</v>
      </c>
      <c r="K519" s="696" t="s">
        <v>2360</v>
      </c>
      <c r="L519" s="699">
        <v>96.97</v>
      </c>
      <c r="M519" s="699">
        <v>290.90999999999997</v>
      </c>
      <c r="N519" s="696">
        <v>3</v>
      </c>
      <c r="O519" s="700">
        <v>1</v>
      </c>
      <c r="P519" s="699">
        <v>290.90999999999997</v>
      </c>
      <c r="Q519" s="701">
        <v>1</v>
      </c>
      <c r="R519" s="696">
        <v>3</v>
      </c>
      <c r="S519" s="701">
        <v>1</v>
      </c>
      <c r="T519" s="700">
        <v>1</v>
      </c>
      <c r="U519" s="702">
        <v>1</v>
      </c>
    </row>
    <row r="520" spans="1:21" ht="14.4" customHeight="1" x14ac:dyDescent="0.3">
      <c r="A520" s="695">
        <v>12</v>
      </c>
      <c r="B520" s="696" t="s">
        <v>530</v>
      </c>
      <c r="C520" s="696">
        <v>89301122</v>
      </c>
      <c r="D520" s="697" t="s">
        <v>3061</v>
      </c>
      <c r="E520" s="698" t="s">
        <v>1658</v>
      </c>
      <c r="F520" s="696" t="s">
        <v>1639</v>
      </c>
      <c r="G520" s="696" t="s">
        <v>1847</v>
      </c>
      <c r="H520" s="696" t="s">
        <v>531</v>
      </c>
      <c r="I520" s="696" t="s">
        <v>1990</v>
      </c>
      <c r="J520" s="696" t="s">
        <v>1849</v>
      </c>
      <c r="K520" s="696" t="s">
        <v>1991</v>
      </c>
      <c r="L520" s="699">
        <v>0</v>
      </c>
      <c r="M520" s="699">
        <v>0</v>
      </c>
      <c r="N520" s="696">
        <v>1</v>
      </c>
      <c r="O520" s="700">
        <v>1</v>
      </c>
      <c r="P520" s="699">
        <v>0</v>
      </c>
      <c r="Q520" s="701"/>
      <c r="R520" s="696">
        <v>1</v>
      </c>
      <c r="S520" s="701">
        <v>1</v>
      </c>
      <c r="T520" s="700">
        <v>1</v>
      </c>
      <c r="U520" s="702">
        <v>1</v>
      </c>
    </row>
    <row r="521" spans="1:21" ht="14.4" customHeight="1" x14ac:dyDescent="0.3">
      <c r="A521" s="695">
        <v>12</v>
      </c>
      <c r="B521" s="696" t="s">
        <v>530</v>
      </c>
      <c r="C521" s="696">
        <v>89301122</v>
      </c>
      <c r="D521" s="697" t="s">
        <v>3061</v>
      </c>
      <c r="E521" s="698" t="s">
        <v>1658</v>
      </c>
      <c r="F521" s="696" t="s">
        <v>1639</v>
      </c>
      <c r="G521" s="696" t="s">
        <v>1847</v>
      </c>
      <c r="H521" s="696" t="s">
        <v>531</v>
      </c>
      <c r="I521" s="696" t="s">
        <v>2361</v>
      </c>
      <c r="J521" s="696" t="s">
        <v>2084</v>
      </c>
      <c r="K521" s="696" t="s">
        <v>1991</v>
      </c>
      <c r="L521" s="699">
        <v>0</v>
      </c>
      <c r="M521" s="699">
        <v>0</v>
      </c>
      <c r="N521" s="696">
        <v>1</v>
      </c>
      <c r="O521" s="700">
        <v>1</v>
      </c>
      <c r="P521" s="699">
        <v>0</v>
      </c>
      <c r="Q521" s="701"/>
      <c r="R521" s="696">
        <v>1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12</v>
      </c>
      <c r="B522" s="696" t="s">
        <v>530</v>
      </c>
      <c r="C522" s="696">
        <v>89301122</v>
      </c>
      <c r="D522" s="697" t="s">
        <v>3061</v>
      </c>
      <c r="E522" s="698" t="s">
        <v>1658</v>
      </c>
      <c r="F522" s="696" t="s">
        <v>1639</v>
      </c>
      <c r="G522" s="696" t="s">
        <v>2085</v>
      </c>
      <c r="H522" s="696" t="s">
        <v>531</v>
      </c>
      <c r="I522" s="696" t="s">
        <v>2086</v>
      </c>
      <c r="J522" s="696" t="s">
        <v>2087</v>
      </c>
      <c r="K522" s="696" t="s">
        <v>2088</v>
      </c>
      <c r="L522" s="699">
        <v>86.16</v>
      </c>
      <c r="M522" s="699">
        <v>172.32</v>
      </c>
      <c r="N522" s="696">
        <v>2</v>
      </c>
      <c r="O522" s="700">
        <v>0.5</v>
      </c>
      <c r="P522" s="699">
        <v>172.32</v>
      </c>
      <c r="Q522" s="701">
        <v>1</v>
      </c>
      <c r="R522" s="696">
        <v>2</v>
      </c>
      <c r="S522" s="701">
        <v>1</v>
      </c>
      <c r="T522" s="700">
        <v>0.5</v>
      </c>
      <c r="U522" s="702">
        <v>1</v>
      </c>
    </row>
    <row r="523" spans="1:21" ht="14.4" customHeight="1" x14ac:dyDescent="0.3">
      <c r="A523" s="695">
        <v>12</v>
      </c>
      <c r="B523" s="696" t="s">
        <v>530</v>
      </c>
      <c r="C523" s="696">
        <v>89301122</v>
      </c>
      <c r="D523" s="697" t="s">
        <v>3061</v>
      </c>
      <c r="E523" s="698" t="s">
        <v>1658</v>
      </c>
      <c r="F523" s="696" t="s">
        <v>1639</v>
      </c>
      <c r="G523" s="696" t="s">
        <v>1730</v>
      </c>
      <c r="H523" s="696" t="s">
        <v>531</v>
      </c>
      <c r="I523" s="696" t="s">
        <v>890</v>
      </c>
      <c r="J523" s="696" t="s">
        <v>891</v>
      </c>
      <c r="K523" s="696" t="s">
        <v>1731</v>
      </c>
      <c r="L523" s="699">
        <v>63.67</v>
      </c>
      <c r="M523" s="699">
        <v>445.69</v>
      </c>
      <c r="N523" s="696">
        <v>7</v>
      </c>
      <c r="O523" s="700">
        <v>2</v>
      </c>
      <c r="P523" s="699">
        <v>191.01</v>
      </c>
      <c r="Q523" s="701">
        <v>0.42857142857142855</v>
      </c>
      <c r="R523" s="696">
        <v>3</v>
      </c>
      <c r="S523" s="701">
        <v>0.42857142857142855</v>
      </c>
      <c r="T523" s="700">
        <v>1</v>
      </c>
      <c r="U523" s="702">
        <v>0.5</v>
      </c>
    </row>
    <row r="524" spans="1:21" ht="14.4" customHeight="1" x14ac:dyDescent="0.3">
      <c r="A524" s="695">
        <v>12</v>
      </c>
      <c r="B524" s="696" t="s">
        <v>530</v>
      </c>
      <c r="C524" s="696">
        <v>89301122</v>
      </c>
      <c r="D524" s="697" t="s">
        <v>3061</v>
      </c>
      <c r="E524" s="698" t="s">
        <v>1658</v>
      </c>
      <c r="F524" s="696" t="s">
        <v>1639</v>
      </c>
      <c r="G524" s="696" t="s">
        <v>1672</v>
      </c>
      <c r="H524" s="696" t="s">
        <v>531</v>
      </c>
      <c r="I524" s="696" t="s">
        <v>1240</v>
      </c>
      <c r="J524" s="696" t="s">
        <v>1241</v>
      </c>
      <c r="K524" s="696" t="s">
        <v>1673</v>
      </c>
      <c r="L524" s="699">
        <v>50.27</v>
      </c>
      <c r="M524" s="699">
        <v>150.81</v>
      </c>
      <c r="N524" s="696">
        <v>3</v>
      </c>
      <c r="O524" s="700">
        <v>1.5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12</v>
      </c>
      <c r="B525" s="696" t="s">
        <v>530</v>
      </c>
      <c r="C525" s="696">
        <v>89301122</v>
      </c>
      <c r="D525" s="697" t="s">
        <v>3061</v>
      </c>
      <c r="E525" s="698" t="s">
        <v>1658</v>
      </c>
      <c r="F525" s="696" t="s">
        <v>1639</v>
      </c>
      <c r="G525" s="696" t="s">
        <v>2362</v>
      </c>
      <c r="H525" s="696" t="s">
        <v>1090</v>
      </c>
      <c r="I525" s="696" t="s">
        <v>2363</v>
      </c>
      <c r="J525" s="696" t="s">
        <v>2364</v>
      </c>
      <c r="K525" s="696" t="s">
        <v>2365</v>
      </c>
      <c r="L525" s="699">
        <v>647.77</v>
      </c>
      <c r="M525" s="699">
        <v>1295.54</v>
      </c>
      <c r="N525" s="696">
        <v>2</v>
      </c>
      <c r="O525" s="700">
        <v>0.5</v>
      </c>
      <c r="P525" s="699">
        <v>1295.54</v>
      </c>
      <c r="Q525" s="701">
        <v>1</v>
      </c>
      <c r="R525" s="696">
        <v>2</v>
      </c>
      <c r="S525" s="701">
        <v>1</v>
      </c>
      <c r="T525" s="700">
        <v>0.5</v>
      </c>
      <c r="U525" s="702">
        <v>1</v>
      </c>
    </row>
    <row r="526" spans="1:21" ht="14.4" customHeight="1" x14ac:dyDescent="0.3">
      <c r="A526" s="695">
        <v>12</v>
      </c>
      <c r="B526" s="696" t="s">
        <v>530</v>
      </c>
      <c r="C526" s="696">
        <v>89301122</v>
      </c>
      <c r="D526" s="697" t="s">
        <v>3061</v>
      </c>
      <c r="E526" s="698" t="s">
        <v>1658</v>
      </c>
      <c r="F526" s="696" t="s">
        <v>1639</v>
      </c>
      <c r="G526" s="696" t="s">
        <v>2025</v>
      </c>
      <c r="H526" s="696" t="s">
        <v>1090</v>
      </c>
      <c r="I526" s="696" t="s">
        <v>2366</v>
      </c>
      <c r="J526" s="696" t="s">
        <v>2367</v>
      </c>
      <c r="K526" s="696" t="s">
        <v>793</v>
      </c>
      <c r="L526" s="699">
        <v>0</v>
      </c>
      <c r="M526" s="699">
        <v>0</v>
      </c>
      <c r="N526" s="696">
        <v>1</v>
      </c>
      <c r="O526" s="700">
        <v>0.5</v>
      </c>
      <c r="P526" s="699">
        <v>0</v>
      </c>
      <c r="Q526" s="701"/>
      <c r="R526" s="696">
        <v>1</v>
      </c>
      <c r="S526" s="701">
        <v>1</v>
      </c>
      <c r="T526" s="700">
        <v>0.5</v>
      </c>
      <c r="U526" s="702">
        <v>1</v>
      </c>
    </row>
    <row r="527" spans="1:21" ht="14.4" customHeight="1" x14ac:dyDescent="0.3">
      <c r="A527" s="695">
        <v>12</v>
      </c>
      <c r="B527" s="696" t="s">
        <v>530</v>
      </c>
      <c r="C527" s="696">
        <v>89301122</v>
      </c>
      <c r="D527" s="697" t="s">
        <v>3061</v>
      </c>
      <c r="E527" s="698" t="s">
        <v>1658</v>
      </c>
      <c r="F527" s="696" t="s">
        <v>1639</v>
      </c>
      <c r="G527" s="696" t="s">
        <v>2368</v>
      </c>
      <c r="H527" s="696" t="s">
        <v>531</v>
      </c>
      <c r="I527" s="696" t="s">
        <v>2369</v>
      </c>
      <c r="J527" s="696" t="s">
        <v>2370</v>
      </c>
      <c r="K527" s="696" t="s">
        <v>2371</v>
      </c>
      <c r="L527" s="699">
        <v>0</v>
      </c>
      <c r="M527" s="699">
        <v>0</v>
      </c>
      <c r="N527" s="696">
        <v>1</v>
      </c>
      <c r="O527" s="700">
        <v>1</v>
      </c>
      <c r="P527" s="699">
        <v>0</v>
      </c>
      <c r="Q527" s="701"/>
      <c r="R527" s="696">
        <v>1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12</v>
      </c>
      <c r="B528" s="696" t="s">
        <v>530</v>
      </c>
      <c r="C528" s="696">
        <v>89301122</v>
      </c>
      <c r="D528" s="697" t="s">
        <v>3061</v>
      </c>
      <c r="E528" s="698" t="s">
        <v>1658</v>
      </c>
      <c r="F528" s="696" t="s">
        <v>1639</v>
      </c>
      <c r="G528" s="696" t="s">
        <v>1675</v>
      </c>
      <c r="H528" s="696" t="s">
        <v>531</v>
      </c>
      <c r="I528" s="696" t="s">
        <v>1267</v>
      </c>
      <c r="J528" s="696" t="s">
        <v>1268</v>
      </c>
      <c r="K528" s="696" t="s">
        <v>1269</v>
      </c>
      <c r="L528" s="699">
        <v>153.52000000000001</v>
      </c>
      <c r="M528" s="699">
        <v>3991.5200000000004</v>
      </c>
      <c r="N528" s="696">
        <v>26</v>
      </c>
      <c r="O528" s="700">
        <v>15.5</v>
      </c>
      <c r="P528" s="699">
        <v>2763.36</v>
      </c>
      <c r="Q528" s="701">
        <v>0.69230769230769229</v>
      </c>
      <c r="R528" s="696">
        <v>18</v>
      </c>
      <c r="S528" s="701">
        <v>0.69230769230769229</v>
      </c>
      <c r="T528" s="700">
        <v>10.5</v>
      </c>
      <c r="U528" s="702">
        <v>0.67741935483870963</v>
      </c>
    </row>
    <row r="529" spans="1:21" ht="14.4" customHeight="1" x14ac:dyDescent="0.3">
      <c r="A529" s="695">
        <v>12</v>
      </c>
      <c r="B529" s="696" t="s">
        <v>530</v>
      </c>
      <c r="C529" s="696">
        <v>89301122</v>
      </c>
      <c r="D529" s="697" t="s">
        <v>3061</v>
      </c>
      <c r="E529" s="698" t="s">
        <v>1658</v>
      </c>
      <c r="F529" s="696" t="s">
        <v>1639</v>
      </c>
      <c r="G529" s="696" t="s">
        <v>1742</v>
      </c>
      <c r="H529" s="696" t="s">
        <v>1090</v>
      </c>
      <c r="I529" s="696" t="s">
        <v>1311</v>
      </c>
      <c r="J529" s="696" t="s">
        <v>1312</v>
      </c>
      <c r="K529" s="696" t="s">
        <v>1601</v>
      </c>
      <c r="L529" s="699">
        <v>69.86</v>
      </c>
      <c r="M529" s="699">
        <v>768.45999999999992</v>
      </c>
      <c r="N529" s="696">
        <v>11</v>
      </c>
      <c r="O529" s="700">
        <v>4</v>
      </c>
      <c r="P529" s="699">
        <v>349.29999999999995</v>
      </c>
      <c r="Q529" s="701">
        <v>0.45454545454545453</v>
      </c>
      <c r="R529" s="696">
        <v>5</v>
      </c>
      <c r="S529" s="701">
        <v>0.45454545454545453</v>
      </c>
      <c r="T529" s="700">
        <v>2</v>
      </c>
      <c r="U529" s="702">
        <v>0.5</v>
      </c>
    </row>
    <row r="530" spans="1:21" ht="14.4" customHeight="1" x14ac:dyDescent="0.3">
      <c r="A530" s="695">
        <v>12</v>
      </c>
      <c r="B530" s="696" t="s">
        <v>530</v>
      </c>
      <c r="C530" s="696">
        <v>89301122</v>
      </c>
      <c r="D530" s="697" t="s">
        <v>3061</v>
      </c>
      <c r="E530" s="698" t="s">
        <v>1658</v>
      </c>
      <c r="F530" s="696" t="s">
        <v>1639</v>
      </c>
      <c r="G530" s="696" t="s">
        <v>2304</v>
      </c>
      <c r="H530" s="696" t="s">
        <v>531</v>
      </c>
      <c r="I530" s="696" t="s">
        <v>2305</v>
      </c>
      <c r="J530" s="696" t="s">
        <v>2306</v>
      </c>
      <c r="K530" s="696" t="s">
        <v>2307</v>
      </c>
      <c r="L530" s="699">
        <v>257.22000000000003</v>
      </c>
      <c r="M530" s="699">
        <v>1543.3200000000002</v>
      </c>
      <c r="N530" s="696">
        <v>6</v>
      </c>
      <c r="O530" s="700">
        <v>1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12</v>
      </c>
      <c r="B531" s="696" t="s">
        <v>530</v>
      </c>
      <c r="C531" s="696">
        <v>89301122</v>
      </c>
      <c r="D531" s="697" t="s">
        <v>3061</v>
      </c>
      <c r="E531" s="698" t="s">
        <v>1658</v>
      </c>
      <c r="F531" s="696" t="s">
        <v>1639</v>
      </c>
      <c r="G531" s="696" t="s">
        <v>1743</v>
      </c>
      <c r="H531" s="696" t="s">
        <v>531</v>
      </c>
      <c r="I531" s="696" t="s">
        <v>650</v>
      </c>
      <c r="J531" s="696" t="s">
        <v>651</v>
      </c>
      <c r="K531" s="696" t="s">
        <v>652</v>
      </c>
      <c r="L531" s="699">
        <v>56.69</v>
      </c>
      <c r="M531" s="699">
        <v>226.76</v>
      </c>
      <c r="N531" s="696">
        <v>4</v>
      </c>
      <c r="O531" s="700">
        <v>2.5</v>
      </c>
      <c r="P531" s="699">
        <v>170.07</v>
      </c>
      <c r="Q531" s="701">
        <v>0.75</v>
      </c>
      <c r="R531" s="696">
        <v>3</v>
      </c>
      <c r="S531" s="701">
        <v>0.75</v>
      </c>
      <c r="T531" s="700">
        <v>2</v>
      </c>
      <c r="U531" s="702">
        <v>0.8</v>
      </c>
    </row>
    <row r="532" spans="1:21" ht="14.4" customHeight="1" x14ac:dyDescent="0.3">
      <c r="A532" s="695">
        <v>12</v>
      </c>
      <c r="B532" s="696" t="s">
        <v>530</v>
      </c>
      <c r="C532" s="696">
        <v>89301122</v>
      </c>
      <c r="D532" s="697" t="s">
        <v>3061</v>
      </c>
      <c r="E532" s="698" t="s">
        <v>1658</v>
      </c>
      <c r="F532" s="696" t="s">
        <v>1639</v>
      </c>
      <c r="G532" s="696" t="s">
        <v>2032</v>
      </c>
      <c r="H532" s="696" t="s">
        <v>531</v>
      </c>
      <c r="I532" s="696" t="s">
        <v>929</v>
      </c>
      <c r="J532" s="696" t="s">
        <v>2372</v>
      </c>
      <c r="K532" s="696" t="s">
        <v>2373</v>
      </c>
      <c r="L532" s="699">
        <v>91.52</v>
      </c>
      <c r="M532" s="699">
        <v>91.52</v>
      </c>
      <c r="N532" s="696">
        <v>1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12</v>
      </c>
      <c r="B533" s="696" t="s">
        <v>530</v>
      </c>
      <c r="C533" s="696">
        <v>89301122</v>
      </c>
      <c r="D533" s="697" t="s">
        <v>3061</v>
      </c>
      <c r="E533" s="698" t="s">
        <v>1658</v>
      </c>
      <c r="F533" s="696" t="s">
        <v>1639</v>
      </c>
      <c r="G533" s="696" t="s">
        <v>1744</v>
      </c>
      <c r="H533" s="696" t="s">
        <v>531</v>
      </c>
      <c r="I533" s="696" t="s">
        <v>2374</v>
      </c>
      <c r="J533" s="696" t="s">
        <v>1777</v>
      </c>
      <c r="K533" s="696" t="s">
        <v>2375</v>
      </c>
      <c r="L533" s="699">
        <v>0</v>
      </c>
      <c r="M533" s="699">
        <v>0</v>
      </c>
      <c r="N533" s="696">
        <v>1</v>
      </c>
      <c r="O533" s="700">
        <v>0.5</v>
      </c>
      <c r="P533" s="699">
        <v>0</v>
      </c>
      <c r="Q533" s="701"/>
      <c r="R533" s="696">
        <v>1</v>
      </c>
      <c r="S533" s="701">
        <v>1</v>
      </c>
      <c r="T533" s="700">
        <v>0.5</v>
      </c>
      <c r="U533" s="702">
        <v>1</v>
      </c>
    </row>
    <row r="534" spans="1:21" ht="14.4" customHeight="1" x14ac:dyDescent="0.3">
      <c r="A534" s="695">
        <v>12</v>
      </c>
      <c r="B534" s="696" t="s">
        <v>530</v>
      </c>
      <c r="C534" s="696">
        <v>89301122</v>
      </c>
      <c r="D534" s="697" t="s">
        <v>3061</v>
      </c>
      <c r="E534" s="698" t="s">
        <v>1658</v>
      </c>
      <c r="F534" s="696" t="s">
        <v>1639</v>
      </c>
      <c r="G534" s="696" t="s">
        <v>1744</v>
      </c>
      <c r="H534" s="696" t="s">
        <v>531</v>
      </c>
      <c r="I534" s="696" t="s">
        <v>1999</v>
      </c>
      <c r="J534" s="696" t="s">
        <v>1746</v>
      </c>
      <c r="K534" s="696" t="s">
        <v>2000</v>
      </c>
      <c r="L534" s="699">
        <v>0</v>
      </c>
      <c r="M534" s="699">
        <v>0</v>
      </c>
      <c r="N534" s="696">
        <v>7</v>
      </c>
      <c r="O534" s="700">
        <v>5</v>
      </c>
      <c r="P534" s="699">
        <v>0</v>
      </c>
      <c r="Q534" s="701"/>
      <c r="R534" s="696">
        <v>5</v>
      </c>
      <c r="S534" s="701">
        <v>0.7142857142857143</v>
      </c>
      <c r="T534" s="700">
        <v>3.5</v>
      </c>
      <c r="U534" s="702">
        <v>0.7</v>
      </c>
    </row>
    <row r="535" spans="1:21" ht="14.4" customHeight="1" x14ac:dyDescent="0.3">
      <c r="A535" s="695">
        <v>12</v>
      </c>
      <c r="B535" s="696" t="s">
        <v>530</v>
      </c>
      <c r="C535" s="696">
        <v>89301122</v>
      </c>
      <c r="D535" s="697" t="s">
        <v>3061</v>
      </c>
      <c r="E535" s="698" t="s">
        <v>1658</v>
      </c>
      <c r="F535" s="696" t="s">
        <v>1639</v>
      </c>
      <c r="G535" s="696" t="s">
        <v>1744</v>
      </c>
      <c r="H535" s="696" t="s">
        <v>531</v>
      </c>
      <c r="I535" s="696" t="s">
        <v>1745</v>
      </c>
      <c r="J535" s="696" t="s">
        <v>1746</v>
      </c>
      <c r="K535" s="696" t="s">
        <v>1747</v>
      </c>
      <c r="L535" s="699">
        <v>181.41</v>
      </c>
      <c r="M535" s="699">
        <v>907.05</v>
      </c>
      <c r="N535" s="696">
        <v>5</v>
      </c>
      <c r="O535" s="700">
        <v>2</v>
      </c>
      <c r="P535" s="699">
        <v>907.05</v>
      </c>
      <c r="Q535" s="701">
        <v>1</v>
      </c>
      <c r="R535" s="696">
        <v>5</v>
      </c>
      <c r="S535" s="701">
        <v>1</v>
      </c>
      <c r="T535" s="700">
        <v>2</v>
      </c>
      <c r="U535" s="702">
        <v>1</v>
      </c>
    </row>
    <row r="536" spans="1:21" ht="14.4" customHeight="1" x14ac:dyDescent="0.3">
      <c r="A536" s="695">
        <v>12</v>
      </c>
      <c r="B536" s="696" t="s">
        <v>530</v>
      </c>
      <c r="C536" s="696">
        <v>89301122</v>
      </c>
      <c r="D536" s="697" t="s">
        <v>3061</v>
      </c>
      <c r="E536" s="698" t="s">
        <v>1658</v>
      </c>
      <c r="F536" s="696" t="s">
        <v>1639</v>
      </c>
      <c r="G536" s="696" t="s">
        <v>1744</v>
      </c>
      <c r="H536" s="696" t="s">
        <v>531</v>
      </c>
      <c r="I536" s="696" t="s">
        <v>1885</v>
      </c>
      <c r="J536" s="696" t="s">
        <v>1777</v>
      </c>
      <c r="K536" s="696" t="s">
        <v>1886</v>
      </c>
      <c r="L536" s="699">
        <v>0</v>
      </c>
      <c r="M536" s="699">
        <v>0</v>
      </c>
      <c r="N536" s="696">
        <v>4</v>
      </c>
      <c r="O536" s="700">
        <v>1.5</v>
      </c>
      <c r="P536" s="699">
        <v>0</v>
      </c>
      <c r="Q536" s="701"/>
      <c r="R536" s="696">
        <v>1</v>
      </c>
      <c r="S536" s="701">
        <v>0.25</v>
      </c>
      <c r="T536" s="700">
        <v>0.5</v>
      </c>
      <c r="U536" s="702">
        <v>0.33333333333333331</v>
      </c>
    </row>
    <row r="537" spans="1:21" ht="14.4" customHeight="1" x14ac:dyDescent="0.3">
      <c r="A537" s="695">
        <v>12</v>
      </c>
      <c r="B537" s="696" t="s">
        <v>530</v>
      </c>
      <c r="C537" s="696">
        <v>89301122</v>
      </c>
      <c r="D537" s="697" t="s">
        <v>3061</v>
      </c>
      <c r="E537" s="698" t="s">
        <v>1658</v>
      </c>
      <c r="F537" s="696" t="s">
        <v>1639</v>
      </c>
      <c r="G537" s="696" t="s">
        <v>1713</v>
      </c>
      <c r="H537" s="696" t="s">
        <v>531</v>
      </c>
      <c r="I537" s="696" t="s">
        <v>1714</v>
      </c>
      <c r="J537" s="696" t="s">
        <v>1715</v>
      </c>
      <c r="K537" s="696" t="s">
        <v>1716</v>
      </c>
      <c r="L537" s="699">
        <v>326.37</v>
      </c>
      <c r="M537" s="699">
        <v>979.11</v>
      </c>
      <c r="N537" s="696">
        <v>3</v>
      </c>
      <c r="O537" s="700">
        <v>2</v>
      </c>
      <c r="P537" s="699">
        <v>652.74</v>
      </c>
      <c r="Q537" s="701">
        <v>0.66666666666666663</v>
      </c>
      <c r="R537" s="696">
        <v>2</v>
      </c>
      <c r="S537" s="701">
        <v>0.66666666666666663</v>
      </c>
      <c r="T537" s="700">
        <v>1</v>
      </c>
      <c r="U537" s="702">
        <v>0.5</v>
      </c>
    </row>
    <row r="538" spans="1:21" ht="14.4" customHeight="1" x14ac:dyDescent="0.3">
      <c r="A538" s="695">
        <v>12</v>
      </c>
      <c r="B538" s="696" t="s">
        <v>530</v>
      </c>
      <c r="C538" s="696">
        <v>89301122</v>
      </c>
      <c r="D538" s="697" t="s">
        <v>3061</v>
      </c>
      <c r="E538" s="698" t="s">
        <v>1658</v>
      </c>
      <c r="F538" s="696" t="s">
        <v>1639</v>
      </c>
      <c r="G538" s="696" t="s">
        <v>1894</v>
      </c>
      <c r="H538" s="696" t="s">
        <v>531</v>
      </c>
      <c r="I538" s="696" t="s">
        <v>2039</v>
      </c>
      <c r="J538" s="696" t="s">
        <v>2038</v>
      </c>
      <c r="K538" s="696" t="s">
        <v>2040</v>
      </c>
      <c r="L538" s="699">
        <v>0</v>
      </c>
      <c r="M538" s="699">
        <v>0</v>
      </c>
      <c r="N538" s="696">
        <v>8</v>
      </c>
      <c r="O538" s="700">
        <v>5</v>
      </c>
      <c r="P538" s="699">
        <v>0</v>
      </c>
      <c r="Q538" s="701"/>
      <c r="R538" s="696">
        <v>8</v>
      </c>
      <c r="S538" s="701">
        <v>1</v>
      </c>
      <c r="T538" s="700">
        <v>5</v>
      </c>
      <c r="U538" s="702">
        <v>1</v>
      </c>
    </row>
    <row r="539" spans="1:21" ht="14.4" customHeight="1" x14ac:dyDescent="0.3">
      <c r="A539" s="695">
        <v>12</v>
      </c>
      <c r="B539" s="696" t="s">
        <v>530</v>
      </c>
      <c r="C539" s="696">
        <v>89301122</v>
      </c>
      <c r="D539" s="697" t="s">
        <v>3061</v>
      </c>
      <c r="E539" s="698" t="s">
        <v>1658</v>
      </c>
      <c r="F539" s="696" t="s">
        <v>1639</v>
      </c>
      <c r="G539" s="696" t="s">
        <v>1750</v>
      </c>
      <c r="H539" s="696" t="s">
        <v>531</v>
      </c>
      <c r="I539" s="696" t="s">
        <v>619</v>
      </c>
      <c r="J539" s="696" t="s">
        <v>620</v>
      </c>
      <c r="K539" s="696" t="s">
        <v>1751</v>
      </c>
      <c r="L539" s="699">
        <v>127.5</v>
      </c>
      <c r="M539" s="699">
        <v>1530</v>
      </c>
      <c r="N539" s="696">
        <v>12</v>
      </c>
      <c r="O539" s="700">
        <v>6</v>
      </c>
      <c r="P539" s="699">
        <v>892.5</v>
      </c>
      <c r="Q539" s="701">
        <v>0.58333333333333337</v>
      </c>
      <c r="R539" s="696">
        <v>7</v>
      </c>
      <c r="S539" s="701">
        <v>0.58333333333333337</v>
      </c>
      <c r="T539" s="700">
        <v>3.5</v>
      </c>
      <c r="U539" s="702">
        <v>0.58333333333333337</v>
      </c>
    </row>
    <row r="540" spans="1:21" ht="14.4" customHeight="1" x14ac:dyDescent="0.3">
      <c r="A540" s="695">
        <v>12</v>
      </c>
      <c r="B540" s="696" t="s">
        <v>530</v>
      </c>
      <c r="C540" s="696">
        <v>89301122</v>
      </c>
      <c r="D540" s="697" t="s">
        <v>3061</v>
      </c>
      <c r="E540" s="698" t="s">
        <v>1658</v>
      </c>
      <c r="F540" s="696" t="s">
        <v>1639</v>
      </c>
      <c r="G540" s="696" t="s">
        <v>1902</v>
      </c>
      <c r="H540" s="696" t="s">
        <v>531</v>
      </c>
      <c r="I540" s="696" t="s">
        <v>1910</v>
      </c>
      <c r="J540" s="696" t="s">
        <v>1907</v>
      </c>
      <c r="K540" s="696" t="s">
        <v>1908</v>
      </c>
      <c r="L540" s="699">
        <v>1786.21</v>
      </c>
      <c r="M540" s="699">
        <v>1786.21</v>
      </c>
      <c r="N540" s="696">
        <v>1</v>
      </c>
      <c r="O540" s="700">
        <v>1</v>
      </c>
      <c r="P540" s="699">
        <v>1786.21</v>
      </c>
      <c r="Q540" s="701">
        <v>1</v>
      </c>
      <c r="R540" s="696">
        <v>1</v>
      </c>
      <c r="S540" s="701">
        <v>1</v>
      </c>
      <c r="T540" s="700">
        <v>1</v>
      </c>
      <c r="U540" s="702">
        <v>1</v>
      </c>
    </row>
    <row r="541" spans="1:21" ht="14.4" customHeight="1" x14ac:dyDescent="0.3">
      <c r="A541" s="695">
        <v>12</v>
      </c>
      <c r="B541" s="696" t="s">
        <v>530</v>
      </c>
      <c r="C541" s="696">
        <v>89301122</v>
      </c>
      <c r="D541" s="697" t="s">
        <v>3061</v>
      </c>
      <c r="E541" s="698" t="s">
        <v>1658</v>
      </c>
      <c r="F541" s="696" t="s">
        <v>1639</v>
      </c>
      <c r="G541" s="696" t="s">
        <v>1676</v>
      </c>
      <c r="H541" s="696" t="s">
        <v>531</v>
      </c>
      <c r="I541" s="696" t="s">
        <v>1677</v>
      </c>
      <c r="J541" s="696" t="s">
        <v>1280</v>
      </c>
      <c r="K541" s="696" t="s">
        <v>1678</v>
      </c>
      <c r="L541" s="699">
        <v>23.46</v>
      </c>
      <c r="M541" s="699">
        <v>633.42000000000007</v>
      </c>
      <c r="N541" s="696">
        <v>27</v>
      </c>
      <c r="O541" s="700">
        <v>16.5</v>
      </c>
      <c r="P541" s="699">
        <v>445.74</v>
      </c>
      <c r="Q541" s="701">
        <v>0.70370370370370361</v>
      </c>
      <c r="R541" s="696">
        <v>19</v>
      </c>
      <c r="S541" s="701">
        <v>0.70370370370370372</v>
      </c>
      <c r="T541" s="700">
        <v>11</v>
      </c>
      <c r="U541" s="702">
        <v>0.66666666666666663</v>
      </c>
    </row>
    <row r="542" spans="1:21" ht="14.4" customHeight="1" x14ac:dyDescent="0.3">
      <c r="A542" s="695">
        <v>12</v>
      </c>
      <c r="B542" s="696" t="s">
        <v>530</v>
      </c>
      <c r="C542" s="696">
        <v>89301122</v>
      </c>
      <c r="D542" s="697" t="s">
        <v>3061</v>
      </c>
      <c r="E542" s="698" t="s">
        <v>1658</v>
      </c>
      <c r="F542" s="696" t="s">
        <v>1639</v>
      </c>
      <c r="G542" s="696" t="s">
        <v>1760</v>
      </c>
      <c r="H542" s="696" t="s">
        <v>1090</v>
      </c>
      <c r="I542" s="696" t="s">
        <v>1761</v>
      </c>
      <c r="J542" s="696" t="s">
        <v>1762</v>
      </c>
      <c r="K542" s="696" t="s">
        <v>1763</v>
      </c>
      <c r="L542" s="699">
        <v>164.15</v>
      </c>
      <c r="M542" s="699">
        <v>164.15</v>
      </c>
      <c r="N542" s="696">
        <v>1</v>
      </c>
      <c r="O542" s="700">
        <v>0.5</v>
      </c>
      <c r="P542" s="699">
        <v>164.15</v>
      </c>
      <c r="Q542" s="701">
        <v>1</v>
      </c>
      <c r="R542" s="696">
        <v>1</v>
      </c>
      <c r="S542" s="701">
        <v>1</v>
      </c>
      <c r="T542" s="700">
        <v>0.5</v>
      </c>
      <c r="U542" s="702">
        <v>1</v>
      </c>
    </row>
    <row r="543" spans="1:21" ht="14.4" customHeight="1" x14ac:dyDescent="0.3">
      <c r="A543" s="695">
        <v>12</v>
      </c>
      <c r="B543" s="696" t="s">
        <v>530</v>
      </c>
      <c r="C543" s="696">
        <v>89301122</v>
      </c>
      <c r="D543" s="697" t="s">
        <v>3061</v>
      </c>
      <c r="E543" s="698" t="s">
        <v>1658</v>
      </c>
      <c r="F543" s="696" t="s">
        <v>1639</v>
      </c>
      <c r="G543" s="696" t="s">
        <v>1760</v>
      </c>
      <c r="H543" s="696" t="s">
        <v>531</v>
      </c>
      <c r="I543" s="696" t="s">
        <v>1916</v>
      </c>
      <c r="J543" s="696" t="s">
        <v>1917</v>
      </c>
      <c r="K543" s="696" t="s">
        <v>1918</v>
      </c>
      <c r="L543" s="699">
        <v>547.16999999999996</v>
      </c>
      <c r="M543" s="699">
        <v>1094.3399999999999</v>
      </c>
      <c r="N543" s="696">
        <v>2</v>
      </c>
      <c r="O543" s="700">
        <v>2</v>
      </c>
      <c r="P543" s="699">
        <v>547.16999999999996</v>
      </c>
      <c r="Q543" s="701">
        <v>0.5</v>
      </c>
      <c r="R543" s="696">
        <v>1</v>
      </c>
      <c r="S543" s="701">
        <v>0.5</v>
      </c>
      <c r="T543" s="700">
        <v>1</v>
      </c>
      <c r="U543" s="702">
        <v>0.5</v>
      </c>
    </row>
    <row r="544" spans="1:21" ht="14.4" customHeight="1" x14ac:dyDescent="0.3">
      <c r="A544" s="695">
        <v>12</v>
      </c>
      <c r="B544" s="696" t="s">
        <v>530</v>
      </c>
      <c r="C544" s="696">
        <v>89301122</v>
      </c>
      <c r="D544" s="697" t="s">
        <v>3061</v>
      </c>
      <c r="E544" s="698" t="s">
        <v>1658</v>
      </c>
      <c r="F544" s="696" t="s">
        <v>1639</v>
      </c>
      <c r="G544" s="696" t="s">
        <v>1760</v>
      </c>
      <c r="H544" s="696" t="s">
        <v>1090</v>
      </c>
      <c r="I544" s="696" t="s">
        <v>1919</v>
      </c>
      <c r="J544" s="696" t="s">
        <v>1762</v>
      </c>
      <c r="K544" s="696" t="s">
        <v>1920</v>
      </c>
      <c r="L544" s="699">
        <v>492.45</v>
      </c>
      <c r="M544" s="699">
        <v>6894.2999999999993</v>
      </c>
      <c r="N544" s="696">
        <v>14</v>
      </c>
      <c r="O544" s="700">
        <v>13</v>
      </c>
      <c r="P544" s="699">
        <v>3939.5999999999995</v>
      </c>
      <c r="Q544" s="701">
        <v>0.5714285714285714</v>
      </c>
      <c r="R544" s="696">
        <v>8</v>
      </c>
      <c r="S544" s="701">
        <v>0.5714285714285714</v>
      </c>
      <c r="T544" s="700">
        <v>7.5</v>
      </c>
      <c r="U544" s="702">
        <v>0.57692307692307687</v>
      </c>
    </row>
    <row r="545" spans="1:21" ht="14.4" customHeight="1" x14ac:dyDescent="0.3">
      <c r="A545" s="695">
        <v>12</v>
      </c>
      <c r="B545" s="696" t="s">
        <v>530</v>
      </c>
      <c r="C545" s="696">
        <v>89301122</v>
      </c>
      <c r="D545" s="697" t="s">
        <v>3061</v>
      </c>
      <c r="E545" s="698" t="s">
        <v>1658</v>
      </c>
      <c r="F545" s="696" t="s">
        <v>1639</v>
      </c>
      <c r="G545" s="696" t="s">
        <v>1760</v>
      </c>
      <c r="H545" s="696" t="s">
        <v>1090</v>
      </c>
      <c r="I545" s="696" t="s">
        <v>2005</v>
      </c>
      <c r="J545" s="696" t="s">
        <v>1762</v>
      </c>
      <c r="K545" s="696" t="s">
        <v>2006</v>
      </c>
      <c r="L545" s="699">
        <v>547.16999999999996</v>
      </c>
      <c r="M545" s="699">
        <v>1641.5099999999998</v>
      </c>
      <c r="N545" s="696">
        <v>3</v>
      </c>
      <c r="O545" s="700">
        <v>1.5</v>
      </c>
      <c r="P545" s="699">
        <v>547.16999999999996</v>
      </c>
      <c r="Q545" s="701">
        <v>0.33333333333333337</v>
      </c>
      <c r="R545" s="696">
        <v>1</v>
      </c>
      <c r="S545" s="701">
        <v>0.33333333333333331</v>
      </c>
      <c r="T545" s="700">
        <v>0.5</v>
      </c>
      <c r="U545" s="702">
        <v>0.33333333333333331</v>
      </c>
    </row>
    <row r="546" spans="1:21" ht="14.4" customHeight="1" x14ac:dyDescent="0.3">
      <c r="A546" s="695">
        <v>12</v>
      </c>
      <c r="B546" s="696" t="s">
        <v>530</v>
      </c>
      <c r="C546" s="696">
        <v>89301122</v>
      </c>
      <c r="D546" s="697" t="s">
        <v>3061</v>
      </c>
      <c r="E546" s="698" t="s">
        <v>1658</v>
      </c>
      <c r="F546" s="696" t="s">
        <v>1639</v>
      </c>
      <c r="G546" s="696" t="s">
        <v>1679</v>
      </c>
      <c r="H546" s="696" t="s">
        <v>531</v>
      </c>
      <c r="I546" s="696" t="s">
        <v>1680</v>
      </c>
      <c r="J546" s="696" t="s">
        <v>1681</v>
      </c>
      <c r="K546" s="696" t="s">
        <v>1682</v>
      </c>
      <c r="L546" s="699">
        <v>1660.2</v>
      </c>
      <c r="M546" s="699">
        <v>39844.80000000001</v>
      </c>
      <c r="N546" s="696">
        <v>24</v>
      </c>
      <c r="O546" s="700">
        <v>22</v>
      </c>
      <c r="P546" s="699">
        <v>24903.000000000007</v>
      </c>
      <c r="Q546" s="701">
        <v>0.625</v>
      </c>
      <c r="R546" s="696">
        <v>15</v>
      </c>
      <c r="S546" s="701">
        <v>0.625</v>
      </c>
      <c r="T546" s="700">
        <v>13.5</v>
      </c>
      <c r="U546" s="702">
        <v>0.61363636363636365</v>
      </c>
    </row>
    <row r="547" spans="1:21" ht="14.4" customHeight="1" x14ac:dyDescent="0.3">
      <c r="A547" s="695">
        <v>12</v>
      </c>
      <c r="B547" s="696" t="s">
        <v>530</v>
      </c>
      <c r="C547" s="696">
        <v>89301122</v>
      </c>
      <c r="D547" s="697" t="s">
        <v>3061</v>
      </c>
      <c r="E547" s="698" t="s">
        <v>1658</v>
      </c>
      <c r="F547" s="696" t="s">
        <v>1639</v>
      </c>
      <c r="G547" s="696" t="s">
        <v>1807</v>
      </c>
      <c r="H547" s="696" t="s">
        <v>531</v>
      </c>
      <c r="I547" s="696" t="s">
        <v>2376</v>
      </c>
      <c r="J547" s="696" t="s">
        <v>2126</v>
      </c>
      <c r="K547" s="696" t="s">
        <v>2377</v>
      </c>
      <c r="L547" s="699">
        <v>100.63</v>
      </c>
      <c r="M547" s="699">
        <v>301.89</v>
      </c>
      <c r="N547" s="696">
        <v>3</v>
      </c>
      <c r="O547" s="700">
        <v>0.5</v>
      </c>
      <c r="P547" s="699">
        <v>301.89</v>
      </c>
      <c r="Q547" s="701">
        <v>1</v>
      </c>
      <c r="R547" s="696">
        <v>3</v>
      </c>
      <c r="S547" s="701">
        <v>1</v>
      </c>
      <c r="T547" s="700">
        <v>0.5</v>
      </c>
      <c r="U547" s="702">
        <v>1</v>
      </c>
    </row>
    <row r="548" spans="1:21" ht="14.4" customHeight="1" x14ac:dyDescent="0.3">
      <c r="A548" s="695">
        <v>12</v>
      </c>
      <c r="B548" s="696" t="s">
        <v>530</v>
      </c>
      <c r="C548" s="696">
        <v>89301122</v>
      </c>
      <c r="D548" s="697" t="s">
        <v>3061</v>
      </c>
      <c r="E548" s="698" t="s">
        <v>1658</v>
      </c>
      <c r="F548" s="696" t="s">
        <v>1639</v>
      </c>
      <c r="G548" s="696" t="s">
        <v>2378</v>
      </c>
      <c r="H548" s="696" t="s">
        <v>531</v>
      </c>
      <c r="I548" s="696" t="s">
        <v>2379</v>
      </c>
      <c r="J548" s="696" t="s">
        <v>2380</v>
      </c>
      <c r="K548" s="696" t="s">
        <v>2381</v>
      </c>
      <c r="L548" s="699">
        <v>64.13</v>
      </c>
      <c r="M548" s="699">
        <v>64.13</v>
      </c>
      <c r="N548" s="696">
        <v>1</v>
      </c>
      <c r="O548" s="700">
        <v>1</v>
      </c>
      <c r="P548" s="699">
        <v>64.13</v>
      </c>
      <c r="Q548" s="701">
        <v>1</v>
      </c>
      <c r="R548" s="696">
        <v>1</v>
      </c>
      <c r="S548" s="701">
        <v>1</v>
      </c>
      <c r="T548" s="700">
        <v>1</v>
      </c>
      <c r="U548" s="702">
        <v>1</v>
      </c>
    </row>
    <row r="549" spans="1:21" ht="14.4" customHeight="1" x14ac:dyDescent="0.3">
      <c r="A549" s="695">
        <v>12</v>
      </c>
      <c r="B549" s="696" t="s">
        <v>530</v>
      </c>
      <c r="C549" s="696">
        <v>89301122</v>
      </c>
      <c r="D549" s="697" t="s">
        <v>3061</v>
      </c>
      <c r="E549" s="698" t="s">
        <v>1658</v>
      </c>
      <c r="F549" s="696" t="s">
        <v>1639</v>
      </c>
      <c r="G549" s="696" t="s">
        <v>1921</v>
      </c>
      <c r="H549" s="696" t="s">
        <v>1090</v>
      </c>
      <c r="I549" s="696" t="s">
        <v>1922</v>
      </c>
      <c r="J549" s="696" t="s">
        <v>1923</v>
      </c>
      <c r="K549" s="696" t="s">
        <v>1924</v>
      </c>
      <c r="L549" s="699">
        <v>104.45</v>
      </c>
      <c r="M549" s="699">
        <v>731.15</v>
      </c>
      <c r="N549" s="696">
        <v>7</v>
      </c>
      <c r="O549" s="700">
        <v>0.5</v>
      </c>
      <c r="P549" s="699">
        <v>731.15</v>
      </c>
      <c r="Q549" s="701">
        <v>1</v>
      </c>
      <c r="R549" s="696">
        <v>7</v>
      </c>
      <c r="S549" s="701">
        <v>1</v>
      </c>
      <c r="T549" s="700">
        <v>0.5</v>
      </c>
      <c r="U549" s="702">
        <v>1</v>
      </c>
    </row>
    <row r="550" spans="1:21" ht="14.4" customHeight="1" x14ac:dyDescent="0.3">
      <c r="A550" s="695">
        <v>12</v>
      </c>
      <c r="B550" s="696" t="s">
        <v>530</v>
      </c>
      <c r="C550" s="696">
        <v>89301122</v>
      </c>
      <c r="D550" s="697" t="s">
        <v>3061</v>
      </c>
      <c r="E550" s="698" t="s">
        <v>1658</v>
      </c>
      <c r="F550" s="696" t="s">
        <v>1639</v>
      </c>
      <c r="G550" s="696" t="s">
        <v>1925</v>
      </c>
      <c r="H550" s="696" t="s">
        <v>531</v>
      </c>
      <c r="I550" s="696" t="s">
        <v>1932</v>
      </c>
      <c r="J550" s="696" t="s">
        <v>1930</v>
      </c>
      <c r="K550" s="696" t="s">
        <v>1933</v>
      </c>
      <c r="L550" s="699">
        <v>244.74</v>
      </c>
      <c r="M550" s="699">
        <v>244.74</v>
      </c>
      <c r="N550" s="696">
        <v>1</v>
      </c>
      <c r="O550" s="700">
        <v>0.5</v>
      </c>
      <c r="P550" s="699">
        <v>244.74</v>
      </c>
      <c r="Q550" s="701">
        <v>1</v>
      </c>
      <c r="R550" s="696">
        <v>1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12</v>
      </c>
      <c r="B551" s="696" t="s">
        <v>530</v>
      </c>
      <c r="C551" s="696">
        <v>89301122</v>
      </c>
      <c r="D551" s="697" t="s">
        <v>3061</v>
      </c>
      <c r="E551" s="698" t="s">
        <v>1658</v>
      </c>
      <c r="F551" s="696" t="s">
        <v>1639</v>
      </c>
      <c r="G551" s="696" t="s">
        <v>2130</v>
      </c>
      <c r="H551" s="696" t="s">
        <v>531</v>
      </c>
      <c r="I551" s="696" t="s">
        <v>2131</v>
      </c>
      <c r="J551" s="696" t="s">
        <v>2132</v>
      </c>
      <c r="K551" s="696" t="s">
        <v>2133</v>
      </c>
      <c r="L551" s="699">
        <v>82.67</v>
      </c>
      <c r="M551" s="699">
        <v>165.34</v>
      </c>
      <c r="N551" s="696">
        <v>2</v>
      </c>
      <c r="O551" s="700">
        <v>1</v>
      </c>
      <c r="P551" s="699">
        <v>165.34</v>
      </c>
      <c r="Q551" s="701">
        <v>1</v>
      </c>
      <c r="R551" s="696">
        <v>2</v>
      </c>
      <c r="S551" s="701">
        <v>1</v>
      </c>
      <c r="T551" s="700">
        <v>1</v>
      </c>
      <c r="U551" s="702">
        <v>1</v>
      </c>
    </row>
    <row r="552" spans="1:21" ht="14.4" customHeight="1" x14ac:dyDescent="0.3">
      <c r="A552" s="695">
        <v>12</v>
      </c>
      <c r="B552" s="696" t="s">
        <v>530</v>
      </c>
      <c r="C552" s="696">
        <v>89301122</v>
      </c>
      <c r="D552" s="697" t="s">
        <v>3061</v>
      </c>
      <c r="E552" s="698" t="s">
        <v>1658</v>
      </c>
      <c r="F552" s="696" t="s">
        <v>1639</v>
      </c>
      <c r="G552" s="696" t="s">
        <v>1934</v>
      </c>
      <c r="H552" s="696" t="s">
        <v>531</v>
      </c>
      <c r="I552" s="696" t="s">
        <v>1937</v>
      </c>
      <c r="J552" s="696" t="s">
        <v>1936</v>
      </c>
      <c r="K552" s="696" t="s">
        <v>1938</v>
      </c>
      <c r="L552" s="699">
        <v>3390.63</v>
      </c>
      <c r="M552" s="699">
        <v>3390.63</v>
      </c>
      <c r="N552" s="696">
        <v>1</v>
      </c>
      <c r="O552" s="700">
        <v>0.5</v>
      </c>
      <c r="P552" s="699">
        <v>3390.63</v>
      </c>
      <c r="Q552" s="701">
        <v>1</v>
      </c>
      <c r="R552" s="696">
        <v>1</v>
      </c>
      <c r="S552" s="701">
        <v>1</v>
      </c>
      <c r="T552" s="700">
        <v>0.5</v>
      </c>
      <c r="U552" s="702">
        <v>1</v>
      </c>
    </row>
    <row r="553" spans="1:21" ht="14.4" customHeight="1" x14ac:dyDescent="0.3">
      <c r="A553" s="695">
        <v>12</v>
      </c>
      <c r="B553" s="696" t="s">
        <v>530</v>
      </c>
      <c r="C553" s="696">
        <v>89301122</v>
      </c>
      <c r="D553" s="697" t="s">
        <v>3061</v>
      </c>
      <c r="E553" s="698" t="s">
        <v>1658</v>
      </c>
      <c r="F553" s="696" t="s">
        <v>1640</v>
      </c>
      <c r="G553" s="696" t="s">
        <v>2141</v>
      </c>
      <c r="H553" s="696" t="s">
        <v>531</v>
      </c>
      <c r="I553" s="696" t="s">
        <v>2142</v>
      </c>
      <c r="J553" s="696" t="s">
        <v>2143</v>
      </c>
      <c r="K553" s="696"/>
      <c r="L553" s="699">
        <v>0</v>
      </c>
      <c r="M553" s="699">
        <v>0</v>
      </c>
      <c r="N553" s="696">
        <v>1</v>
      </c>
      <c r="O553" s="700">
        <v>1</v>
      </c>
      <c r="P553" s="699">
        <v>0</v>
      </c>
      <c r="Q553" s="701"/>
      <c r="R553" s="696">
        <v>1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12</v>
      </c>
      <c r="B554" s="696" t="s">
        <v>530</v>
      </c>
      <c r="C554" s="696">
        <v>89301122</v>
      </c>
      <c r="D554" s="697" t="s">
        <v>3061</v>
      </c>
      <c r="E554" s="698" t="s">
        <v>1658</v>
      </c>
      <c r="F554" s="696" t="s">
        <v>1640</v>
      </c>
      <c r="G554" s="696" t="s">
        <v>2141</v>
      </c>
      <c r="H554" s="696" t="s">
        <v>531</v>
      </c>
      <c r="I554" s="696" t="s">
        <v>2241</v>
      </c>
      <c r="J554" s="696" t="s">
        <v>2143</v>
      </c>
      <c r="K554" s="696"/>
      <c r="L554" s="699">
        <v>0</v>
      </c>
      <c r="M554" s="699">
        <v>0</v>
      </c>
      <c r="N554" s="696">
        <v>2</v>
      </c>
      <c r="O554" s="700">
        <v>2</v>
      </c>
      <c r="P554" s="699">
        <v>0</v>
      </c>
      <c r="Q554" s="701"/>
      <c r="R554" s="696">
        <v>1</v>
      </c>
      <c r="S554" s="701">
        <v>0.5</v>
      </c>
      <c r="T554" s="700">
        <v>1</v>
      </c>
      <c r="U554" s="702">
        <v>0.5</v>
      </c>
    </row>
    <row r="555" spans="1:21" ht="14.4" customHeight="1" x14ac:dyDescent="0.3">
      <c r="A555" s="695">
        <v>12</v>
      </c>
      <c r="B555" s="696" t="s">
        <v>530</v>
      </c>
      <c r="C555" s="696">
        <v>89301122</v>
      </c>
      <c r="D555" s="697" t="s">
        <v>3061</v>
      </c>
      <c r="E555" s="698" t="s">
        <v>1658</v>
      </c>
      <c r="F555" s="696" t="s">
        <v>1641</v>
      </c>
      <c r="G555" s="696" t="s">
        <v>1940</v>
      </c>
      <c r="H555" s="696" t="s">
        <v>531</v>
      </c>
      <c r="I555" s="696" t="s">
        <v>1951</v>
      </c>
      <c r="J555" s="696" t="s">
        <v>1952</v>
      </c>
      <c r="K555" s="696" t="s">
        <v>1950</v>
      </c>
      <c r="L555" s="699">
        <v>1500</v>
      </c>
      <c r="M555" s="699">
        <v>9000</v>
      </c>
      <c r="N555" s="696">
        <v>6</v>
      </c>
      <c r="O555" s="700">
        <v>1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12</v>
      </c>
      <c r="B556" s="696" t="s">
        <v>530</v>
      </c>
      <c r="C556" s="696">
        <v>89301122</v>
      </c>
      <c r="D556" s="697" t="s">
        <v>3061</v>
      </c>
      <c r="E556" s="698" t="s">
        <v>1658</v>
      </c>
      <c r="F556" s="696" t="s">
        <v>1641</v>
      </c>
      <c r="G556" s="696" t="s">
        <v>1940</v>
      </c>
      <c r="H556" s="696" t="s">
        <v>531</v>
      </c>
      <c r="I556" s="696" t="s">
        <v>2382</v>
      </c>
      <c r="J556" s="696" t="s">
        <v>1952</v>
      </c>
      <c r="K556" s="696" t="s">
        <v>2383</v>
      </c>
      <c r="L556" s="699">
        <v>1500</v>
      </c>
      <c r="M556" s="699">
        <v>22500</v>
      </c>
      <c r="N556" s="696">
        <v>15</v>
      </c>
      <c r="O556" s="700">
        <v>1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12</v>
      </c>
      <c r="B557" s="696" t="s">
        <v>530</v>
      </c>
      <c r="C557" s="696">
        <v>89301122</v>
      </c>
      <c r="D557" s="697" t="s">
        <v>3061</v>
      </c>
      <c r="E557" s="698" t="s">
        <v>1658</v>
      </c>
      <c r="F557" s="696" t="s">
        <v>1641</v>
      </c>
      <c r="G557" s="696" t="s">
        <v>1940</v>
      </c>
      <c r="H557" s="696" t="s">
        <v>531</v>
      </c>
      <c r="I557" s="696" t="s">
        <v>1953</v>
      </c>
      <c r="J557" s="696" t="s">
        <v>1954</v>
      </c>
      <c r="K557" s="696" t="s">
        <v>1955</v>
      </c>
      <c r="L557" s="699">
        <v>1500</v>
      </c>
      <c r="M557" s="699">
        <v>22500</v>
      </c>
      <c r="N557" s="696">
        <v>15</v>
      </c>
      <c r="O557" s="700">
        <v>1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12</v>
      </c>
      <c r="B558" s="696" t="s">
        <v>530</v>
      </c>
      <c r="C558" s="696">
        <v>89301122</v>
      </c>
      <c r="D558" s="697" t="s">
        <v>3061</v>
      </c>
      <c r="E558" s="698" t="s">
        <v>1658</v>
      </c>
      <c r="F558" s="696" t="s">
        <v>1641</v>
      </c>
      <c r="G558" s="696" t="s">
        <v>2011</v>
      </c>
      <c r="H558" s="696" t="s">
        <v>531</v>
      </c>
      <c r="I558" s="696" t="s">
        <v>2384</v>
      </c>
      <c r="J558" s="696" t="s">
        <v>2385</v>
      </c>
      <c r="K558" s="696" t="s">
        <v>2386</v>
      </c>
      <c r="L558" s="699">
        <v>1000</v>
      </c>
      <c r="M558" s="699">
        <v>2000</v>
      </c>
      <c r="N558" s="696">
        <v>2</v>
      </c>
      <c r="O558" s="700">
        <v>1</v>
      </c>
      <c r="P558" s="699">
        <v>2000</v>
      </c>
      <c r="Q558" s="701">
        <v>1</v>
      </c>
      <c r="R558" s="696">
        <v>2</v>
      </c>
      <c r="S558" s="701">
        <v>1</v>
      </c>
      <c r="T558" s="700">
        <v>1</v>
      </c>
      <c r="U558" s="702">
        <v>1</v>
      </c>
    </row>
    <row r="559" spans="1:21" ht="14.4" customHeight="1" x14ac:dyDescent="0.3">
      <c r="A559" s="695">
        <v>12</v>
      </c>
      <c r="B559" s="696" t="s">
        <v>530</v>
      </c>
      <c r="C559" s="696">
        <v>89301122</v>
      </c>
      <c r="D559" s="697" t="s">
        <v>3061</v>
      </c>
      <c r="E559" s="698" t="s">
        <v>1658</v>
      </c>
      <c r="F559" s="696" t="s">
        <v>1641</v>
      </c>
      <c r="G559" s="696" t="s">
        <v>2011</v>
      </c>
      <c r="H559" s="696" t="s">
        <v>531</v>
      </c>
      <c r="I559" s="696" t="s">
        <v>2185</v>
      </c>
      <c r="J559" s="696" t="s">
        <v>2186</v>
      </c>
      <c r="K559" s="696" t="s">
        <v>2159</v>
      </c>
      <c r="L559" s="699">
        <v>500</v>
      </c>
      <c r="M559" s="699">
        <v>1000</v>
      </c>
      <c r="N559" s="696">
        <v>2</v>
      </c>
      <c r="O559" s="700">
        <v>1</v>
      </c>
      <c r="P559" s="699">
        <v>1000</v>
      </c>
      <c r="Q559" s="701">
        <v>1</v>
      </c>
      <c r="R559" s="696">
        <v>2</v>
      </c>
      <c r="S559" s="701">
        <v>1</v>
      </c>
      <c r="T559" s="700">
        <v>1</v>
      </c>
      <c r="U559" s="702">
        <v>1</v>
      </c>
    </row>
    <row r="560" spans="1:21" ht="14.4" customHeight="1" x14ac:dyDescent="0.3">
      <c r="A560" s="695">
        <v>12</v>
      </c>
      <c r="B560" s="696" t="s">
        <v>530</v>
      </c>
      <c r="C560" s="696">
        <v>89301122</v>
      </c>
      <c r="D560" s="697" t="s">
        <v>3061</v>
      </c>
      <c r="E560" s="698" t="s">
        <v>1658</v>
      </c>
      <c r="F560" s="696" t="s">
        <v>1641</v>
      </c>
      <c r="G560" s="696" t="s">
        <v>2011</v>
      </c>
      <c r="H560" s="696" t="s">
        <v>531</v>
      </c>
      <c r="I560" s="696" t="s">
        <v>2387</v>
      </c>
      <c r="J560" s="696" t="s">
        <v>2013</v>
      </c>
      <c r="K560" s="696" t="s">
        <v>2388</v>
      </c>
      <c r="L560" s="699">
        <v>4608</v>
      </c>
      <c r="M560" s="699">
        <v>13824</v>
      </c>
      <c r="N560" s="696">
        <v>3</v>
      </c>
      <c r="O560" s="700">
        <v>1</v>
      </c>
      <c r="P560" s="699">
        <v>13824</v>
      </c>
      <c r="Q560" s="701">
        <v>1</v>
      </c>
      <c r="R560" s="696">
        <v>3</v>
      </c>
      <c r="S560" s="701">
        <v>1</v>
      </c>
      <c r="T560" s="700">
        <v>1</v>
      </c>
      <c r="U560" s="702">
        <v>1</v>
      </c>
    </row>
    <row r="561" spans="1:21" ht="14.4" customHeight="1" x14ac:dyDescent="0.3">
      <c r="A561" s="695">
        <v>12</v>
      </c>
      <c r="B561" s="696" t="s">
        <v>530</v>
      </c>
      <c r="C561" s="696">
        <v>89301122</v>
      </c>
      <c r="D561" s="697" t="s">
        <v>3061</v>
      </c>
      <c r="E561" s="698" t="s">
        <v>1658</v>
      </c>
      <c r="F561" s="696" t="s">
        <v>1641</v>
      </c>
      <c r="G561" s="696" t="s">
        <v>2011</v>
      </c>
      <c r="H561" s="696" t="s">
        <v>531</v>
      </c>
      <c r="I561" s="696" t="s">
        <v>2389</v>
      </c>
      <c r="J561" s="696" t="s">
        <v>2390</v>
      </c>
      <c r="K561" s="696" t="s">
        <v>2201</v>
      </c>
      <c r="L561" s="699">
        <v>1094.47</v>
      </c>
      <c r="M561" s="699">
        <v>9850.23</v>
      </c>
      <c r="N561" s="696">
        <v>9</v>
      </c>
      <c r="O561" s="700">
        <v>1</v>
      </c>
      <c r="P561" s="699">
        <v>9850.23</v>
      </c>
      <c r="Q561" s="701">
        <v>1</v>
      </c>
      <c r="R561" s="696">
        <v>9</v>
      </c>
      <c r="S561" s="701">
        <v>1</v>
      </c>
      <c r="T561" s="700">
        <v>1</v>
      </c>
      <c r="U561" s="702">
        <v>1</v>
      </c>
    </row>
    <row r="562" spans="1:21" ht="14.4" customHeight="1" x14ac:dyDescent="0.3">
      <c r="A562" s="695">
        <v>12</v>
      </c>
      <c r="B562" s="696" t="s">
        <v>530</v>
      </c>
      <c r="C562" s="696">
        <v>89301122</v>
      </c>
      <c r="D562" s="697" t="s">
        <v>3061</v>
      </c>
      <c r="E562" s="698" t="s">
        <v>1658</v>
      </c>
      <c r="F562" s="696" t="s">
        <v>1641</v>
      </c>
      <c r="G562" s="696" t="s">
        <v>2011</v>
      </c>
      <c r="H562" s="696" t="s">
        <v>531</v>
      </c>
      <c r="I562" s="696" t="s">
        <v>2205</v>
      </c>
      <c r="J562" s="696" t="s">
        <v>2206</v>
      </c>
      <c r="K562" s="696" t="s">
        <v>2207</v>
      </c>
      <c r="L562" s="699">
        <v>198.08</v>
      </c>
      <c r="M562" s="699">
        <v>594.24</v>
      </c>
      <c r="N562" s="696">
        <v>3</v>
      </c>
      <c r="O562" s="700">
        <v>1</v>
      </c>
      <c r="P562" s="699">
        <v>594.24</v>
      </c>
      <c r="Q562" s="701">
        <v>1</v>
      </c>
      <c r="R562" s="696">
        <v>3</v>
      </c>
      <c r="S562" s="701">
        <v>1</v>
      </c>
      <c r="T562" s="700">
        <v>1</v>
      </c>
      <c r="U562" s="702">
        <v>1</v>
      </c>
    </row>
    <row r="563" spans="1:21" ht="14.4" customHeight="1" x14ac:dyDescent="0.3">
      <c r="A563" s="695">
        <v>12</v>
      </c>
      <c r="B563" s="696" t="s">
        <v>530</v>
      </c>
      <c r="C563" s="696">
        <v>89301122</v>
      </c>
      <c r="D563" s="697" t="s">
        <v>3061</v>
      </c>
      <c r="E563" s="698" t="s">
        <v>1658</v>
      </c>
      <c r="F563" s="696" t="s">
        <v>1641</v>
      </c>
      <c r="G563" s="696" t="s">
        <v>1687</v>
      </c>
      <c r="H563" s="696" t="s">
        <v>531</v>
      </c>
      <c r="I563" s="696" t="s">
        <v>1964</v>
      </c>
      <c r="J563" s="696" t="s">
        <v>1965</v>
      </c>
      <c r="K563" s="696" t="s">
        <v>1966</v>
      </c>
      <c r="L563" s="699">
        <v>112.5</v>
      </c>
      <c r="M563" s="699">
        <v>1350</v>
      </c>
      <c r="N563" s="696">
        <v>12</v>
      </c>
      <c r="O563" s="700">
        <v>1</v>
      </c>
      <c r="P563" s="699">
        <v>1350</v>
      </c>
      <c r="Q563" s="701">
        <v>1</v>
      </c>
      <c r="R563" s="696">
        <v>12</v>
      </c>
      <c r="S563" s="701">
        <v>1</v>
      </c>
      <c r="T563" s="700">
        <v>1</v>
      </c>
      <c r="U563" s="702">
        <v>1</v>
      </c>
    </row>
    <row r="564" spans="1:21" ht="14.4" customHeight="1" x14ac:dyDescent="0.3">
      <c r="A564" s="695">
        <v>12</v>
      </c>
      <c r="B564" s="696" t="s">
        <v>530</v>
      </c>
      <c r="C564" s="696">
        <v>89301122</v>
      </c>
      <c r="D564" s="697" t="s">
        <v>3061</v>
      </c>
      <c r="E564" s="698" t="s">
        <v>1659</v>
      </c>
      <c r="F564" s="696" t="s">
        <v>1639</v>
      </c>
      <c r="G564" s="696" t="s">
        <v>1817</v>
      </c>
      <c r="H564" s="696" t="s">
        <v>531</v>
      </c>
      <c r="I564" s="696" t="s">
        <v>1818</v>
      </c>
      <c r="J564" s="696" t="s">
        <v>1819</v>
      </c>
      <c r="K564" s="696" t="s">
        <v>1820</v>
      </c>
      <c r="L564" s="699">
        <v>0</v>
      </c>
      <c r="M564" s="699">
        <v>0</v>
      </c>
      <c r="N564" s="696">
        <v>1</v>
      </c>
      <c r="O564" s="700">
        <v>1</v>
      </c>
      <c r="P564" s="699">
        <v>0</v>
      </c>
      <c r="Q564" s="701"/>
      <c r="R564" s="696">
        <v>1</v>
      </c>
      <c r="S564" s="701">
        <v>1</v>
      </c>
      <c r="T564" s="700">
        <v>1</v>
      </c>
      <c r="U564" s="702">
        <v>1</v>
      </c>
    </row>
    <row r="565" spans="1:21" ht="14.4" customHeight="1" x14ac:dyDescent="0.3">
      <c r="A565" s="695">
        <v>12</v>
      </c>
      <c r="B565" s="696" t="s">
        <v>530</v>
      </c>
      <c r="C565" s="696">
        <v>89301122</v>
      </c>
      <c r="D565" s="697" t="s">
        <v>3061</v>
      </c>
      <c r="E565" s="698" t="s">
        <v>1659</v>
      </c>
      <c r="F565" s="696" t="s">
        <v>1639</v>
      </c>
      <c r="G565" s="696" t="s">
        <v>2015</v>
      </c>
      <c r="H565" s="696" t="s">
        <v>531</v>
      </c>
      <c r="I565" s="696" t="s">
        <v>919</v>
      </c>
      <c r="J565" s="696" t="s">
        <v>920</v>
      </c>
      <c r="K565" s="696" t="s">
        <v>2016</v>
      </c>
      <c r="L565" s="699">
        <v>35.380000000000003</v>
      </c>
      <c r="M565" s="699">
        <v>212.28000000000003</v>
      </c>
      <c r="N565" s="696">
        <v>6</v>
      </c>
      <c r="O565" s="700">
        <v>1</v>
      </c>
      <c r="P565" s="699">
        <v>212.28000000000003</v>
      </c>
      <c r="Q565" s="701">
        <v>1</v>
      </c>
      <c r="R565" s="696">
        <v>6</v>
      </c>
      <c r="S565" s="701">
        <v>1</v>
      </c>
      <c r="T565" s="700">
        <v>1</v>
      </c>
      <c r="U565" s="702">
        <v>1</v>
      </c>
    </row>
    <row r="566" spans="1:21" ht="14.4" customHeight="1" x14ac:dyDescent="0.3">
      <c r="A566" s="695">
        <v>12</v>
      </c>
      <c r="B566" s="696" t="s">
        <v>530</v>
      </c>
      <c r="C566" s="696">
        <v>89301122</v>
      </c>
      <c r="D566" s="697" t="s">
        <v>3061</v>
      </c>
      <c r="E566" s="698" t="s">
        <v>1659</v>
      </c>
      <c r="F566" s="696" t="s">
        <v>1639</v>
      </c>
      <c r="G566" s="696" t="s">
        <v>1670</v>
      </c>
      <c r="H566" s="696" t="s">
        <v>1090</v>
      </c>
      <c r="I566" s="696" t="s">
        <v>1323</v>
      </c>
      <c r="J566" s="696" t="s">
        <v>1590</v>
      </c>
      <c r="K566" s="696" t="s">
        <v>1591</v>
      </c>
      <c r="L566" s="699">
        <v>333.31</v>
      </c>
      <c r="M566" s="699">
        <v>999.93000000000006</v>
      </c>
      <c r="N566" s="696">
        <v>3</v>
      </c>
      <c r="O566" s="700">
        <v>2.5</v>
      </c>
      <c r="P566" s="699">
        <v>333.31</v>
      </c>
      <c r="Q566" s="701">
        <v>0.33333333333333331</v>
      </c>
      <c r="R566" s="696">
        <v>1</v>
      </c>
      <c r="S566" s="701">
        <v>0.33333333333333331</v>
      </c>
      <c r="T566" s="700">
        <v>1</v>
      </c>
      <c r="U566" s="702">
        <v>0.4</v>
      </c>
    </row>
    <row r="567" spans="1:21" ht="14.4" customHeight="1" x14ac:dyDescent="0.3">
      <c r="A567" s="695">
        <v>12</v>
      </c>
      <c r="B567" s="696" t="s">
        <v>530</v>
      </c>
      <c r="C567" s="696">
        <v>89301122</v>
      </c>
      <c r="D567" s="697" t="s">
        <v>3061</v>
      </c>
      <c r="E567" s="698" t="s">
        <v>1659</v>
      </c>
      <c r="F567" s="696" t="s">
        <v>1639</v>
      </c>
      <c r="G567" s="696" t="s">
        <v>2068</v>
      </c>
      <c r="H567" s="696" t="s">
        <v>1090</v>
      </c>
      <c r="I567" s="696" t="s">
        <v>1121</v>
      </c>
      <c r="J567" s="696" t="s">
        <v>1122</v>
      </c>
      <c r="K567" s="696" t="s">
        <v>1123</v>
      </c>
      <c r="L567" s="699">
        <v>44.89</v>
      </c>
      <c r="M567" s="699">
        <v>134.67000000000002</v>
      </c>
      <c r="N567" s="696">
        <v>3</v>
      </c>
      <c r="O567" s="700">
        <v>0.5</v>
      </c>
      <c r="P567" s="699">
        <v>134.67000000000002</v>
      </c>
      <c r="Q567" s="701">
        <v>1</v>
      </c>
      <c r="R567" s="696">
        <v>3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12</v>
      </c>
      <c r="B568" s="696" t="s">
        <v>530</v>
      </c>
      <c r="C568" s="696">
        <v>89301122</v>
      </c>
      <c r="D568" s="697" t="s">
        <v>3061</v>
      </c>
      <c r="E568" s="698" t="s">
        <v>1659</v>
      </c>
      <c r="F568" s="696" t="s">
        <v>1639</v>
      </c>
      <c r="G568" s="696" t="s">
        <v>1671</v>
      </c>
      <c r="H568" s="696" t="s">
        <v>1090</v>
      </c>
      <c r="I568" s="696" t="s">
        <v>1771</v>
      </c>
      <c r="J568" s="696" t="s">
        <v>1772</v>
      </c>
      <c r="K568" s="696" t="s">
        <v>1773</v>
      </c>
      <c r="L568" s="699">
        <v>138.16</v>
      </c>
      <c r="M568" s="699">
        <v>138.16</v>
      </c>
      <c r="N568" s="696">
        <v>1</v>
      </c>
      <c r="O568" s="700">
        <v>1</v>
      </c>
      <c r="P568" s="699"/>
      <c r="Q568" s="701">
        <v>0</v>
      </c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12</v>
      </c>
      <c r="B569" s="696" t="s">
        <v>530</v>
      </c>
      <c r="C569" s="696">
        <v>89301122</v>
      </c>
      <c r="D569" s="697" t="s">
        <v>3061</v>
      </c>
      <c r="E569" s="698" t="s">
        <v>1659</v>
      </c>
      <c r="F569" s="696" t="s">
        <v>1639</v>
      </c>
      <c r="G569" s="696" t="s">
        <v>2391</v>
      </c>
      <c r="H569" s="696" t="s">
        <v>531</v>
      </c>
      <c r="I569" s="696" t="s">
        <v>2392</v>
      </c>
      <c r="J569" s="696" t="s">
        <v>2393</v>
      </c>
      <c r="K569" s="696" t="s">
        <v>2394</v>
      </c>
      <c r="L569" s="699">
        <v>250.38</v>
      </c>
      <c r="M569" s="699">
        <v>250.38</v>
      </c>
      <c r="N569" s="696">
        <v>1</v>
      </c>
      <c r="O569" s="700">
        <v>1</v>
      </c>
      <c r="P569" s="699">
        <v>250.38</v>
      </c>
      <c r="Q569" s="701">
        <v>1</v>
      </c>
      <c r="R569" s="696">
        <v>1</v>
      </c>
      <c r="S569" s="701">
        <v>1</v>
      </c>
      <c r="T569" s="700">
        <v>1</v>
      </c>
      <c r="U569" s="702">
        <v>1</v>
      </c>
    </row>
    <row r="570" spans="1:21" ht="14.4" customHeight="1" x14ac:dyDescent="0.3">
      <c r="A570" s="695">
        <v>12</v>
      </c>
      <c r="B570" s="696" t="s">
        <v>530</v>
      </c>
      <c r="C570" s="696">
        <v>89301122</v>
      </c>
      <c r="D570" s="697" t="s">
        <v>3061</v>
      </c>
      <c r="E570" s="698" t="s">
        <v>1659</v>
      </c>
      <c r="F570" s="696" t="s">
        <v>1639</v>
      </c>
      <c r="G570" s="696" t="s">
        <v>2395</v>
      </c>
      <c r="H570" s="696" t="s">
        <v>531</v>
      </c>
      <c r="I570" s="696" t="s">
        <v>2396</v>
      </c>
      <c r="J570" s="696" t="s">
        <v>2397</v>
      </c>
      <c r="K570" s="696" t="s">
        <v>2398</v>
      </c>
      <c r="L570" s="699">
        <v>0</v>
      </c>
      <c r="M570" s="699">
        <v>0</v>
      </c>
      <c r="N570" s="696">
        <v>1</v>
      </c>
      <c r="O570" s="700">
        <v>1</v>
      </c>
      <c r="P570" s="699">
        <v>0</v>
      </c>
      <c r="Q570" s="701"/>
      <c r="R570" s="696">
        <v>1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12</v>
      </c>
      <c r="B571" s="696" t="s">
        <v>530</v>
      </c>
      <c r="C571" s="696">
        <v>89301122</v>
      </c>
      <c r="D571" s="697" t="s">
        <v>3061</v>
      </c>
      <c r="E571" s="698" t="s">
        <v>1659</v>
      </c>
      <c r="F571" s="696" t="s">
        <v>1639</v>
      </c>
      <c r="G571" s="696" t="s">
        <v>2074</v>
      </c>
      <c r="H571" s="696" t="s">
        <v>1090</v>
      </c>
      <c r="I571" s="696" t="s">
        <v>2075</v>
      </c>
      <c r="J571" s="696" t="s">
        <v>2076</v>
      </c>
      <c r="K571" s="696" t="s">
        <v>2077</v>
      </c>
      <c r="L571" s="699">
        <v>492.45</v>
      </c>
      <c r="M571" s="699">
        <v>492.45</v>
      </c>
      <c r="N571" s="696">
        <v>1</v>
      </c>
      <c r="O571" s="700">
        <v>1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12</v>
      </c>
      <c r="B572" s="696" t="s">
        <v>530</v>
      </c>
      <c r="C572" s="696">
        <v>89301122</v>
      </c>
      <c r="D572" s="697" t="s">
        <v>3061</v>
      </c>
      <c r="E572" s="698" t="s">
        <v>1659</v>
      </c>
      <c r="F572" s="696" t="s">
        <v>1639</v>
      </c>
      <c r="G572" s="696" t="s">
        <v>2348</v>
      </c>
      <c r="H572" s="696" t="s">
        <v>1090</v>
      </c>
      <c r="I572" s="696" t="s">
        <v>2399</v>
      </c>
      <c r="J572" s="696" t="s">
        <v>2400</v>
      </c>
      <c r="K572" s="696" t="s">
        <v>2401</v>
      </c>
      <c r="L572" s="699">
        <v>41.55</v>
      </c>
      <c r="M572" s="699">
        <v>3157.7999999999997</v>
      </c>
      <c r="N572" s="696">
        <v>76</v>
      </c>
      <c r="O572" s="700">
        <v>10</v>
      </c>
      <c r="P572" s="699">
        <v>2368.35</v>
      </c>
      <c r="Q572" s="701">
        <v>0.75</v>
      </c>
      <c r="R572" s="696">
        <v>57</v>
      </c>
      <c r="S572" s="701">
        <v>0.75</v>
      </c>
      <c r="T572" s="700">
        <v>7.5</v>
      </c>
      <c r="U572" s="702">
        <v>0.75</v>
      </c>
    </row>
    <row r="573" spans="1:21" ht="14.4" customHeight="1" x14ac:dyDescent="0.3">
      <c r="A573" s="695">
        <v>12</v>
      </c>
      <c r="B573" s="696" t="s">
        <v>530</v>
      </c>
      <c r="C573" s="696">
        <v>89301122</v>
      </c>
      <c r="D573" s="697" t="s">
        <v>3061</v>
      </c>
      <c r="E573" s="698" t="s">
        <v>1659</v>
      </c>
      <c r="F573" s="696" t="s">
        <v>1639</v>
      </c>
      <c r="G573" s="696" t="s">
        <v>1836</v>
      </c>
      <c r="H573" s="696" t="s">
        <v>531</v>
      </c>
      <c r="I573" s="696" t="s">
        <v>1837</v>
      </c>
      <c r="J573" s="696" t="s">
        <v>1838</v>
      </c>
      <c r="K573" s="696" t="s">
        <v>1839</v>
      </c>
      <c r="L573" s="699">
        <v>1500.42</v>
      </c>
      <c r="M573" s="699">
        <v>3000.84</v>
      </c>
      <c r="N573" s="696">
        <v>2</v>
      </c>
      <c r="O573" s="700">
        <v>1</v>
      </c>
      <c r="P573" s="699">
        <v>1500.42</v>
      </c>
      <c r="Q573" s="701">
        <v>0.5</v>
      </c>
      <c r="R573" s="696">
        <v>1</v>
      </c>
      <c r="S573" s="701">
        <v>0.5</v>
      </c>
      <c r="T573" s="700">
        <v>0.5</v>
      </c>
      <c r="U573" s="702">
        <v>0.5</v>
      </c>
    </row>
    <row r="574" spans="1:21" ht="14.4" customHeight="1" x14ac:dyDescent="0.3">
      <c r="A574" s="695">
        <v>12</v>
      </c>
      <c r="B574" s="696" t="s">
        <v>530</v>
      </c>
      <c r="C574" s="696">
        <v>89301122</v>
      </c>
      <c r="D574" s="697" t="s">
        <v>3061</v>
      </c>
      <c r="E574" s="698" t="s">
        <v>1659</v>
      </c>
      <c r="F574" s="696" t="s">
        <v>1639</v>
      </c>
      <c r="G574" s="696" t="s">
        <v>1836</v>
      </c>
      <c r="H574" s="696" t="s">
        <v>531</v>
      </c>
      <c r="I574" s="696" t="s">
        <v>1988</v>
      </c>
      <c r="J574" s="696" t="s">
        <v>1841</v>
      </c>
      <c r="K574" s="696" t="s">
        <v>1989</v>
      </c>
      <c r="L574" s="699">
        <v>0</v>
      </c>
      <c r="M574" s="699">
        <v>0</v>
      </c>
      <c r="N574" s="696">
        <v>2</v>
      </c>
      <c r="O574" s="700">
        <v>2</v>
      </c>
      <c r="P574" s="699">
        <v>0</v>
      </c>
      <c r="Q574" s="701"/>
      <c r="R574" s="696">
        <v>2</v>
      </c>
      <c r="S574" s="701">
        <v>1</v>
      </c>
      <c r="T574" s="700">
        <v>2</v>
      </c>
      <c r="U574" s="702">
        <v>1</v>
      </c>
    </row>
    <row r="575" spans="1:21" ht="14.4" customHeight="1" x14ac:dyDescent="0.3">
      <c r="A575" s="695">
        <v>12</v>
      </c>
      <c r="B575" s="696" t="s">
        <v>530</v>
      </c>
      <c r="C575" s="696">
        <v>89301122</v>
      </c>
      <c r="D575" s="697" t="s">
        <v>3061</v>
      </c>
      <c r="E575" s="698" t="s">
        <v>1659</v>
      </c>
      <c r="F575" s="696" t="s">
        <v>1639</v>
      </c>
      <c r="G575" s="696" t="s">
        <v>1836</v>
      </c>
      <c r="H575" s="696" t="s">
        <v>531</v>
      </c>
      <c r="I575" s="696" t="s">
        <v>2402</v>
      </c>
      <c r="J575" s="696" t="s">
        <v>1838</v>
      </c>
      <c r="K575" s="696" t="s">
        <v>2403</v>
      </c>
      <c r="L575" s="699">
        <v>0</v>
      </c>
      <c r="M575" s="699">
        <v>0</v>
      </c>
      <c r="N575" s="696">
        <v>1</v>
      </c>
      <c r="O575" s="700">
        <v>1</v>
      </c>
      <c r="P575" s="699">
        <v>0</v>
      </c>
      <c r="Q575" s="701"/>
      <c r="R575" s="696">
        <v>1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12</v>
      </c>
      <c r="B576" s="696" t="s">
        <v>530</v>
      </c>
      <c r="C576" s="696">
        <v>89301122</v>
      </c>
      <c r="D576" s="697" t="s">
        <v>3061</v>
      </c>
      <c r="E576" s="698" t="s">
        <v>1659</v>
      </c>
      <c r="F576" s="696" t="s">
        <v>1639</v>
      </c>
      <c r="G576" s="696" t="s">
        <v>2297</v>
      </c>
      <c r="H576" s="696" t="s">
        <v>1090</v>
      </c>
      <c r="I576" s="696" t="s">
        <v>2298</v>
      </c>
      <c r="J576" s="696" t="s">
        <v>2299</v>
      </c>
      <c r="K576" s="696" t="s">
        <v>2300</v>
      </c>
      <c r="L576" s="699">
        <v>820.43</v>
      </c>
      <c r="M576" s="699">
        <v>1640.86</v>
      </c>
      <c r="N576" s="696">
        <v>2</v>
      </c>
      <c r="O576" s="700">
        <v>1.5</v>
      </c>
      <c r="P576" s="699">
        <v>820.43</v>
      </c>
      <c r="Q576" s="701">
        <v>0.5</v>
      </c>
      <c r="R576" s="696">
        <v>1</v>
      </c>
      <c r="S576" s="701">
        <v>0.5</v>
      </c>
      <c r="T576" s="700">
        <v>0.5</v>
      </c>
      <c r="U576" s="702">
        <v>0.33333333333333331</v>
      </c>
    </row>
    <row r="577" spans="1:21" ht="14.4" customHeight="1" x14ac:dyDescent="0.3">
      <c r="A577" s="695">
        <v>12</v>
      </c>
      <c r="B577" s="696" t="s">
        <v>530</v>
      </c>
      <c r="C577" s="696">
        <v>89301122</v>
      </c>
      <c r="D577" s="697" t="s">
        <v>3061</v>
      </c>
      <c r="E577" s="698" t="s">
        <v>1659</v>
      </c>
      <c r="F577" s="696" t="s">
        <v>1639</v>
      </c>
      <c r="G577" s="696" t="s">
        <v>1847</v>
      </c>
      <c r="H577" s="696" t="s">
        <v>531</v>
      </c>
      <c r="I577" s="696" t="s">
        <v>2404</v>
      </c>
      <c r="J577" s="696" t="s">
        <v>2405</v>
      </c>
      <c r="K577" s="696" t="s">
        <v>1991</v>
      </c>
      <c r="L577" s="699">
        <v>0</v>
      </c>
      <c r="M577" s="699">
        <v>0</v>
      </c>
      <c r="N577" s="696">
        <v>1</v>
      </c>
      <c r="O577" s="700">
        <v>1</v>
      </c>
      <c r="P577" s="699">
        <v>0</v>
      </c>
      <c r="Q577" s="701"/>
      <c r="R577" s="696">
        <v>1</v>
      </c>
      <c r="S577" s="701">
        <v>1</v>
      </c>
      <c r="T577" s="700">
        <v>1</v>
      </c>
      <c r="U577" s="702">
        <v>1</v>
      </c>
    </row>
    <row r="578" spans="1:21" ht="14.4" customHeight="1" x14ac:dyDescent="0.3">
      <c r="A578" s="695">
        <v>12</v>
      </c>
      <c r="B578" s="696" t="s">
        <v>530</v>
      </c>
      <c r="C578" s="696">
        <v>89301122</v>
      </c>
      <c r="D578" s="697" t="s">
        <v>3061</v>
      </c>
      <c r="E578" s="698" t="s">
        <v>1659</v>
      </c>
      <c r="F578" s="696" t="s">
        <v>1639</v>
      </c>
      <c r="G578" s="696" t="s">
        <v>1851</v>
      </c>
      <c r="H578" s="696" t="s">
        <v>531</v>
      </c>
      <c r="I578" s="696" t="s">
        <v>1852</v>
      </c>
      <c r="J578" s="696" t="s">
        <v>1853</v>
      </c>
      <c r="K578" s="696" t="s">
        <v>1854</v>
      </c>
      <c r="L578" s="699">
        <v>163.9</v>
      </c>
      <c r="M578" s="699">
        <v>983.40000000000009</v>
      </c>
      <c r="N578" s="696">
        <v>6</v>
      </c>
      <c r="O578" s="700">
        <v>2</v>
      </c>
      <c r="P578" s="699">
        <v>491.70000000000005</v>
      </c>
      <c r="Q578" s="701">
        <v>0.5</v>
      </c>
      <c r="R578" s="696">
        <v>3</v>
      </c>
      <c r="S578" s="701">
        <v>0.5</v>
      </c>
      <c r="T578" s="700">
        <v>1</v>
      </c>
      <c r="U578" s="702">
        <v>0.5</v>
      </c>
    </row>
    <row r="579" spans="1:21" ht="14.4" customHeight="1" x14ac:dyDescent="0.3">
      <c r="A579" s="695">
        <v>12</v>
      </c>
      <c r="B579" s="696" t="s">
        <v>530</v>
      </c>
      <c r="C579" s="696">
        <v>89301122</v>
      </c>
      <c r="D579" s="697" t="s">
        <v>3061</v>
      </c>
      <c r="E579" s="698" t="s">
        <v>1659</v>
      </c>
      <c r="F579" s="696" t="s">
        <v>1639</v>
      </c>
      <c r="G579" s="696" t="s">
        <v>2406</v>
      </c>
      <c r="H579" s="696" t="s">
        <v>1090</v>
      </c>
      <c r="I579" s="696" t="s">
        <v>2407</v>
      </c>
      <c r="J579" s="696" t="s">
        <v>2408</v>
      </c>
      <c r="K579" s="696" t="s">
        <v>2409</v>
      </c>
      <c r="L579" s="699">
        <v>154.01</v>
      </c>
      <c r="M579" s="699">
        <v>308.02</v>
      </c>
      <c r="N579" s="696">
        <v>2</v>
      </c>
      <c r="O579" s="700">
        <v>1</v>
      </c>
      <c r="P579" s="699">
        <v>308.02</v>
      </c>
      <c r="Q579" s="701">
        <v>1</v>
      </c>
      <c r="R579" s="696">
        <v>2</v>
      </c>
      <c r="S579" s="701">
        <v>1</v>
      </c>
      <c r="T579" s="700">
        <v>1</v>
      </c>
      <c r="U579" s="702">
        <v>1</v>
      </c>
    </row>
    <row r="580" spans="1:21" ht="14.4" customHeight="1" x14ac:dyDescent="0.3">
      <c r="A580" s="695">
        <v>12</v>
      </c>
      <c r="B580" s="696" t="s">
        <v>530</v>
      </c>
      <c r="C580" s="696">
        <v>89301122</v>
      </c>
      <c r="D580" s="697" t="s">
        <v>3061</v>
      </c>
      <c r="E580" s="698" t="s">
        <v>1659</v>
      </c>
      <c r="F580" s="696" t="s">
        <v>1639</v>
      </c>
      <c r="G580" s="696" t="s">
        <v>2410</v>
      </c>
      <c r="H580" s="696" t="s">
        <v>531</v>
      </c>
      <c r="I580" s="696" t="s">
        <v>1496</v>
      </c>
      <c r="J580" s="696" t="s">
        <v>1497</v>
      </c>
      <c r="K580" s="696" t="s">
        <v>2411</v>
      </c>
      <c r="L580" s="699">
        <v>38.65</v>
      </c>
      <c r="M580" s="699">
        <v>38.65</v>
      </c>
      <c r="N580" s="696">
        <v>1</v>
      </c>
      <c r="O580" s="700">
        <v>0.5</v>
      </c>
      <c r="P580" s="699">
        <v>38.65</v>
      </c>
      <c r="Q580" s="701">
        <v>1</v>
      </c>
      <c r="R580" s="696">
        <v>1</v>
      </c>
      <c r="S580" s="701">
        <v>1</v>
      </c>
      <c r="T580" s="700">
        <v>0.5</v>
      </c>
      <c r="U580" s="702">
        <v>1</v>
      </c>
    </row>
    <row r="581" spans="1:21" ht="14.4" customHeight="1" x14ac:dyDescent="0.3">
      <c r="A581" s="695">
        <v>12</v>
      </c>
      <c r="B581" s="696" t="s">
        <v>530</v>
      </c>
      <c r="C581" s="696">
        <v>89301122</v>
      </c>
      <c r="D581" s="697" t="s">
        <v>3061</v>
      </c>
      <c r="E581" s="698" t="s">
        <v>1659</v>
      </c>
      <c r="F581" s="696" t="s">
        <v>1639</v>
      </c>
      <c r="G581" s="696" t="s">
        <v>2412</v>
      </c>
      <c r="H581" s="696" t="s">
        <v>531</v>
      </c>
      <c r="I581" s="696" t="s">
        <v>2387</v>
      </c>
      <c r="J581" s="696" t="s">
        <v>2413</v>
      </c>
      <c r="K581" s="696" t="s">
        <v>2414</v>
      </c>
      <c r="L581" s="699">
        <v>64.13</v>
      </c>
      <c r="M581" s="699">
        <v>64.13</v>
      </c>
      <c r="N581" s="696">
        <v>1</v>
      </c>
      <c r="O581" s="700">
        <v>0.5</v>
      </c>
      <c r="P581" s="699">
        <v>64.13</v>
      </c>
      <c r="Q581" s="701">
        <v>1</v>
      </c>
      <c r="R581" s="696">
        <v>1</v>
      </c>
      <c r="S581" s="701">
        <v>1</v>
      </c>
      <c r="T581" s="700">
        <v>0.5</v>
      </c>
      <c r="U581" s="702">
        <v>1</v>
      </c>
    </row>
    <row r="582" spans="1:21" ht="14.4" customHeight="1" x14ac:dyDescent="0.3">
      <c r="A582" s="695">
        <v>12</v>
      </c>
      <c r="B582" s="696" t="s">
        <v>530</v>
      </c>
      <c r="C582" s="696">
        <v>89301122</v>
      </c>
      <c r="D582" s="697" t="s">
        <v>3061</v>
      </c>
      <c r="E582" s="698" t="s">
        <v>1659</v>
      </c>
      <c r="F582" s="696" t="s">
        <v>1639</v>
      </c>
      <c r="G582" s="696" t="s">
        <v>1873</v>
      </c>
      <c r="H582" s="696" t="s">
        <v>1090</v>
      </c>
      <c r="I582" s="696" t="s">
        <v>2415</v>
      </c>
      <c r="J582" s="696" t="s">
        <v>1152</v>
      </c>
      <c r="K582" s="696" t="s">
        <v>2416</v>
      </c>
      <c r="L582" s="699">
        <v>193.26</v>
      </c>
      <c r="M582" s="699">
        <v>193.26</v>
      </c>
      <c r="N582" s="696">
        <v>1</v>
      </c>
      <c r="O582" s="700">
        <v>1</v>
      </c>
      <c r="P582" s="699">
        <v>193.26</v>
      </c>
      <c r="Q582" s="701">
        <v>1</v>
      </c>
      <c r="R582" s="696">
        <v>1</v>
      </c>
      <c r="S582" s="701">
        <v>1</v>
      </c>
      <c r="T582" s="700">
        <v>1</v>
      </c>
      <c r="U582" s="702">
        <v>1</v>
      </c>
    </row>
    <row r="583" spans="1:21" ht="14.4" customHeight="1" x14ac:dyDescent="0.3">
      <c r="A583" s="695">
        <v>12</v>
      </c>
      <c r="B583" s="696" t="s">
        <v>530</v>
      </c>
      <c r="C583" s="696">
        <v>89301122</v>
      </c>
      <c r="D583" s="697" t="s">
        <v>3061</v>
      </c>
      <c r="E583" s="698" t="s">
        <v>1659</v>
      </c>
      <c r="F583" s="696" t="s">
        <v>1639</v>
      </c>
      <c r="G583" s="696" t="s">
        <v>1675</v>
      </c>
      <c r="H583" s="696" t="s">
        <v>531</v>
      </c>
      <c r="I583" s="696" t="s">
        <v>1267</v>
      </c>
      <c r="J583" s="696" t="s">
        <v>1268</v>
      </c>
      <c r="K583" s="696" t="s">
        <v>1269</v>
      </c>
      <c r="L583" s="699">
        <v>153.52000000000001</v>
      </c>
      <c r="M583" s="699">
        <v>460.56000000000006</v>
      </c>
      <c r="N583" s="696">
        <v>3</v>
      </c>
      <c r="O583" s="700">
        <v>2.5</v>
      </c>
      <c r="P583" s="699">
        <v>153.52000000000001</v>
      </c>
      <c r="Q583" s="701">
        <v>0.33333333333333331</v>
      </c>
      <c r="R583" s="696">
        <v>1</v>
      </c>
      <c r="S583" s="701">
        <v>0.33333333333333331</v>
      </c>
      <c r="T583" s="700">
        <v>1</v>
      </c>
      <c r="U583" s="702">
        <v>0.4</v>
      </c>
    </row>
    <row r="584" spans="1:21" ht="14.4" customHeight="1" x14ac:dyDescent="0.3">
      <c r="A584" s="695">
        <v>12</v>
      </c>
      <c r="B584" s="696" t="s">
        <v>530</v>
      </c>
      <c r="C584" s="696">
        <v>89301122</v>
      </c>
      <c r="D584" s="697" t="s">
        <v>3061</v>
      </c>
      <c r="E584" s="698" t="s">
        <v>1659</v>
      </c>
      <c r="F584" s="696" t="s">
        <v>1639</v>
      </c>
      <c r="G584" s="696" t="s">
        <v>1876</v>
      </c>
      <c r="H584" s="696" t="s">
        <v>531</v>
      </c>
      <c r="I584" s="696" t="s">
        <v>1877</v>
      </c>
      <c r="J584" s="696" t="s">
        <v>1878</v>
      </c>
      <c r="K584" s="696" t="s">
        <v>1879</v>
      </c>
      <c r="L584" s="699">
        <v>121.59</v>
      </c>
      <c r="M584" s="699">
        <v>121.59</v>
      </c>
      <c r="N584" s="696">
        <v>1</v>
      </c>
      <c r="O584" s="700">
        <v>1</v>
      </c>
      <c r="P584" s="699">
        <v>121.59</v>
      </c>
      <c r="Q584" s="701">
        <v>1</v>
      </c>
      <c r="R584" s="696">
        <v>1</v>
      </c>
      <c r="S584" s="701">
        <v>1</v>
      </c>
      <c r="T584" s="700">
        <v>1</v>
      </c>
      <c r="U584" s="702">
        <v>1</v>
      </c>
    </row>
    <row r="585" spans="1:21" ht="14.4" customHeight="1" x14ac:dyDescent="0.3">
      <c r="A585" s="695">
        <v>12</v>
      </c>
      <c r="B585" s="696" t="s">
        <v>530</v>
      </c>
      <c r="C585" s="696">
        <v>89301122</v>
      </c>
      <c r="D585" s="697" t="s">
        <v>3061</v>
      </c>
      <c r="E585" s="698" t="s">
        <v>1659</v>
      </c>
      <c r="F585" s="696" t="s">
        <v>1639</v>
      </c>
      <c r="G585" s="696" t="s">
        <v>2417</v>
      </c>
      <c r="H585" s="696" t="s">
        <v>531</v>
      </c>
      <c r="I585" s="696" t="s">
        <v>2418</v>
      </c>
      <c r="J585" s="696" t="s">
        <v>2419</v>
      </c>
      <c r="K585" s="696" t="s">
        <v>2420</v>
      </c>
      <c r="L585" s="699">
        <v>228.89</v>
      </c>
      <c r="M585" s="699">
        <v>228.89</v>
      </c>
      <c r="N585" s="696">
        <v>1</v>
      </c>
      <c r="O585" s="700">
        <v>0.5</v>
      </c>
      <c r="P585" s="699"/>
      <c r="Q585" s="701">
        <v>0</v>
      </c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12</v>
      </c>
      <c r="B586" s="696" t="s">
        <v>530</v>
      </c>
      <c r="C586" s="696">
        <v>89301122</v>
      </c>
      <c r="D586" s="697" t="s">
        <v>3061</v>
      </c>
      <c r="E586" s="698" t="s">
        <v>1659</v>
      </c>
      <c r="F586" s="696" t="s">
        <v>1639</v>
      </c>
      <c r="G586" s="696" t="s">
        <v>1742</v>
      </c>
      <c r="H586" s="696" t="s">
        <v>1090</v>
      </c>
      <c r="I586" s="696" t="s">
        <v>1311</v>
      </c>
      <c r="J586" s="696" t="s">
        <v>1312</v>
      </c>
      <c r="K586" s="696" t="s">
        <v>1601</v>
      </c>
      <c r="L586" s="699">
        <v>69.86</v>
      </c>
      <c r="M586" s="699">
        <v>349.29999999999995</v>
      </c>
      <c r="N586" s="696">
        <v>5</v>
      </c>
      <c r="O586" s="700">
        <v>4.5</v>
      </c>
      <c r="P586" s="699">
        <v>209.57999999999998</v>
      </c>
      <c r="Q586" s="701">
        <v>0.6</v>
      </c>
      <c r="R586" s="696">
        <v>3</v>
      </c>
      <c r="S586" s="701">
        <v>0.6</v>
      </c>
      <c r="T586" s="700">
        <v>2.5</v>
      </c>
      <c r="U586" s="702">
        <v>0.55555555555555558</v>
      </c>
    </row>
    <row r="587" spans="1:21" ht="14.4" customHeight="1" x14ac:dyDescent="0.3">
      <c r="A587" s="695">
        <v>12</v>
      </c>
      <c r="B587" s="696" t="s">
        <v>530</v>
      </c>
      <c r="C587" s="696">
        <v>89301122</v>
      </c>
      <c r="D587" s="697" t="s">
        <v>3061</v>
      </c>
      <c r="E587" s="698" t="s">
        <v>1659</v>
      </c>
      <c r="F587" s="696" t="s">
        <v>1639</v>
      </c>
      <c r="G587" s="696" t="s">
        <v>2116</v>
      </c>
      <c r="H587" s="696" t="s">
        <v>531</v>
      </c>
      <c r="I587" s="696" t="s">
        <v>2421</v>
      </c>
      <c r="J587" s="696" t="s">
        <v>2422</v>
      </c>
      <c r="K587" s="696" t="s">
        <v>636</v>
      </c>
      <c r="L587" s="699">
        <v>314.89999999999998</v>
      </c>
      <c r="M587" s="699">
        <v>314.89999999999998</v>
      </c>
      <c r="N587" s="696">
        <v>1</v>
      </c>
      <c r="O587" s="700">
        <v>1</v>
      </c>
      <c r="P587" s="699">
        <v>314.89999999999998</v>
      </c>
      <c r="Q587" s="701">
        <v>1</v>
      </c>
      <c r="R587" s="696">
        <v>1</v>
      </c>
      <c r="S587" s="701">
        <v>1</v>
      </c>
      <c r="T587" s="700">
        <v>1</v>
      </c>
      <c r="U587" s="702">
        <v>1</v>
      </c>
    </row>
    <row r="588" spans="1:21" ht="14.4" customHeight="1" x14ac:dyDescent="0.3">
      <c r="A588" s="695">
        <v>12</v>
      </c>
      <c r="B588" s="696" t="s">
        <v>530</v>
      </c>
      <c r="C588" s="696">
        <v>89301122</v>
      </c>
      <c r="D588" s="697" t="s">
        <v>3061</v>
      </c>
      <c r="E588" s="698" t="s">
        <v>1659</v>
      </c>
      <c r="F588" s="696" t="s">
        <v>1639</v>
      </c>
      <c r="G588" s="696" t="s">
        <v>2229</v>
      </c>
      <c r="H588" s="696" t="s">
        <v>531</v>
      </c>
      <c r="I588" s="696" t="s">
        <v>2423</v>
      </c>
      <c r="J588" s="696" t="s">
        <v>2231</v>
      </c>
      <c r="K588" s="696" t="s">
        <v>1482</v>
      </c>
      <c r="L588" s="699">
        <v>67.42</v>
      </c>
      <c r="M588" s="699">
        <v>202.26</v>
      </c>
      <c r="N588" s="696">
        <v>3</v>
      </c>
      <c r="O588" s="700">
        <v>0.5</v>
      </c>
      <c r="P588" s="699">
        <v>202.26</v>
      </c>
      <c r="Q588" s="701">
        <v>1</v>
      </c>
      <c r="R588" s="696">
        <v>3</v>
      </c>
      <c r="S588" s="701">
        <v>1</v>
      </c>
      <c r="T588" s="700">
        <v>0.5</v>
      </c>
      <c r="U588" s="702">
        <v>1</v>
      </c>
    </row>
    <row r="589" spans="1:21" ht="14.4" customHeight="1" x14ac:dyDescent="0.3">
      <c r="A589" s="695">
        <v>12</v>
      </c>
      <c r="B589" s="696" t="s">
        <v>530</v>
      </c>
      <c r="C589" s="696">
        <v>89301122</v>
      </c>
      <c r="D589" s="697" t="s">
        <v>3061</v>
      </c>
      <c r="E589" s="698" t="s">
        <v>1659</v>
      </c>
      <c r="F589" s="696" t="s">
        <v>1639</v>
      </c>
      <c r="G589" s="696" t="s">
        <v>1743</v>
      </c>
      <c r="H589" s="696" t="s">
        <v>531</v>
      </c>
      <c r="I589" s="696" t="s">
        <v>882</v>
      </c>
      <c r="J589" s="696" t="s">
        <v>883</v>
      </c>
      <c r="K589" s="696" t="s">
        <v>2424</v>
      </c>
      <c r="L589" s="699">
        <v>45.34</v>
      </c>
      <c r="M589" s="699">
        <v>45.34</v>
      </c>
      <c r="N589" s="696">
        <v>1</v>
      </c>
      <c r="O589" s="700">
        <v>0.5</v>
      </c>
      <c r="P589" s="699">
        <v>45.34</v>
      </c>
      <c r="Q589" s="701">
        <v>1</v>
      </c>
      <c r="R589" s="696">
        <v>1</v>
      </c>
      <c r="S589" s="701">
        <v>1</v>
      </c>
      <c r="T589" s="700">
        <v>0.5</v>
      </c>
      <c r="U589" s="702">
        <v>1</v>
      </c>
    </row>
    <row r="590" spans="1:21" ht="14.4" customHeight="1" x14ac:dyDescent="0.3">
      <c r="A590" s="695">
        <v>12</v>
      </c>
      <c r="B590" s="696" t="s">
        <v>530</v>
      </c>
      <c r="C590" s="696">
        <v>89301122</v>
      </c>
      <c r="D590" s="697" t="s">
        <v>3061</v>
      </c>
      <c r="E590" s="698" t="s">
        <v>1659</v>
      </c>
      <c r="F590" s="696" t="s">
        <v>1639</v>
      </c>
      <c r="G590" s="696" t="s">
        <v>1744</v>
      </c>
      <c r="H590" s="696" t="s">
        <v>531</v>
      </c>
      <c r="I590" s="696" t="s">
        <v>2035</v>
      </c>
      <c r="J590" s="696" t="s">
        <v>1883</v>
      </c>
      <c r="K590" s="696" t="s">
        <v>2036</v>
      </c>
      <c r="L590" s="699">
        <v>423.57</v>
      </c>
      <c r="M590" s="699">
        <v>1270.71</v>
      </c>
      <c r="N590" s="696">
        <v>3</v>
      </c>
      <c r="O590" s="700">
        <v>1</v>
      </c>
      <c r="P590" s="699">
        <v>1270.71</v>
      </c>
      <c r="Q590" s="701">
        <v>1</v>
      </c>
      <c r="R590" s="696">
        <v>3</v>
      </c>
      <c r="S590" s="701">
        <v>1</v>
      </c>
      <c r="T590" s="700">
        <v>1</v>
      </c>
      <c r="U590" s="702">
        <v>1</v>
      </c>
    </row>
    <row r="591" spans="1:21" ht="14.4" customHeight="1" x14ac:dyDescent="0.3">
      <c r="A591" s="695">
        <v>12</v>
      </c>
      <c r="B591" s="696" t="s">
        <v>530</v>
      </c>
      <c r="C591" s="696">
        <v>89301122</v>
      </c>
      <c r="D591" s="697" t="s">
        <v>3061</v>
      </c>
      <c r="E591" s="698" t="s">
        <v>1659</v>
      </c>
      <c r="F591" s="696" t="s">
        <v>1639</v>
      </c>
      <c r="G591" s="696" t="s">
        <v>1713</v>
      </c>
      <c r="H591" s="696" t="s">
        <v>531</v>
      </c>
      <c r="I591" s="696" t="s">
        <v>1714</v>
      </c>
      <c r="J591" s="696" t="s">
        <v>1715</v>
      </c>
      <c r="K591" s="696" t="s">
        <v>1716</v>
      </c>
      <c r="L591" s="699">
        <v>326.37</v>
      </c>
      <c r="M591" s="699">
        <v>326.37</v>
      </c>
      <c r="N591" s="696">
        <v>1</v>
      </c>
      <c r="O591" s="700">
        <v>1</v>
      </c>
      <c r="P591" s="699">
        <v>326.37</v>
      </c>
      <c r="Q591" s="701">
        <v>1</v>
      </c>
      <c r="R591" s="696">
        <v>1</v>
      </c>
      <c r="S591" s="701">
        <v>1</v>
      </c>
      <c r="T591" s="700">
        <v>1</v>
      </c>
      <c r="U591" s="702">
        <v>1</v>
      </c>
    </row>
    <row r="592" spans="1:21" ht="14.4" customHeight="1" x14ac:dyDescent="0.3">
      <c r="A592" s="695">
        <v>12</v>
      </c>
      <c r="B592" s="696" t="s">
        <v>530</v>
      </c>
      <c r="C592" s="696">
        <v>89301122</v>
      </c>
      <c r="D592" s="697" t="s">
        <v>3061</v>
      </c>
      <c r="E592" s="698" t="s">
        <v>1659</v>
      </c>
      <c r="F592" s="696" t="s">
        <v>1639</v>
      </c>
      <c r="G592" s="696" t="s">
        <v>1894</v>
      </c>
      <c r="H592" s="696" t="s">
        <v>531</v>
      </c>
      <c r="I592" s="696" t="s">
        <v>2039</v>
      </c>
      <c r="J592" s="696" t="s">
        <v>2038</v>
      </c>
      <c r="K592" s="696" t="s">
        <v>2040</v>
      </c>
      <c r="L592" s="699">
        <v>0</v>
      </c>
      <c r="M592" s="699">
        <v>0</v>
      </c>
      <c r="N592" s="696">
        <v>1</v>
      </c>
      <c r="O592" s="700">
        <v>1</v>
      </c>
      <c r="P592" s="699">
        <v>0</v>
      </c>
      <c r="Q592" s="701"/>
      <c r="R592" s="696">
        <v>1</v>
      </c>
      <c r="S592" s="701">
        <v>1</v>
      </c>
      <c r="T592" s="700">
        <v>1</v>
      </c>
      <c r="U592" s="702">
        <v>1</v>
      </c>
    </row>
    <row r="593" spans="1:21" ht="14.4" customHeight="1" x14ac:dyDescent="0.3">
      <c r="A593" s="695">
        <v>12</v>
      </c>
      <c r="B593" s="696" t="s">
        <v>530</v>
      </c>
      <c r="C593" s="696">
        <v>89301122</v>
      </c>
      <c r="D593" s="697" t="s">
        <v>3061</v>
      </c>
      <c r="E593" s="698" t="s">
        <v>1659</v>
      </c>
      <c r="F593" s="696" t="s">
        <v>1639</v>
      </c>
      <c r="G593" s="696" t="s">
        <v>1750</v>
      </c>
      <c r="H593" s="696" t="s">
        <v>531</v>
      </c>
      <c r="I593" s="696" t="s">
        <v>619</v>
      </c>
      <c r="J593" s="696" t="s">
        <v>620</v>
      </c>
      <c r="K593" s="696" t="s">
        <v>1751</v>
      </c>
      <c r="L593" s="699">
        <v>127.5</v>
      </c>
      <c r="M593" s="699">
        <v>1530</v>
      </c>
      <c r="N593" s="696">
        <v>12</v>
      </c>
      <c r="O593" s="700">
        <v>7</v>
      </c>
      <c r="P593" s="699">
        <v>637.5</v>
      </c>
      <c r="Q593" s="701">
        <v>0.41666666666666669</v>
      </c>
      <c r="R593" s="696">
        <v>5</v>
      </c>
      <c r="S593" s="701">
        <v>0.41666666666666669</v>
      </c>
      <c r="T593" s="700">
        <v>3</v>
      </c>
      <c r="U593" s="702">
        <v>0.42857142857142855</v>
      </c>
    </row>
    <row r="594" spans="1:21" ht="14.4" customHeight="1" x14ac:dyDescent="0.3">
      <c r="A594" s="695">
        <v>12</v>
      </c>
      <c r="B594" s="696" t="s">
        <v>530</v>
      </c>
      <c r="C594" s="696">
        <v>89301122</v>
      </c>
      <c r="D594" s="697" t="s">
        <v>3061</v>
      </c>
      <c r="E594" s="698" t="s">
        <v>1659</v>
      </c>
      <c r="F594" s="696" t="s">
        <v>1639</v>
      </c>
      <c r="G594" s="696" t="s">
        <v>1676</v>
      </c>
      <c r="H594" s="696" t="s">
        <v>531</v>
      </c>
      <c r="I594" s="696" t="s">
        <v>1677</v>
      </c>
      <c r="J594" s="696" t="s">
        <v>1280</v>
      </c>
      <c r="K594" s="696" t="s">
        <v>1678</v>
      </c>
      <c r="L594" s="699">
        <v>23.46</v>
      </c>
      <c r="M594" s="699">
        <v>351.90000000000009</v>
      </c>
      <c r="N594" s="696">
        <v>15</v>
      </c>
      <c r="O594" s="700">
        <v>10.5</v>
      </c>
      <c r="P594" s="699">
        <v>164.22000000000003</v>
      </c>
      <c r="Q594" s="701">
        <v>0.46666666666666662</v>
      </c>
      <c r="R594" s="696">
        <v>7</v>
      </c>
      <c r="S594" s="701">
        <v>0.46666666666666667</v>
      </c>
      <c r="T594" s="700">
        <v>5.5</v>
      </c>
      <c r="U594" s="702">
        <v>0.52380952380952384</v>
      </c>
    </row>
    <row r="595" spans="1:21" ht="14.4" customHeight="1" x14ac:dyDescent="0.3">
      <c r="A595" s="695">
        <v>12</v>
      </c>
      <c r="B595" s="696" t="s">
        <v>530</v>
      </c>
      <c r="C595" s="696">
        <v>89301122</v>
      </c>
      <c r="D595" s="697" t="s">
        <v>3061</v>
      </c>
      <c r="E595" s="698" t="s">
        <v>1659</v>
      </c>
      <c r="F595" s="696" t="s">
        <v>1639</v>
      </c>
      <c r="G595" s="696" t="s">
        <v>1760</v>
      </c>
      <c r="H595" s="696" t="s">
        <v>1090</v>
      </c>
      <c r="I595" s="696" t="s">
        <v>1761</v>
      </c>
      <c r="J595" s="696" t="s">
        <v>1762</v>
      </c>
      <c r="K595" s="696" t="s">
        <v>1763</v>
      </c>
      <c r="L595" s="699">
        <v>164.15</v>
      </c>
      <c r="M595" s="699">
        <v>164.15</v>
      </c>
      <c r="N595" s="696">
        <v>1</v>
      </c>
      <c r="O595" s="700">
        <v>1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12</v>
      </c>
      <c r="B596" s="696" t="s">
        <v>530</v>
      </c>
      <c r="C596" s="696">
        <v>89301122</v>
      </c>
      <c r="D596" s="697" t="s">
        <v>3061</v>
      </c>
      <c r="E596" s="698" t="s">
        <v>1659</v>
      </c>
      <c r="F596" s="696" t="s">
        <v>1639</v>
      </c>
      <c r="G596" s="696" t="s">
        <v>1760</v>
      </c>
      <c r="H596" s="696" t="s">
        <v>1090</v>
      </c>
      <c r="I596" s="696" t="s">
        <v>1919</v>
      </c>
      <c r="J596" s="696" t="s">
        <v>1762</v>
      </c>
      <c r="K596" s="696" t="s">
        <v>1920</v>
      </c>
      <c r="L596" s="699">
        <v>492.45</v>
      </c>
      <c r="M596" s="699">
        <v>4432.0499999999993</v>
      </c>
      <c r="N596" s="696">
        <v>9</v>
      </c>
      <c r="O596" s="700">
        <v>7.5</v>
      </c>
      <c r="P596" s="699">
        <v>3939.5999999999995</v>
      </c>
      <c r="Q596" s="701">
        <v>0.88888888888888895</v>
      </c>
      <c r="R596" s="696">
        <v>8</v>
      </c>
      <c r="S596" s="701">
        <v>0.88888888888888884</v>
      </c>
      <c r="T596" s="700">
        <v>7</v>
      </c>
      <c r="U596" s="702">
        <v>0.93333333333333335</v>
      </c>
    </row>
    <row r="597" spans="1:21" ht="14.4" customHeight="1" x14ac:dyDescent="0.3">
      <c r="A597" s="695">
        <v>12</v>
      </c>
      <c r="B597" s="696" t="s">
        <v>530</v>
      </c>
      <c r="C597" s="696">
        <v>89301122</v>
      </c>
      <c r="D597" s="697" t="s">
        <v>3061</v>
      </c>
      <c r="E597" s="698" t="s">
        <v>1659</v>
      </c>
      <c r="F597" s="696" t="s">
        <v>1639</v>
      </c>
      <c r="G597" s="696" t="s">
        <v>1760</v>
      </c>
      <c r="H597" s="696" t="s">
        <v>1090</v>
      </c>
      <c r="I597" s="696" t="s">
        <v>2005</v>
      </c>
      <c r="J597" s="696" t="s">
        <v>1762</v>
      </c>
      <c r="K597" s="696" t="s">
        <v>2006</v>
      </c>
      <c r="L597" s="699">
        <v>547.16999999999996</v>
      </c>
      <c r="M597" s="699">
        <v>4924.53</v>
      </c>
      <c r="N597" s="696">
        <v>9</v>
      </c>
      <c r="O597" s="700">
        <v>9</v>
      </c>
      <c r="P597" s="699">
        <v>3830.19</v>
      </c>
      <c r="Q597" s="701">
        <v>0.77777777777777779</v>
      </c>
      <c r="R597" s="696">
        <v>7</v>
      </c>
      <c r="S597" s="701">
        <v>0.77777777777777779</v>
      </c>
      <c r="T597" s="700">
        <v>7</v>
      </c>
      <c r="U597" s="702">
        <v>0.77777777777777779</v>
      </c>
    </row>
    <row r="598" spans="1:21" ht="14.4" customHeight="1" x14ac:dyDescent="0.3">
      <c r="A598" s="695">
        <v>12</v>
      </c>
      <c r="B598" s="696" t="s">
        <v>530</v>
      </c>
      <c r="C598" s="696">
        <v>89301122</v>
      </c>
      <c r="D598" s="697" t="s">
        <v>3061</v>
      </c>
      <c r="E598" s="698" t="s">
        <v>1659</v>
      </c>
      <c r="F598" s="696" t="s">
        <v>1639</v>
      </c>
      <c r="G598" s="696" t="s">
        <v>1679</v>
      </c>
      <c r="H598" s="696" t="s">
        <v>531</v>
      </c>
      <c r="I598" s="696" t="s">
        <v>1680</v>
      </c>
      <c r="J598" s="696" t="s">
        <v>1681</v>
      </c>
      <c r="K598" s="696" t="s">
        <v>1682</v>
      </c>
      <c r="L598" s="699">
        <v>1660.2</v>
      </c>
      <c r="M598" s="699">
        <v>13281.600000000002</v>
      </c>
      <c r="N598" s="696">
        <v>8</v>
      </c>
      <c r="O598" s="700">
        <v>7.5</v>
      </c>
      <c r="P598" s="699">
        <v>13281.600000000002</v>
      </c>
      <c r="Q598" s="701">
        <v>1</v>
      </c>
      <c r="R598" s="696">
        <v>8</v>
      </c>
      <c r="S598" s="701">
        <v>1</v>
      </c>
      <c r="T598" s="700">
        <v>7.5</v>
      </c>
      <c r="U598" s="702">
        <v>1</v>
      </c>
    </row>
    <row r="599" spans="1:21" ht="14.4" customHeight="1" x14ac:dyDescent="0.3">
      <c r="A599" s="695">
        <v>12</v>
      </c>
      <c r="B599" s="696" t="s">
        <v>530</v>
      </c>
      <c r="C599" s="696">
        <v>89301122</v>
      </c>
      <c r="D599" s="697" t="s">
        <v>3061</v>
      </c>
      <c r="E599" s="698" t="s">
        <v>1659</v>
      </c>
      <c r="F599" s="696" t="s">
        <v>1639</v>
      </c>
      <c r="G599" s="696" t="s">
        <v>1764</v>
      </c>
      <c r="H599" s="696" t="s">
        <v>1090</v>
      </c>
      <c r="I599" s="696" t="s">
        <v>1765</v>
      </c>
      <c r="J599" s="696" t="s">
        <v>1766</v>
      </c>
      <c r="K599" s="696" t="s">
        <v>1767</v>
      </c>
      <c r="L599" s="699">
        <v>32.74</v>
      </c>
      <c r="M599" s="699">
        <v>32.74</v>
      </c>
      <c r="N599" s="696">
        <v>1</v>
      </c>
      <c r="O599" s="700">
        <v>0.5</v>
      </c>
      <c r="P599" s="699">
        <v>32.74</v>
      </c>
      <c r="Q599" s="701">
        <v>1</v>
      </c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12</v>
      </c>
      <c r="B600" s="696" t="s">
        <v>530</v>
      </c>
      <c r="C600" s="696">
        <v>89301122</v>
      </c>
      <c r="D600" s="697" t="s">
        <v>3061</v>
      </c>
      <c r="E600" s="698" t="s">
        <v>1659</v>
      </c>
      <c r="F600" s="696" t="s">
        <v>1640</v>
      </c>
      <c r="G600" s="696" t="s">
        <v>2141</v>
      </c>
      <c r="H600" s="696" t="s">
        <v>531</v>
      </c>
      <c r="I600" s="696" t="s">
        <v>2142</v>
      </c>
      <c r="J600" s="696" t="s">
        <v>2143</v>
      </c>
      <c r="K600" s="696"/>
      <c r="L600" s="699">
        <v>0</v>
      </c>
      <c r="M600" s="699">
        <v>0</v>
      </c>
      <c r="N600" s="696">
        <v>5</v>
      </c>
      <c r="O600" s="700">
        <v>5</v>
      </c>
      <c r="P600" s="699">
        <v>0</v>
      </c>
      <c r="Q600" s="701"/>
      <c r="R600" s="696">
        <v>5</v>
      </c>
      <c r="S600" s="701">
        <v>1</v>
      </c>
      <c r="T600" s="700">
        <v>5</v>
      </c>
      <c r="U600" s="702">
        <v>1</v>
      </c>
    </row>
    <row r="601" spans="1:21" ht="14.4" customHeight="1" x14ac:dyDescent="0.3">
      <c r="A601" s="695">
        <v>12</v>
      </c>
      <c r="B601" s="696" t="s">
        <v>530</v>
      </c>
      <c r="C601" s="696">
        <v>89301122</v>
      </c>
      <c r="D601" s="697" t="s">
        <v>3061</v>
      </c>
      <c r="E601" s="698" t="s">
        <v>1659</v>
      </c>
      <c r="F601" s="696" t="s">
        <v>1640</v>
      </c>
      <c r="G601" s="696" t="s">
        <v>2141</v>
      </c>
      <c r="H601" s="696" t="s">
        <v>531</v>
      </c>
      <c r="I601" s="696" t="s">
        <v>2241</v>
      </c>
      <c r="J601" s="696" t="s">
        <v>2143</v>
      </c>
      <c r="K601" s="696"/>
      <c r="L601" s="699">
        <v>0</v>
      </c>
      <c r="M601" s="699">
        <v>0</v>
      </c>
      <c r="N601" s="696">
        <v>1</v>
      </c>
      <c r="O601" s="700">
        <v>1</v>
      </c>
      <c r="P601" s="699"/>
      <c r="Q601" s="701"/>
      <c r="R601" s="696"/>
      <c r="S601" s="701">
        <v>0</v>
      </c>
      <c r="T601" s="700"/>
      <c r="U601" s="702">
        <v>0</v>
      </c>
    </row>
    <row r="602" spans="1:21" ht="14.4" customHeight="1" x14ac:dyDescent="0.3">
      <c r="A602" s="695">
        <v>12</v>
      </c>
      <c r="B602" s="696" t="s">
        <v>530</v>
      </c>
      <c r="C602" s="696">
        <v>89301122</v>
      </c>
      <c r="D602" s="697" t="s">
        <v>3061</v>
      </c>
      <c r="E602" s="698" t="s">
        <v>1659</v>
      </c>
      <c r="F602" s="696" t="s">
        <v>1641</v>
      </c>
      <c r="G602" s="696" t="s">
        <v>2144</v>
      </c>
      <c r="H602" s="696" t="s">
        <v>531</v>
      </c>
      <c r="I602" s="696" t="s">
        <v>2145</v>
      </c>
      <c r="J602" s="696" t="s">
        <v>2146</v>
      </c>
      <c r="K602" s="696" t="s">
        <v>2147</v>
      </c>
      <c r="L602" s="699">
        <v>144.05000000000001</v>
      </c>
      <c r="M602" s="699">
        <v>1152.4000000000001</v>
      </c>
      <c r="N602" s="696">
        <v>8</v>
      </c>
      <c r="O602" s="700">
        <v>2</v>
      </c>
      <c r="P602" s="699">
        <v>1152.4000000000001</v>
      </c>
      <c r="Q602" s="701">
        <v>1</v>
      </c>
      <c r="R602" s="696">
        <v>8</v>
      </c>
      <c r="S602" s="701">
        <v>1</v>
      </c>
      <c r="T602" s="700">
        <v>2</v>
      </c>
      <c r="U602" s="702">
        <v>1</v>
      </c>
    </row>
    <row r="603" spans="1:21" ht="14.4" customHeight="1" x14ac:dyDescent="0.3">
      <c r="A603" s="695">
        <v>12</v>
      </c>
      <c r="B603" s="696" t="s">
        <v>530</v>
      </c>
      <c r="C603" s="696">
        <v>89301122</v>
      </c>
      <c r="D603" s="697" t="s">
        <v>3061</v>
      </c>
      <c r="E603" s="698" t="s">
        <v>1659</v>
      </c>
      <c r="F603" s="696" t="s">
        <v>1641</v>
      </c>
      <c r="G603" s="696" t="s">
        <v>2144</v>
      </c>
      <c r="H603" s="696" t="s">
        <v>531</v>
      </c>
      <c r="I603" s="696" t="s">
        <v>2151</v>
      </c>
      <c r="J603" s="696" t="s">
        <v>2152</v>
      </c>
      <c r="K603" s="696" t="s">
        <v>2153</v>
      </c>
      <c r="L603" s="699">
        <v>50</v>
      </c>
      <c r="M603" s="699">
        <v>200</v>
      </c>
      <c r="N603" s="696">
        <v>4</v>
      </c>
      <c r="O603" s="700">
        <v>2</v>
      </c>
      <c r="P603" s="699">
        <v>200</v>
      </c>
      <c r="Q603" s="701">
        <v>1</v>
      </c>
      <c r="R603" s="696">
        <v>4</v>
      </c>
      <c r="S603" s="701">
        <v>1</v>
      </c>
      <c r="T603" s="700">
        <v>2</v>
      </c>
      <c r="U603" s="702">
        <v>1</v>
      </c>
    </row>
    <row r="604" spans="1:21" ht="14.4" customHeight="1" x14ac:dyDescent="0.3">
      <c r="A604" s="695">
        <v>12</v>
      </c>
      <c r="B604" s="696" t="s">
        <v>530</v>
      </c>
      <c r="C604" s="696">
        <v>89301122</v>
      </c>
      <c r="D604" s="697" t="s">
        <v>3061</v>
      </c>
      <c r="E604" s="698" t="s">
        <v>1659</v>
      </c>
      <c r="F604" s="696" t="s">
        <v>1641</v>
      </c>
      <c r="G604" s="696" t="s">
        <v>1940</v>
      </c>
      <c r="H604" s="696" t="s">
        <v>531</v>
      </c>
      <c r="I604" s="696" t="s">
        <v>2425</v>
      </c>
      <c r="J604" s="696" t="s">
        <v>2426</v>
      </c>
      <c r="K604" s="696" t="s">
        <v>2427</v>
      </c>
      <c r="L604" s="699">
        <v>9.0399999999999991</v>
      </c>
      <c r="M604" s="699">
        <v>4519.9999999999991</v>
      </c>
      <c r="N604" s="696">
        <v>500</v>
      </c>
      <c r="O604" s="700">
        <v>2</v>
      </c>
      <c r="P604" s="699">
        <v>1807.9999999999998</v>
      </c>
      <c r="Q604" s="701">
        <v>0.4</v>
      </c>
      <c r="R604" s="696">
        <v>200</v>
      </c>
      <c r="S604" s="701">
        <v>0.4</v>
      </c>
      <c r="T604" s="700">
        <v>1</v>
      </c>
      <c r="U604" s="702">
        <v>0.5</v>
      </c>
    </row>
    <row r="605" spans="1:21" ht="14.4" customHeight="1" x14ac:dyDescent="0.3">
      <c r="A605" s="695">
        <v>12</v>
      </c>
      <c r="B605" s="696" t="s">
        <v>530</v>
      </c>
      <c r="C605" s="696">
        <v>89301122</v>
      </c>
      <c r="D605" s="697" t="s">
        <v>3061</v>
      </c>
      <c r="E605" s="698" t="s">
        <v>1659</v>
      </c>
      <c r="F605" s="696" t="s">
        <v>1641</v>
      </c>
      <c r="G605" s="696" t="s">
        <v>1940</v>
      </c>
      <c r="H605" s="696" t="s">
        <v>531</v>
      </c>
      <c r="I605" s="696" t="s">
        <v>2428</v>
      </c>
      <c r="J605" s="696" t="s">
        <v>2429</v>
      </c>
      <c r="K605" s="696" t="s">
        <v>2430</v>
      </c>
      <c r="L605" s="699">
        <v>15.33</v>
      </c>
      <c r="M605" s="699">
        <v>6898.5</v>
      </c>
      <c r="N605" s="696">
        <v>450</v>
      </c>
      <c r="O605" s="700">
        <v>1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12</v>
      </c>
      <c r="B606" s="696" t="s">
        <v>530</v>
      </c>
      <c r="C606" s="696">
        <v>89301122</v>
      </c>
      <c r="D606" s="697" t="s">
        <v>3061</v>
      </c>
      <c r="E606" s="698" t="s">
        <v>1659</v>
      </c>
      <c r="F606" s="696" t="s">
        <v>1641</v>
      </c>
      <c r="G606" s="696" t="s">
        <v>1940</v>
      </c>
      <c r="H606" s="696" t="s">
        <v>531</v>
      </c>
      <c r="I606" s="696" t="s">
        <v>1953</v>
      </c>
      <c r="J606" s="696" t="s">
        <v>1954</v>
      </c>
      <c r="K606" s="696" t="s">
        <v>1955</v>
      </c>
      <c r="L606" s="699">
        <v>1500</v>
      </c>
      <c r="M606" s="699">
        <v>22500</v>
      </c>
      <c r="N606" s="696">
        <v>15</v>
      </c>
      <c r="O606" s="700">
        <v>1</v>
      </c>
      <c r="P606" s="699">
        <v>22500</v>
      </c>
      <c r="Q606" s="701">
        <v>1</v>
      </c>
      <c r="R606" s="696">
        <v>15</v>
      </c>
      <c r="S606" s="701">
        <v>1</v>
      </c>
      <c r="T606" s="700">
        <v>1</v>
      </c>
      <c r="U606" s="702">
        <v>1</v>
      </c>
    </row>
    <row r="607" spans="1:21" ht="14.4" customHeight="1" x14ac:dyDescent="0.3">
      <c r="A607" s="695">
        <v>12</v>
      </c>
      <c r="B607" s="696" t="s">
        <v>530</v>
      </c>
      <c r="C607" s="696">
        <v>89301122</v>
      </c>
      <c r="D607" s="697" t="s">
        <v>3061</v>
      </c>
      <c r="E607" s="698" t="s">
        <v>1659</v>
      </c>
      <c r="F607" s="696" t="s">
        <v>1641</v>
      </c>
      <c r="G607" s="696" t="s">
        <v>2011</v>
      </c>
      <c r="H607" s="696" t="s">
        <v>531</v>
      </c>
      <c r="I607" s="696" t="s">
        <v>2242</v>
      </c>
      <c r="J607" s="696" t="s">
        <v>2243</v>
      </c>
      <c r="K607" s="696" t="s">
        <v>2244</v>
      </c>
      <c r="L607" s="699">
        <v>124</v>
      </c>
      <c r="M607" s="699">
        <v>248</v>
      </c>
      <c r="N607" s="696">
        <v>2</v>
      </c>
      <c r="O607" s="700">
        <v>1</v>
      </c>
      <c r="P607" s="699">
        <v>248</v>
      </c>
      <c r="Q607" s="701">
        <v>1</v>
      </c>
      <c r="R607" s="696">
        <v>2</v>
      </c>
      <c r="S607" s="701">
        <v>1</v>
      </c>
      <c r="T607" s="700">
        <v>1</v>
      </c>
      <c r="U607" s="702">
        <v>1</v>
      </c>
    </row>
    <row r="608" spans="1:21" ht="14.4" customHeight="1" x14ac:dyDescent="0.3">
      <c r="A608" s="695">
        <v>12</v>
      </c>
      <c r="B608" s="696" t="s">
        <v>530</v>
      </c>
      <c r="C608" s="696">
        <v>89301122</v>
      </c>
      <c r="D608" s="697" t="s">
        <v>3061</v>
      </c>
      <c r="E608" s="698" t="s">
        <v>1659</v>
      </c>
      <c r="F608" s="696" t="s">
        <v>1641</v>
      </c>
      <c r="G608" s="696" t="s">
        <v>2011</v>
      </c>
      <c r="H608" s="696" t="s">
        <v>531</v>
      </c>
      <c r="I608" s="696" t="s">
        <v>2245</v>
      </c>
      <c r="J608" s="696" t="s">
        <v>2246</v>
      </c>
      <c r="K608" s="696" t="s">
        <v>2168</v>
      </c>
      <c r="L608" s="699">
        <v>161</v>
      </c>
      <c r="M608" s="699">
        <v>322</v>
      </c>
      <c r="N608" s="696">
        <v>2</v>
      </c>
      <c r="O608" s="700">
        <v>1</v>
      </c>
      <c r="P608" s="699">
        <v>322</v>
      </c>
      <c r="Q608" s="701">
        <v>1</v>
      </c>
      <c r="R608" s="696">
        <v>2</v>
      </c>
      <c r="S608" s="701">
        <v>1</v>
      </c>
      <c r="T608" s="700">
        <v>1</v>
      </c>
      <c r="U608" s="702">
        <v>1</v>
      </c>
    </row>
    <row r="609" spans="1:21" ht="14.4" customHeight="1" x14ac:dyDescent="0.3">
      <c r="A609" s="695">
        <v>12</v>
      </c>
      <c r="B609" s="696" t="s">
        <v>530</v>
      </c>
      <c r="C609" s="696">
        <v>89301122</v>
      </c>
      <c r="D609" s="697" t="s">
        <v>3061</v>
      </c>
      <c r="E609" s="698" t="s">
        <v>1659</v>
      </c>
      <c r="F609" s="696" t="s">
        <v>1641</v>
      </c>
      <c r="G609" s="696" t="s">
        <v>2011</v>
      </c>
      <c r="H609" s="696" t="s">
        <v>531</v>
      </c>
      <c r="I609" s="696" t="s">
        <v>2247</v>
      </c>
      <c r="J609" s="696" t="s">
        <v>2248</v>
      </c>
      <c r="K609" s="696" t="s">
        <v>2216</v>
      </c>
      <c r="L609" s="699">
        <v>500</v>
      </c>
      <c r="M609" s="699">
        <v>500</v>
      </c>
      <c r="N609" s="696">
        <v>1</v>
      </c>
      <c r="O609" s="700">
        <v>1</v>
      </c>
      <c r="P609" s="699">
        <v>500</v>
      </c>
      <c r="Q609" s="701">
        <v>1</v>
      </c>
      <c r="R609" s="696">
        <v>1</v>
      </c>
      <c r="S609" s="701">
        <v>1</v>
      </c>
      <c r="T609" s="700">
        <v>1</v>
      </c>
      <c r="U609" s="702">
        <v>1</v>
      </c>
    </row>
    <row r="610" spans="1:21" ht="14.4" customHeight="1" x14ac:dyDescent="0.3">
      <c r="A610" s="695">
        <v>12</v>
      </c>
      <c r="B610" s="696" t="s">
        <v>530</v>
      </c>
      <c r="C610" s="696">
        <v>89301122</v>
      </c>
      <c r="D610" s="697" t="s">
        <v>3061</v>
      </c>
      <c r="E610" s="698" t="s">
        <v>1659</v>
      </c>
      <c r="F610" s="696" t="s">
        <v>1641</v>
      </c>
      <c r="G610" s="696" t="s">
        <v>2011</v>
      </c>
      <c r="H610" s="696" t="s">
        <v>531</v>
      </c>
      <c r="I610" s="696" t="s">
        <v>2249</v>
      </c>
      <c r="J610" s="696" t="s">
        <v>2250</v>
      </c>
      <c r="K610" s="696" t="s">
        <v>2251</v>
      </c>
      <c r="L610" s="699">
        <v>579</v>
      </c>
      <c r="M610" s="699">
        <v>1158</v>
      </c>
      <c r="N610" s="696">
        <v>2</v>
      </c>
      <c r="O610" s="700">
        <v>1</v>
      </c>
      <c r="P610" s="699">
        <v>1158</v>
      </c>
      <c r="Q610" s="701">
        <v>1</v>
      </c>
      <c r="R610" s="696">
        <v>2</v>
      </c>
      <c r="S610" s="701">
        <v>1</v>
      </c>
      <c r="T610" s="700">
        <v>1</v>
      </c>
      <c r="U610" s="702">
        <v>1</v>
      </c>
    </row>
    <row r="611" spans="1:21" ht="14.4" customHeight="1" x14ac:dyDescent="0.3">
      <c r="A611" s="695">
        <v>12</v>
      </c>
      <c r="B611" s="696" t="s">
        <v>530</v>
      </c>
      <c r="C611" s="696">
        <v>89301122</v>
      </c>
      <c r="D611" s="697" t="s">
        <v>3061</v>
      </c>
      <c r="E611" s="698" t="s">
        <v>1659</v>
      </c>
      <c r="F611" s="696" t="s">
        <v>1641</v>
      </c>
      <c r="G611" s="696" t="s">
        <v>2011</v>
      </c>
      <c r="H611" s="696" t="s">
        <v>531</v>
      </c>
      <c r="I611" s="696" t="s">
        <v>2252</v>
      </c>
      <c r="J611" s="696" t="s">
        <v>2253</v>
      </c>
      <c r="K611" s="696" t="s">
        <v>2254</v>
      </c>
      <c r="L611" s="699">
        <v>513.75</v>
      </c>
      <c r="M611" s="699">
        <v>1027.5</v>
      </c>
      <c r="N611" s="696">
        <v>2</v>
      </c>
      <c r="O611" s="700">
        <v>1</v>
      </c>
      <c r="P611" s="699">
        <v>1027.5</v>
      </c>
      <c r="Q611" s="701">
        <v>1</v>
      </c>
      <c r="R611" s="696">
        <v>2</v>
      </c>
      <c r="S611" s="701">
        <v>1</v>
      </c>
      <c r="T611" s="700">
        <v>1</v>
      </c>
      <c r="U611" s="702">
        <v>1</v>
      </c>
    </row>
    <row r="612" spans="1:21" ht="14.4" customHeight="1" x14ac:dyDescent="0.3">
      <c r="A612" s="695">
        <v>12</v>
      </c>
      <c r="B612" s="696" t="s">
        <v>530</v>
      </c>
      <c r="C612" s="696">
        <v>89301122</v>
      </c>
      <c r="D612" s="697" t="s">
        <v>3061</v>
      </c>
      <c r="E612" s="698" t="s">
        <v>1659</v>
      </c>
      <c r="F612" s="696" t="s">
        <v>1641</v>
      </c>
      <c r="G612" s="696" t="s">
        <v>2011</v>
      </c>
      <c r="H612" s="696" t="s">
        <v>531</v>
      </c>
      <c r="I612" s="696" t="s">
        <v>2431</v>
      </c>
      <c r="J612" s="696" t="s">
        <v>2432</v>
      </c>
      <c r="K612" s="696" t="s">
        <v>2433</v>
      </c>
      <c r="L612" s="699">
        <v>600</v>
      </c>
      <c r="M612" s="699">
        <v>600</v>
      </c>
      <c r="N612" s="696">
        <v>1</v>
      </c>
      <c r="O612" s="700">
        <v>1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12</v>
      </c>
      <c r="B613" s="696" t="s">
        <v>530</v>
      </c>
      <c r="C613" s="696">
        <v>89301122</v>
      </c>
      <c r="D613" s="697" t="s">
        <v>3061</v>
      </c>
      <c r="E613" s="698" t="s">
        <v>1659</v>
      </c>
      <c r="F613" s="696" t="s">
        <v>1641</v>
      </c>
      <c r="G613" s="696" t="s">
        <v>2011</v>
      </c>
      <c r="H613" s="696" t="s">
        <v>531</v>
      </c>
      <c r="I613" s="696" t="s">
        <v>2177</v>
      </c>
      <c r="J613" s="696" t="s">
        <v>2178</v>
      </c>
      <c r="K613" s="696" t="s">
        <v>2179</v>
      </c>
      <c r="L613" s="699">
        <v>320</v>
      </c>
      <c r="M613" s="699">
        <v>640</v>
      </c>
      <c r="N613" s="696">
        <v>2</v>
      </c>
      <c r="O613" s="700">
        <v>1</v>
      </c>
      <c r="P613" s="699">
        <v>640</v>
      </c>
      <c r="Q613" s="701">
        <v>1</v>
      </c>
      <c r="R613" s="696">
        <v>2</v>
      </c>
      <c r="S613" s="701">
        <v>1</v>
      </c>
      <c r="T613" s="700">
        <v>1</v>
      </c>
      <c r="U613" s="702">
        <v>1</v>
      </c>
    </row>
    <row r="614" spans="1:21" ht="14.4" customHeight="1" x14ac:dyDescent="0.3">
      <c r="A614" s="695">
        <v>12</v>
      </c>
      <c r="B614" s="696" t="s">
        <v>530</v>
      </c>
      <c r="C614" s="696">
        <v>89301122</v>
      </c>
      <c r="D614" s="697" t="s">
        <v>3061</v>
      </c>
      <c r="E614" s="698" t="s">
        <v>1659</v>
      </c>
      <c r="F614" s="696" t="s">
        <v>1641</v>
      </c>
      <c r="G614" s="696" t="s">
        <v>2011</v>
      </c>
      <c r="H614" s="696" t="s">
        <v>531</v>
      </c>
      <c r="I614" s="696" t="s">
        <v>2180</v>
      </c>
      <c r="J614" s="696" t="s">
        <v>2181</v>
      </c>
      <c r="K614" s="696" t="s">
        <v>2182</v>
      </c>
      <c r="L614" s="699">
        <v>498</v>
      </c>
      <c r="M614" s="699">
        <v>996</v>
      </c>
      <c r="N614" s="696">
        <v>2</v>
      </c>
      <c r="O614" s="700">
        <v>1</v>
      </c>
      <c r="P614" s="699">
        <v>996</v>
      </c>
      <c r="Q614" s="701">
        <v>1</v>
      </c>
      <c r="R614" s="696">
        <v>2</v>
      </c>
      <c r="S614" s="701">
        <v>1</v>
      </c>
      <c r="T614" s="700">
        <v>1</v>
      </c>
      <c r="U614" s="702">
        <v>1</v>
      </c>
    </row>
    <row r="615" spans="1:21" ht="14.4" customHeight="1" x14ac:dyDescent="0.3">
      <c r="A615" s="695">
        <v>12</v>
      </c>
      <c r="B615" s="696" t="s">
        <v>530</v>
      </c>
      <c r="C615" s="696">
        <v>89301122</v>
      </c>
      <c r="D615" s="697" t="s">
        <v>3061</v>
      </c>
      <c r="E615" s="698" t="s">
        <v>1659</v>
      </c>
      <c r="F615" s="696" t="s">
        <v>1641</v>
      </c>
      <c r="G615" s="696" t="s">
        <v>2011</v>
      </c>
      <c r="H615" s="696" t="s">
        <v>531</v>
      </c>
      <c r="I615" s="696" t="s">
        <v>1323</v>
      </c>
      <c r="J615" s="696" t="s">
        <v>2183</v>
      </c>
      <c r="K615" s="696" t="s">
        <v>2184</v>
      </c>
      <c r="L615" s="699">
        <v>1430.6</v>
      </c>
      <c r="M615" s="699">
        <v>4291.7999999999993</v>
      </c>
      <c r="N615" s="696">
        <v>3</v>
      </c>
      <c r="O615" s="700">
        <v>1</v>
      </c>
      <c r="P615" s="699">
        <v>4291.7999999999993</v>
      </c>
      <c r="Q615" s="701">
        <v>1</v>
      </c>
      <c r="R615" s="696">
        <v>3</v>
      </c>
      <c r="S615" s="701">
        <v>1</v>
      </c>
      <c r="T615" s="700">
        <v>1</v>
      </c>
      <c r="U615" s="702">
        <v>1</v>
      </c>
    </row>
    <row r="616" spans="1:21" ht="14.4" customHeight="1" x14ac:dyDescent="0.3">
      <c r="A616" s="695">
        <v>12</v>
      </c>
      <c r="B616" s="696" t="s">
        <v>530</v>
      </c>
      <c r="C616" s="696">
        <v>89301122</v>
      </c>
      <c r="D616" s="697" t="s">
        <v>3061</v>
      </c>
      <c r="E616" s="698" t="s">
        <v>1659</v>
      </c>
      <c r="F616" s="696" t="s">
        <v>1641</v>
      </c>
      <c r="G616" s="696" t="s">
        <v>2011</v>
      </c>
      <c r="H616" s="696" t="s">
        <v>531</v>
      </c>
      <c r="I616" s="696" t="s">
        <v>2434</v>
      </c>
      <c r="J616" s="696" t="s">
        <v>2435</v>
      </c>
      <c r="K616" s="696" t="s">
        <v>2257</v>
      </c>
      <c r="L616" s="699">
        <v>600</v>
      </c>
      <c r="M616" s="699">
        <v>600</v>
      </c>
      <c r="N616" s="696">
        <v>1</v>
      </c>
      <c r="O616" s="700">
        <v>1</v>
      </c>
      <c r="P616" s="699">
        <v>600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12</v>
      </c>
      <c r="B617" s="696" t="s">
        <v>530</v>
      </c>
      <c r="C617" s="696">
        <v>89301122</v>
      </c>
      <c r="D617" s="697" t="s">
        <v>3061</v>
      </c>
      <c r="E617" s="698" t="s">
        <v>1659</v>
      </c>
      <c r="F617" s="696" t="s">
        <v>1641</v>
      </c>
      <c r="G617" s="696" t="s">
        <v>2011</v>
      </c>
      <c r="H617" s="696" t="s">
        <v>531</v>
      </c>
      <c r="I617" s="696" t="s">
        <v>2255</v>
      </c>
      <c r="J617" s="696" t="s">
        <v>2256</v>
      </c>
      <c r="K617" s="696" t="s">
        <v>2257</v>
      </c>
      <c r="L617" s="699">
        <v>1000</v>
      </c>
      <c r="M617" s="699">
        <v>1000</v>
      </c>
      <c r="N617" s="696">
        <v>1</v>
      </c>
      <c r="O617" s="700">
        <v>1</v>
      </c>
      <c r="P617" s="699">
        <v>1000</v>
      </c>
      <c r="Q617" s="701">
        <v>1</v>
      </c>
      <c r="R617" s="696">
        <v>1</v>
      </c>
      <c r="S617" s="701">
        <v>1</v>
      </c>
      <c r="T617" s="700">
        <v>1</v>
      </c>
      <c r="U617" s="702">
        <v>1</v>
      </c>
    </row>
    <row r="618" spans="1:21" ht="14.4" customHeight="1" x14ac:dyDescent="0.3">
      <c r="A618" s="695">
        <v>12</v>
      </c>
      <c r="B618" s="696" t="s">
        <v>530</v>
      </c>
      <c r="C618" s="696">
        <v>89301122</v>
      </c>
      <c r="D618" s="697" t="s">
        <v>3061</v>
      </c>
      <c r="E618" s="698" t="s">
        <v>1659</v>
      </c>
      <c r="F618" s="696" t="s">
        <v>1641</v>
      </c>
      <c r="G618" s="696" t="s">
        <v>2011</v>
      </c>
      <c r="H618" s="696" t="s">
        <v>531</v>
      </c>
      <c r="I618" s="696" t="s">
        <v>2258</v>
      </c>
      <c r="J618" s="696" t="s">
        <v>2259</v>
      </c>
      <c r="K618" s="696" t="s">
        <v>2260</v>
      </c>
      <c r="L618" s="699">
        <v>3000</v>
      </c>
      <c r="M618" s="699">
        <v>9000</v>
      </c>
      <c r="N618" s="696">
        <v>3</v>
      </c>
      <c r="O618" s="700">
        <v>1</v>
      </c>
      <c r="P618" s="699">
        <v>9000</v>
      </c>
      <c r="Q618" s="701">
        <v>1</v>
      </c>
      <c r="R618" s="696">
        <v>3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12</v>
      </c>
      <c r="B619" s="696" t="s">
        <v>530</v>
      </c>
      <c r="C619" s="696">
        <v>89301122</v>
      </c>
      <c r="D619" s="697" t="s">
        <v>3061</v>
      </c>
      <c r="E619" s="698" t="s">
        <v>1659</v>
      </c>
      <c r="F619" s="696" t="s">
        <v>1641</v>
      </c>
      <c r="G619" s="696" t="s">
        <v>2011</v>
      </c>
      <c r="H619" s="696" t="s">
        <v>531</v>
      </c>
      <c r="I619" s="696" t="s">
        <v>2197</v>
      </c>
      <c r="J619" s="696" t="s">
        <v>2198</v>
      </c>
      <c r="K619" s="696"/>
      <c r="L619" s="699">
        <v>525.23</v>
      </c>
      <c r="M619" s="699">
        <v>1050.46</v>
      </c>
      <c r="N619" s="696">
        <v>2</v>
      </c>
      <c r="O619" s="700">
        <v>1</v>
      </c>
      <c r="P619" s="699">
        <v>1050.46</v>
      </c>
      <c r="Q619" s="701">
        <v>1</v>
      </c>
      <c r="R619" s="696">
        <v>2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12</v>
      </c>
      <c r="B620" s="696" t="s">
        <v>530</v>
      </c>
      <c r="C620" s="696">
        <v>89301122</v>
      </c>
      <c r="D620" s="697" t="s">
        <v>3061</v>
      </c>
      <c r="E620" s="698" t="s">
        <v>1659</v>
      </c>
      <c r="F620" s="696" t="s">
        <v>1641</v>
      </c>
      <c r="G620" s="696" t="s">
        <v>2011</v>
      </c>
      <c r="H620" s="696" t="s">
        <v>531</v>
      </c>
      <c r="I620" s="696" t="s">
        <v>2436</v>
      </c>
      <c r="J620" s="696" t="s">
        <v>2437</v>
      </c>
      <c r="K620" s="696" t="s">
        <v>2438</v>
      </c>
      <c r="L620" s="699">
        <v>117.42</v>
      </c>
      <c r="M620" s="699">
        <v>234.84</v>
      </c>
      <c r="N620" s="696">
        <v>2</v>
      </c>
      <c r="O620" s="700">
        <v>1</v>
      </c>
      <c r="P620" s="699">
        <v>234.84</v>
      </c>
      <c r="Q620" s="701">
        <v>1</v>
      </c>
      <c r="R620" s="696">
        <v>2</v>
      </c>
      <c r="S620" s="701">
        <v>1</v>
      </c>
      <c r="T620" s="700">
        <v>1</v>
      </c>
      <c r="U620" s="702">
        <v>1</v>
      </c>
    </row>
    <row r="621" spans="1:21" ht="14.4" customHeight="1" x14ac:dyDescent="0.3">
      <c r="A621" s="695">
        <v>12</v>
      </c>
      <c r="B621" s="696" t="s">
        <v>530</v>
      </c>
      <c r="C621" s="696">
        <v>89301122</v>
      </c>
      <c r="D621" s="697" t="s">
        <v>3061</v>
      </c>
      <c r="E621" s="698" t="s">
        <v>1659</v>
      </c>
      <c r="F621" s="696" t="s">
        <v>1641</v>
      </c>
      <c r="G621" s="696" t="s">
        <v>2011</v>
      </c>
      <c r="H621" s="696" t="s">
        <v>531</v>
      </c>
      <c r="I621" s="696" t="s">
        <v>2439</v>
      </c>
      <c r="J621" s="696" t="s">
        <v>2440</v>
      </c>
      <c r="K621" s="696" t="s">
        <v>2204</v>
      </c>
      <c r="L621" s="699">
        <v>3082.5</v>
      </c>
      <c r="M621" s="699">
        <v>6165</v>
      </c>
      <c r="N621" s="696">
        <v>2</v>
      </c>
      <c r="O621" s="700">
        <v>1</v>
      </c>
      <c r="P621" s="699">
        <v>6165</v>
      </c>
      <c r="Q621" s="701">
        <v>1</v>
      </c>
      <c r="R621" s="696">
        <v>2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12</v>
      </c>
      <c r="B622" s="696" t="s">
        <v>530</v>
      </c>
      <c r="C622" s="696">
        <v>89301122</v>
      </c>
      <c r="D622" s="697" t="s">
        <v>3061</v>
      </c>
      <c r="E622" s="698" t="s">
        <v>1659</v>
      </c>
      <c r="F622" s="696" t="s">
        <v>1641</v>
      </c>
      <c r="G622" s="696" t="s">
        <v>2011</v>
      </c>
      <c r="H622" s="696" t="s">
        <v>531</v>
      </c>
      <c r="I622" s="696" t="s">
        <v>2441</v>
      </c>
      <c r="J622" s="696" t="s">
        <v>2442</v>
      </c>
      <c r="K622" s="696" t="s">
        <v>2443</v>
      </c>
      <c r="L622" s="699">
        <v>3000</v>
      </c>
      <c r="M622" s="699">
        <v>9000</v>
      </c>
      <c r="N622" s="696">
        <v>3</v>
      </c>
      <c r="O622" s="700">
        <v>1</v>
      </c>
      <c r="P622" s="699">
        <v>9000</v>
      </c>
      <c r="Q622" s="701">
        <v>1</v>
      </c>
      <c r="R622" s="696">
        <v>3</v>
      </c>
      <c r="S622" s="701">
        <v>1</v>
      </c>
      <c r="T622" s="700">
        <v>1</v>
      </c>
      <c r="U622" s="702">
        <v>1</v>
      </c>
    </row>
    <row r="623" spans="1:21" ht="14.4" customHeight="1" x14ac:dyDescent="0.3">
      <c r="A623" s="695">
        <v>12</v>
      </c>
      <c r="B623" s="696" t="s">
        <v>530</v>
      </c>
      <c r="C623" s="696">
        <v>89301122</v>
      </c>
      <c r="D623" s="697" t="s">
        <v>3061</v>
      </c>
      <c r="E623" s="698" t="s">
        <v>1659</v>
      </c>
      <c r="F623" s="696" t="s">
        <v>1641</v>
      </c>
      <c r="G623" s="696" t="s">
        <v>2011</v>
      </c>
      <c r="H623" s="696" t="s">
        <v>531</v>
      </c>
      <c r="I623" s="696" t="s">
        <v>2274</v>
      </c>
      <c r="J623" s="696" t="s">
        <v>2275</v>
      </c>
      <c r="K623" s="696" t="s">
        <v>2276</v>
      </c>
      <c r="L623" s="699">
        <v>1027.5</v>
      </c>
      <c r="M623" s="699">
        <v>6165</v>
      </c>
      <c r="N623" s="696">
        <v>6</v>
      </c>
      <c r="O623" s="700">
        <v>1</v>
      </c>
      <c r="P623" s="699">
        <v>6165</v>
      </c>
      <c r="Q623" s="701">
        <v>1</v>
      </c>
      <c r="R623" s="696">
        <v>6</v>
      </c>
      <c r="S623" s="701">
        <v>1</v>
      </c>
      <c r="T623" s="700">
        <v>1</v>
      </c>
      <c r="U623" s="702">
        <v>1</v>
      </c>
    </row>
    <row r="624" spans="1:21" ht="14.4" customHeight="1" x14ac:dyDescent="0.3">
      <c r="A624" s="695">
        <v>12</v>
      </c>
      <c r="B624" s="696" t="s">
        <v>530</v>
      </c>
      <c r="C624" s="696">
        <v>89301122</v>
      </c>
      <c r="D624" s="697" t="s">
        <v>3061</v>
      </c>
      <c r="E624" s="698" t="s">
        <v>1659</v>
      </c>
      <c r="F624" s="696" t="s">
        <v>1641</v>
      </c>
      <c r="G624" s="696" t="s">
        <v>2011</v>
      </c>
      <c r="H624" s="696" t="s">
        <v>531</v>
      </c>
      <c r="I624" s="696" t="s">
        <v>2205</v>
      </c>
      <c r="J624" s="696" t="s">
        <v>2206</v>
      </c>
      <c r="K624" s="696" t="s">
        <v>2207</v>
      </c>
      <c r="L624" s="699">
        <v>198.08</v>
      </c>
      <c r="M624" s="699">
        <v>1188.48</v>
      </c>
      <c r="N624" s="696">
        <v>6</v>
      </c>
      <c r="O624" s="700">
        <v>2</v>
      </c>
      <c r="P624" s="699">
        <v>1188.48</v>
      </c>
      <c r="Q624" s="701">
        <v>1</v>
      </c>
      <c r="R624" s="696">
        <v>6</v>
      </c>
      <c r="S624" s="701">
        <v>1</v>
      </c>
      <c r="T624" s="700">
        <v>2</v>
      </c>
      <c r="U624" s="702">
        <v>1</v>
      </c>
    </row>
    <row r="625" spans="1:21" ht="14.4" customHeight="1" x14ac:dyDescent="0.3">
      <c r="A625" s="695">
        <v>12</v>
      </c>
      <c r="B625" s="696" t="s">
        <v>530</v>
      </c>
      <c r="C625" s="696">
        <v>89301122</v>
      </c>
      <c r="D625" s="697" t="s">
        <v>3061</v>
      </c>
      <c r="E625" s="698" t="s">
        <v>1659</v>
      </c>
      <c r="F625" s="696" t="s">
        <v>1641</v>
      </c>
      <c r="G625" s="696" t="s">
        <v>2011</v>
      </c>
      <c r="H625" s="696" t="s">
        <v>531</v>
      </c>
      <c r="I625" s="696" t="s">
        <v>2208</v>
      </c>
      <c r="J625" s="696" t="s">
        <v>2209</v>
      </c>
      <c r="K625" s="696" t="s">
        <v>2210</v>
      </c>
      <c r="L625" s="699">
        <v>159.5</v>
      </c>
      <c r="M625" s="699">
        <v>797.5</v>
      </c>
      <c r="N625" s="696">
        <v>5</v>
      </c>
      <c r="O625" s="700">
        <v>2</v>
      </c>
      <c r="P625" s="699">
        <v>797.5</v>
      </c>
      <c r="Q625" s="701">
        <v>1</v>
      </c>
      <c r="R625" s="696">
        <v>5</v>
      </c>
      <c r="S625" s="701">
        <v>1</v>
      </c>
      <c r="T625" s="700">
        <v>2</v>
      </c>
      <c r="U625" s="702">
        <v>1</v>
      </c>
    </row>
    <row r="626" spans="1:21" ht="14.4" customHeight="1" x14ac:dyDescent="0.3">
      <c r="A626" s="695">
        <v>12</v>
      </c>
      <c r="B626" s="696" t="s">
        <v>530</v>
      </c>
      <c r="C626" s="696">
        <v>89301122</v>
      </c>
      <c r="D626" s="697" t="s">
        <v>3061</v>
      </c>
      <c r="E626" s="698" t="s">
        <v>1659</v>
      </c>
      <c r="F626" s="696" t="s">
        <v>1641</v>
      </c>
      <c r="G626" s="696" t="s">
        <v>1687</v>
      </c>
      <c r="H626" s="696" t="s">
        <v>531</v>
      </c>
      <c r="I626" s="696" t="s">
        <v>1964</v>
      </c>
      <c r="J626" s="696" t="s">
        <v>1965</v>
      </c>
      <c r="K626" s="696" t="s">
        <v>1966</v>
      </c>
      <c r="L626" s="699">
        <v>112.5</v>
      </c>
      <c r="M626" s="699">
        <v>900</v>
      </c>
      <c r="N626" s="696">
        <v>8</v>
      </c>
      <c r="O626" s="700">
        <v>1</v>
      </c>
      <c r="P626" s="699">
        <v>900</v>
      </c>
      <c r="Q626" s="701">
        <v>1</v>
      </c>
      <c r="R626" s="696">
        <v>8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12</v>
      </c>
      <c r="B627" s="696" t="s">
        <v>530</v>
      </c>
      <c r="C627" s="696">
        <v>89301122</v>
      </c>
      <c r="D627" s="697" t="s">
        <v>3061</v>
      </c>
      <c r="E627" s="698" t="s">
        <v>1659</v>
      </c>
      <c r="F627" s="696" t="s">
        <v>1641</v>
      </c>
      <c r="G627" s="696" t="s">
        <v>1687</v>
      </c>
      <c r="H627" s="696" t="s">
        <v>531</v>
      </c>
      <c r="I627" s="696" t="s">
        <v>1688</v>
      </c>
      <c r="J627" s="696" t="s">
        <v>1689</v>
      </c>
      <c r="K627" s="696" t="s">
        <v>1690</v>
      </c>
      <c r="L627" s="699">
        <v>500</v>
      </c>
      <c r="M627" s="699">
        <v>1000</v>
      </c>
      <c r="N627" s="696">
        <v>2</v>
      </c>
      <c r="O627" s="700">
        <v>1</v>
      </c>
      <c r="P627" s="699">
        <v>1000</v>
      </c>
      <c r="Q627" s="701">
        <v>1</v>
      </c>
      <c r="R627" s="696">
        <v>2</v>
      </c>
      <c r="S627" s="701">
        <v>1</v>
      </c>
      <c r="T627" s="700">
        <v>1</v>
      </c>
      <c r="U627" s="702">
        <v>1</v>
      </c>
    </row>
    <row r="628" spans="1:21" ht="14.4" customHeight="1" x14ac:dyDescent="0.3">
      <c r="A628" s="695">
        <v>12</v>
      </c>
      <c r="B628" s="696" t="s">
        <v>530</v>
      </c>
      <c r="C628" s="696">
        <v>89301122</v>
      </c>
      <c r="D628" s="697" t="s">
        <v>3061</v>
      </c>
      <c r="E628" s="698" t="s">
        <v>1659</v>
      </c>
      <c r="F628" s="696" t="s">
        <v>1641</v>
      </c>
      <c r="G628" s="696" t="s">
        <v>1687</v>
      </c>
      <c r="H628" s="696" t="s">
        <v>531</v>
      </c>
      <c r="I628" s="696" t="s">
        <v>2217</v>
      </c>
      <c r="J628" s="696" t="s">
        <v>2218</v>
      </c>
      <c r="K628" s="696" t="s">
        <v>2168</v>
      </c>
      <c r="L628" s="699">
        <v>124.72</v>
      </c>
      <c r="M628" s="699">
        <v>124.72</v>
      </c>
      <c r="N628" s="696">
        <v>1</v>
      </c>
      <c r="O628" s="700">
        <v>1</v>
      </c>
      <c r="P628" s="699">
        <v>124.72</v>
      </c>
      <c r="Q628" s="701">
        <v>1</v>
      </c>
      <c r="R628" s="696">
        <v>1</v>
      </c>
      <c r="S628" s="701">
        <v>1</v>
      </c>
      <c r="T628" s="700">
        <v>1</v>
      </c>
      <c r="U628" s="702">
        <v>1</v>
      </c>
    </row>
    <row r="629" spans="1:21" ht="14.4" customHeight="1" x14ac:dyDescent="0.3">
      <c r="A629" s="695">
        <v>12</v>
      </c>
      <c r="B629" s="696" t="s">
        <v>530</v>
      </c>
      <c r="C629" s="696">
        <v>89301122</v>
      </c>
      <c r="D629" s="697" t="s">
        <v>3061</v>
      </c>
      <c r="E629" s="698" t="s">
        <v>1659</v>
      </c>
      <c r="F629" s="696" t="s">
        <v>1641</v>
      </c>
      <c r="G629" s="696" t="s">
        <v>1687</v>
      </c>
      <c r="H629" s="696" t="s">
        <v>531</v>
      </c>
      <c r="I629" s="696" t="s">
        <v>1691</v>
      </c>
      <c r="J629" s="696" t="s">
        <v>1692</v>
      </c>
      <c r="K629" s="696" t="s">
        <v>1693</v>
      </c>
      <c r="L629" s="699">
        <v>190</v>
      </c>
      <c r="M629" s="699">
        <v>570</v>
      </c>
      <c r="N629" s="696">
        <v>3</v>
      </c>
      <c r="O629" s="700">
        <v>1</v>
      </c>
      <c r="P629" s="699">
        <v>570</v>
      </c>
      <c r="Q629" s="701">
        <v>1</v>
      </c>
      <c r="R629" s="696">
        <v>3</v>
      </c>
      <c r="S629" s="701">
        <v>1</v>
      </c>
      <c r="T629" s="700">
        <v>1</v>
      </c>
      <c r="U629" s="702">
        <v>1</v>
      </c>
    </row>
    <row r="630" spans="1:21" ht="14.4" customHeight="1" x14ac:dyDescent="0.3">
      <c r="A630" s="695">
        <v>12</v>
      </c>
      <c r="B630" s="696" t="s">
        <v>530</v>
      </c>
      <c r="C630" s="696">
        <v>89301122</v>
      </c>
      <c r="D630" s="697" t="s">
        <v>3061</v>
      </c>
      <c r="E630" s="698" t="s">
        <v>1660</v>
      </c>
      <c r="F630" s="696" t="s">
        <v>1639</v>
      </c>
      <c r="G630" s="696" t="s">
        <v>2444</v>
      </c>
      <c r="H630" s="696" t="s">
        <v>531</v>
      </c>
      <c r="I630" s="696" t="s">
        <v>2445</v>
      </c>
      <c r="J630" s="696" t="s">
        <v>2446</v>
      </c>
      <c r="K630" s="696" t="s">
        <v>2447</v>
      </c>
      <c r="L630" s="699">
        <v>270.69</v>
      </c>
      <c r="M630" s="699">
        <v>270.69</v>
      </c>
      <c r="N630" s="696">
        <v>1</v>
      </c>
      <c r="O630" s="700">
        <v>0.5</v>
      </c>
      <c r="P630" s="699">
        <v>270.69</v>
      </c>
      <c r="Q630" s="701">
        <v>1</v>
      </c>
      <c r="R630" s="696">
        <v>1</v>
      </c>
      <c r="S630" s="701">
        <v>1</v>
      </c>
      <c r="T630" s="700">
        <v>0.5</v>
      </c>
      <c r="U630" s="702">
        <v>1</v>
      </c>
    </row>
    <row r="631" spans="1:21" ht="14.4" customHeight="1" x14ac:dyDescent="0.3">
      <c r="A631" s="695">
        <v>12</v>
      </c>
      <c r="B631" s="696" t="s">
        <v>530</v>
      </c>
      <c r="C631" s="696">
        <v>89301122</v>
      </c>
      <c r="D631" s="697" t="s">
        <v>3061</v>
      </c>
      <c r="E631" s="698" t="s">
        <v>1660</v>
      </c>
      <c r="F631" s="696" t="s">
        <v>1639</v>
      </c>
      <c r="G631" s="696" t="s">
        <v>1670</v>
      </c>
      <c r="H631" s="696" t="s">
        <v>531</v>
      </c>
      <c r="I631" s="696" t="s">
        <v>1753</v>
      </c>
      <c r="J631" s="696" t="s">
        <v>1586</v>
      </c>
      <c r="K631" s="696" t="s">
        <v>1754</v>
      </c>
      <c r="L631" s="699">
        <v>0</v>
      </c>
      <c r="M631" s="699">
        <v>0</v>
      </c>
      <c r="N631" s="696">
        <v>1</v>
      </c>
      <c r="O631" s="700">
        <v>1</v>
      </c>
      <c r="P631" s="699"/>
      <c r="Q631" s="701"/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12</v>
      </c>
      <c r="B632" s="696" t="s">
        <v>530</v>
      </c>
      <c r="C632" s="696">
        <v>89301122</v>
      </c>
      <c r="D632" s="697" t="s">
        <v>3061</v>
      </c>
      <c r="E632" s="698" t="s">
        <v>1660</v>
      </c>
      <c r="F632" s="696" t="s">
        <v>1639</v>
      </c>
      <c r="G632" s="696" t="s">
        <v>1670</v>
      </c>
      <c r="H632" s="696" t="s">
        <v>1090</v>
      </c>
      <c r="I632" s="696" t="s">
        <v>1323</v>
      </c>
      <c r="J632" s="696" t="s">
        <v>1590</v>
      </c>
      <c r="K632" s="696" t="s">
        <v>1591</v>
      </c>
      <c r="L632" s="699">
        <v>333.31</v>
      </c>
      <c r="M632" s="699">
        <v>333.31</v>
      </c>
      <c r="N632" s="696">
        <v>1</v>
      </c>
      <c r="O632" s="700">
        <v>1</v>
      </c>
      <c r="P632" s="699">
        <v>333.31</v>
      </c>
      <c r="Q632" s="701">
        <v>1</v>
      </c>
      <c r="R632" s="696">
        <v>1</v>
      </c>
      <c r="S632" s="701">
        <v>1</v>
      </c>
      <c r="T632" s="700">
        <v>1</v>
      </c>
      <c r="U632" s="702">
        <v>1</v>
      </c>
    </row>
    <row r="633" spans="1:21" ht="14.4" customHeight="1" x14ac:dyDescent="0.3">
      <c r="A633" s="695">
        <v>12</v>
      </c>
      <c r="B633" s="696" t="s">
        <v>530</v>
      </c>
      <c r="C633" s="696">
        <v>89301122</v>
      </c>
      <c r="D633" s="697" t="s">
        <v>3061</v>
      </c>
      <c r="E633" s="698" t="s">
        <v>1660</v>
      </c>
      <c r="F633" s="696" t="s">
        <v>1639</v>
      </c>
      <c r="G633" s="696" t="s">
        <v>1670</v>
      </c>
      <c r="H633" s="696" t="s">
        <v>1090</v>
      </c>
      <c r="I633" s="696" t="s">
        <v>1323</v>
      </c>
      <c r="J633" s="696" t="s">
        <v>1590</v>
      </c>
      <c r="K633" s="696" t="s">
        <v>1591</v>
      </c>
      <c r="L633" s="699">
        <v>151.61000000000001</v>
      </c>
      <c r="M633" s="699">
        <v>151.61000000000001</v>
      </c>
      <c r="N633" s="696">
        <v>1</v>
      </c>
      <c r="O633" s="700">
        <v>1</v>
      </c>
      <c r="P633" s="699">
        <v>151.61000000000001</v>
      </c>
      <c r="Q633" s="701">
        <v>1</v>
      </c>
      <c r="R633" s="696">
        <v>1</v>
      </c>
      <c r="S633" s="701">
        <v>1</v>
      </c>
      <c r="T633" s="700">
        <v>1</v>
      </c>
      <c r="U633" s="702">
        <v>1</v>
      </c>
    </row>
    <row r="634" spans="1:21" ht="14.4" customHeight="1" x14ac:dyDescent="0.3">
      <c r="A634" s="695">
        <v>12</v>
      </c>
      <c r="B634" s="696" t="s">
        <v>530</v>
      </c>
      <c r="C634" s="696">
        <v>89301122</v>
      </c>
      <c r="D634" s="697" t="s">
        <v>3061</v>
      </c>
      <c r="E634" s="698" t="s">
        <v>1660</v>
      </c>
      <c r="F634" s="696" t="s">
        <v>1639</v>
      </c>
      <c r="G634" s="696" t="s">
        <v>2448</v>
      </c>
      <c r="H634" s="696" t="s">
        <v>531</v>
      </c>
      <c r="I634" s="696" t="s">
        <v>2449</v>
      </c>
      <c r="J634" s="696" t="s">
        <v>2450</v>
      </c>
      <c r="K634" s="696" t="s">
        <v>2088</v>
      </c>
      <c r="L634" s="699">
        <v>67.040000000000006</v>
      </c>
      <c r="M634" s="699">
        <v>67.040000000000006</v>
      </c>
      <c r="N634" s="696">
        <v>1</v>
      </c>
      <c r="O634" s="700">
        <v>0.5</v>
      </c>
      <c r="P634" s="699">
        <v>67.040000000000006</v>
      </c>
      <c r="Q634" s="701">
        <v>1</v>
      </c>
      <c r="R634" s="696">
        <v>1</v>
      </c>
      <c r="S634" s="701">
        <v>1</v>
      </c>
      <c r="T634" s="700">
        <v>0.5</v>
      </c>
      <c r="U634" s="702">
        <v>1</v>
      </c>
    </row>
    <row r="635" spans="1:21" ht="14.4" customHeight="1" x14ac:dyDescent="0.3">
      <c r="A635" s="695">
        <v>12</v>
      </c>
      <c r="B635" s="696" t="s">
        <v>530</v>
      </c>
      <c r="C635" s="696">
        <v>89301122</v>
      </c>
      <c r="D635" s="697" t="s">
        <v>3061</v>
      </c>
      <c r="E635" s="698" t="s">
        <v>1660</v>
      </c>
      <c r="F635" s="696" t="s">
        <v>1639</v>
      </c>
      <c r="G635" s="696" t="s">
        <v>2451</v>
      </c>
      <c r="H635" s="696" t="s">
        <v>1090</v>
      </c>
      <c r="I635" s="696" t="s">
        <v>2452</v>
      </c>
      <c r="J635" s="696" t="s">
        <v>1126</v>
      </c>
      <c r="K635" s="696" t="s">
        <v>2121</v>
      </c>
      <c r="L635" s="699">
        <v>146.63</v>
      </c>
      <c r="M635" s="699">
        <v>146.63</v>
      </c>
      <c r="N635" s="696">
        <v>1</v>
      </c>
      <c r="O635" s="700">
        <v>0.5</v>
      </c>
      <c r="P635" s="699">
        <v>146.63</v>
      </c>
      <c r="Q635" s="701">
        <v>1</v>
      </c>
      <c r="R635" s="696">
        <v>1</v>
      </c>
      <c r="S635" s="701">
        <v>1</v>
      </c>
      <c r="T635" s="700">
        <v>0.5</v>
      </c>
      <c r="U635" s="702">
        <v>1</v>
      </c>
    </row>
    <row r="636" spans="1:21" ht="14.4" customHeight="1" x14ac:dyDescent="0.3">
      <c r="A636" s="695">
        <v>12</v>
      </c>
      <c r="B636" s="696" t="s">
        <v>530</v>
      </c>
      <c r="C636" s="696">
        <v>89301122</v>
      </c>
      <c r="D636" s="697" t="s">
        <v>3061</v>
      </c>
      <c r="E636" s="698" t="s">
        <v>1660</v>
      </c>
      <c r="F636" s="696" t="s">
        <v>1639</v>
      </c>
      <c r="G636" s="696" t="s">
        <v>1799</v>
      </c>
      <c r="H636" s="696" t="s">
        <v>1090</v>
      </c>
      <c r="I636" s="696" t="s">
        <v>1800</v>
      </c>
      <c r="J636" s="696" t="s">
        <v>1801</v>
      </c>
      <c r="K636" s="696" t="s">
        <v>1802</v>
      </c>
      <c r="L636" s="699">
        <v>1140.7</v>
      </c>
      <c r="M636" s="699">
        <v>3422.1000000000004</v>
      </c>
      <c r="N636" s="696">
        <v>3</v>
      </c>
      <c r="O636" s="700"/>
      <c r="P636" s="699">
        <v>3422.1000000000004</v>
      </c>
      <c r="Q636" s="701">
        <v>1</v>
      </c>
      <c r="R636" s="696">
        <v>3</v>
      </c>
      <c r="S636" s="701">
        <v>1</v>
      </c>
      <c r="T636" s="700"/>
      <c r="U636" s="702"/>
    </row>
    <row r="637" spans="1:21" ht="14.4" customHeight="1" x14ac:dyDescent="0.3">
      <c r="A637" s="695">
        <v>12</v>
      </c>
      <c r="B637" s="696" t="s">
        <v>530</v>
      </c>
      <c r="C637" s="696">
        <v>89301122</v>
      </c>
      <c r="D637" s="697" t="s">
        <v>3061</v>
      </c>
      <c r="E637" s="698" t="s">
        <v>1660</v>
      </c>
      <c r="F637" s="696" t="s">
        <v>1639</v>
      </c>
      <c r="G637" s="696" t="s">
        <v>1671</v>
      </c>
      <c r="H637" s="696" t="s">
        <v>1090</v>
      </c>
      <c r="I637" s="696" t="s">
        <v>1300</v>
      </c>
      <c r="J637" s="696" t="s">
        <v>1301</v>
      </c>
      <c r="K637" s="696" t="s">
        <v>1593</v>
      </c>
      <c r="L637" s="699">
        <v>184.22</v>
      </c>
      <c r="M637" s="699">
        <v>368.44</v>
      </c>
      <c r="N637" s="696">
        <v>2</v>
      </c>
      <c r="O637" s="700">
        <v>1</v>
      </c>
      <c r="P637" s="699">
        <v>184.22</v>
      </c>
      <c r="Q637" s="701">
        <v>0.5</v>
      </c>
      <c r="R637" s="696">
        <v>1</v>
      </c>
      <c r="S637" s="701">
        <v>0.5</v>
      </c>
      <c r="T637" s="700">
        <v>0.5</v>
      </c>
      <c r="U637" s="702">
        <v>0.5</v>
      </c>
    </row>
    <row r="638" spans="1:21" ht="14.4" customHeight="1" x14ac:dyDescent="0.3">
      <c r="A638" s="695">
        <v>12</v>
      </c>
      <c r="B638" s="696" t="s">
        <v>530</v>
      </c>
      <c r="C638" s="696">
        <v>89301122</v>
      </c>
      <c r="D638" s="697" t="s">
        <v>3061</v>
      </c>
      <c r="E638" s="698" t="s">
        <v>1660</v>
      </c>
      <c r="F638" s="696" t="s">
        <v>1639</v>
      </c>
      <c r="G638" s="696" t="s">
        <v>2453</v>
      </c>
      <c r="H638" s="696" t="s">
        <v>531</v>
      </c>
      <c r="I638" s="696" t="s">
        <v>2454</v>
      </c>
      <c r="J638" s="696" t="s">
        <v>2455</v>
      </c>
      <c r="K638" s="696" t="s">
        <v>2456</v>
      </c>
      <c r="L638" s="699">
        <v>45.75</v>
      </c>
      <c r="M638" s="699">
        <v>45.75</v>
      </c>
      <c r="N638" s="696">
        <v>1</v>
      </c>
      <c r="O638" s="700">
        <v>1</v>
      </c>
      <c r="P638" s="699">
        <v>45.75</v>
      </c>
      <c r="Q638" s="701">
        <v>1</v>
      </c>
      <c r="R638" s="696">
        <v>1</v>
      </c>
      <c r="S638" s="701">
        <v>1</v>
      </c>
      <c r="T638" s="700">
        <v>1</v>
      </c>
      <c r="U638" s="702">
        <v>1</v>
      </c>
    </row>
    <row r="639" spans="1:21" ht="14.4" customHeight="1" x14ac:dyDescent="0.3">
      <c r="A639" s="695">
        <v>12</v>
      </c>
      <c r="B639" s="696" t="s">
        <v>530</v>
      </c>
      <c r="C639" s="696">
        <v>89301122</v>
      </c>
      <c r="D639" s="697" t="s">
        <v>3061</v>
      </c>
      <c r="E639" s="698" t="s">
        <v>1660</v>
      </c>
      <c r="F639" s="696" t="s">
        <v>1639</v>
      </c>
      <c r="G639" s="696" t="s">
        <v>1834</v>
      </c>
      <c r="H639" s="696" t="s">
        <v>531</v>
      </c>
      <c r="I639" s="696" t="s">
        <v>1355</v>
      </c>
      <c r="J639" s="696" t="s">
        <v>769</v>
      </c>
      <c r="K639" s="696" t="s">
        <v>1835</v>
      </c>
      <c r="L639" s="699">
        <v>115.3</v>
      </c>
      <c r="M639" s="699">
        <v>115.3</v>
      </c>
      <c r="N639" s="696">
        <v>1</v>
      </c>
      <c r="O639" s="700">
        <v>0.5</v>
      </c>
      <c r="P639" s="699">
        <v>115.3</v>
      </c>
      <c r="Q639" s="701">
        <v>1</v>
      </c>
      <c r="R639" s="696">
        <v>1</v>
      </c>
      <c r="S639" s="701">
        <v>1</v>
      </c>
      <c r="T639" s="700">
        <v>0.5</v>
      </c>
      <c r="U639" s="702">
        <v>1</v>
      </c>
    </row>
    <row r="640" spans="1:21" ht="14.4" customHeight="1" x14ac:dyDescent="0.3">
      <c r="A640" s="695">
        <v>12</v>
      </c>
      <c r="B640" s="696" t="s">
        <v>530</v>
      </c>
      <c r="C640" s="696">
        <v>89301122</v>
      </c>
      <c r="D640" s="697" t="s">
        <v>3061</v>
      </c>
      <c r="E640" s="698" t="s">
        <v>1660</v>
      </c>
      <c r="F640" s="696" t="s">
        <v>1639</v>
      </c>
      <c r="G640" s="696" t="s">
        <v>2348</v>
      </c>
      <c r="H640" s="696" t="s">
        <v>531</v>
      </c>
      <c r="I640" s="696" t="s">
        <v>2457</v>
      </c>
      <c r="J640" s="696" t="s">
        <v>2458</v>
      </c>
      <c r="K640" s="696" t="s">
        <v>2459</v>
      </c>
      <c r="L640" s="699">
        <v>0</v>
      </c>
      <c r="M640" s="699">
        <v>0</v>
      </c>
      <c r="N640" s="696">
        <v>2</v>
      </c>
      <c r="O640" s="700">
        <v>1</v>
      </c>
      <c r="P640" s="699">
        <v>0</v>
      </c>
      <c r="Q640" s="701"/>
      <c r="R640" s="696">
        <v>2</v>
      </c>
      <c r="S640" s="701">
        <v>1</v>
      </c>
      <c r="T640" s="700">
        <v>1</v>
      </c>
      <c r="U640" s="702">
        <v>1</v>
      </c>
    </row>
    <row r="641" spans="1:21" ht="14.4" customHeight="1" x14ac:dyDescent="0.3">
      <c r="A641" s="695">
        <v>12</v>
      </c>
      <c r="B641" s="696" t="s">
        <v>530</v>
      </c>
      <c r="C641" s="696">
        <v>89301122</v>
      </c>
      <c r="D641" s="697" t="s">
        <v>3061</v>
      </c>
      <c r="E641" s="698" t="s">
        <v>1660</v>
      </c>
      <c r="F641" s="696" t="s">
        <v>1639</v>
      </c>
      <c r="G641" s="696" t="s">
        <v>1836</v>
      </c>
      <c r="H641" s="696" t="s">
        <v>531</v>
      </c>
      <c r="I641" s="696" t="s">
        <v>2460</v>
      </c>
      <c r="J641" s="696" t="s">
        <v>1841</v>
      </c>
      <c r="K641" s="696" t="s">
        <v>2461</v>
      </c>
      <c r="L641" s="699">
        <v>0</v>
      </c>
      <c r="M641" s="699">
        <v>0</v>
      </c>
      <c r="N641" s="696">
        <v>1</v>
      </c>
      <c r="O641" s="700">
        <v>1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12</v>
      </c>
      <c r="B642" s="696" t="s">
        <v>530</v>
      </c>
      <c r="C642" s="696">
        <v>89301122</v>
      </c>
      <c r="D642" s="697" t="s">
        <v>3061</v>
      </c>
      <c r="E642" s="698" t="s">
        <v>1660</v>
      </c>
      <c r="F642" s="696" t="s">
        <v>1639</v>
      </c>
      <c r="G642" s="696" t="s">
        <v>1836</v>
      </c>
      <c r="H642" s="696" t="s">
        <v>531</v>
      </c>
      <c r="I642" s="696" t="s">
        <v>1988</v>
      </c>
      <c r="J642" s="696" t="s">
        <v>1841</v>
      </c>
      <c r="K642" s="696" t="s">
        <v>1989</v>
      </c>
      <c r="L642" s="699">
        <v>0</v>
      </c>
      <c r="M642" s="699">
        <v>0</v>
      </c>
      <c r="N642" s="696">
        <v>1</v>
      </c>
      <c r="O642" s="700">
        <v>0.5</v>
      </c>
      <c r="P642" s="699">
        <v>0</v>
      </c>
      <c r="Q642" s="701"/>
      <c r="R642" s="696">
        <v>1</v>
      </c>
      <c r="S642" s="701">
        <v>1</v>
      </c>
      <c r="T642" s="700">
        <v>0.5</v>
      </c>
      <c r="U642" s="702">
        <v>1</v>
      </c>
    </row>
    <row r="643" spans="1:21" ht="14.4" customHeight="1" x14ac:dyDescent="0.3">
      <c r="A643" s="695">
        <v>12</v>
      </c>
      <c r="B643" s="696" t="s">
        <v>530</v>
      </c>
      <c r="C643" s="696">
        <v>89301122</v>
      </c>
      <c r="D643" s="697" t="s">
        <v>3061</v>
      </c>
      <c r="E643" s="698" t="s">
        <v>1660</v>
      </c>
      <c r="F643" s="696" t="s">
        <v>1639</v>
      </c>
      <c r="G643" s="696" t="s">
        <v>1851</v>
      </c>
      <c r="H643" s="696" t="s">
        <v>531</v>
      </c>
      <c r="I643" s="696" t="s">
        <v>1852</v>
      </c>
      <c r="J643" s="696" t="s">
        <v>1853</v>
      </c>
      <c r="K643" s="696" t="s">
        <v>1854</v>
      </c>
      <c r="L643" s="699">
        <v>163.9</v>
      </c>
      <c r="M643" s="699">
        <v>327.8</v>
      </c>
      <c r="N643" s="696">
        <v>2</v>
      </c>
      <c r="O643" s="700">
        <v>0.5</v>
      </c>
      <c r="P643" s="699">
        <v>327.8</v>
      </c>
      <c r="Q643" s="701">
        <v>1</v>
      </c>
      <c r="R643" s="696">
        <v>2</v>
      </c>
      <c r="S643" s="701">
        <v>1</v>
      </c>
      <c r="T643" s="700">
        <v>0.5</v>
      </c>
      <c r="U643" s="702">
        <v>1</v>
      </c>
    </row>
    <row r="644" spans="1:21" ht="14.4" customHeight="1" x14ac:dyDescent="0.3">
      <c r="A644" s="695">
        <v>12</v>
      </c>
      <c r="B644" s="696" t="s">
        <v>530</v>
      </c>
      <c r="C644" s="696">
        <v>89301122</v>
      </c>
      <c r="D644" s="697" t="s">
        <v>3061</v>
      </c>
      <c r="E644" s="698" t="s">
        <v>1660</v>
      </c>
      <c r="F644" s="696" t="s">
        <v>1639</v>
      </c>
      <c r="G644" s="696" t="s">
        <v>2085</v>
      </c>
      <c r="H644" s="696" t="s">
        <v>531</v>
      </c>
      <c r="I644" s="696" t="s">
        <v>2462</v>
      </c>
      <c r="J644" s="696" t="s">
        <v>2223</v>
      </c>
      <c r="K644" s="696" t="s">
        <v>2088</v>
      </c>
      <c r="L644" s="699">
        <v>86.16</v>
      </c>
      <c r="M644" s="699">
        <v>86.16</v>
      </c>
      <c r="N644" s="696">
        <v>1</v>
      </c>
      <c r="O644" s="700">
        <v>0.5</v>
      </c>
      <c r="P644" s="699">
        <v>86.16</v>
      </c>
      <c r="Q644" s="701">
        <v>1</v>
      </c>
      <c r="R644" s="696">
        <v>1</v>
      </c>
      <c r="S644" s="701">
        <v>1</v>
      </c>
      <c r="T644" s="700">
        <v>0.5</v>
      </c>
      <c r="U644" s="702">
        <v>1</v>
      </c>
    </row>
    <row r="645" spans="1:21" ht="14.4" customHeight="1" x14ac:dyDescent="0.3">
      <c r="A645" s="695">
        <v>12</v>
      </c>
      <c r="B645" s="696" t="s">
        <v>530</v>
      </c>
      <c r="C645" s="696">
        <v>89301122</v>
      </c>
      <c r="D645" s="697" t="s">
        <v>3061</v>
      </c>
      <c r="E645" s="698" t="s">
        <v>1660</v>
      </c>
      <c r="F645" s="696" t="s">
        <v>1639</v>
      </c>
      <c r="G645" s="696" t="s">
        <v>1859</v>
      </c>
      <c r="H645" s="696" t="s">
        <v>531</v>
      </c>
      <c r="I645" s="696" t="s">
        <v>1863</v>
      </c>
      <c r="J645" s="696" t="s">
        <v>1861</v>
      </c>
      <c r="K645" s="696" t="s">
        <v>1864</v>
      </c>
      <c r="L645" s="699">
        <v>967.58</v>
      </c>
      <c r="M645" s="699">
        <v>967.58</v>
      </c>
      <c r="N645" s="696">
        <v>1</v>
      </c>
      <c r="O645" s="700">
        <v>0.5</v>
      </c>
      <c r="P645" s="699"/>
      <c r="Q645" s="701">
        <v>0</v>
      </c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12</v>
      </c>
      <c r="B646" s="696" t="s">
        <v>530</v>
      </c>
      <c r="C646" s="696">
        <v>89301122</v>
      </c>
      <c r="D646" s="697" t="s">
        <v>3061</v>
      </c>
      <c r="E646" s="698" t="s">
        <v>1660</v>
      </c>
      <c r="F646" s="696" t="s">
        <v>1639</v>
      </c>
      <c r="G646" s="696" t="s">
        <v>2368</v>
      </c>
      <c r="H646" s="696" t="s">
        <v>531</v>
      </c>
      <c r="I646" s="696" t="s">
        <v>2369</v>
      </c>
      <c r="J646" s="696" t="s">
        <v>2370</v>
      </c>
      <c r="K646" s="696" t="s">
        <v>2371</v>
      </c>
      <c r="L646" s="699">
        <v>0</v>
      </c>
      <c r="M646" s="699">
        <v>0</v>
      </c>
      <c r="N646" s="696">
        <v>1</v>
      </c>
      <c r="O646" s="700">
        <v>1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12</v>
      </c>
      <c r="B647" s="696" t="s">
        <v>530</v>
      </c>
      <c r="C647" s="696">
        <v>89301122</v>
      </c>
      <c r="D647" s="697" t="s">
        <v>3061</v>
      </c>
      <c r="E647" s="698" t="s">
        <v>1660</v>
      </c>
      <c r="F647" s="696" t="s">
        <v>1639</v>
      </c>
      <c r="G647" s="696" t="s">
        <v>2108</v>
      </c>
      <c r="H647" s="696" t="s">
        <v>531</v>
      </c>
      <c r="I647" s="696" t="s">
        <v>2463</v>
      </c>
      <c r="J647" s="696" t="s">
        <v>2110</v>
      </c>
      <c r="K647" s="696" t="s">
        <v>2464</v>
      </c>
      <c r="L647" s="699">
        <v>0</v>
      </c>
      <c r="M647" s="699">
        <v>0</v>
      </c>
      <c r="N647" s="696">
        <v>2</v>
      </c>
      <c r="O647" s="700">
        <v>1</v>
      </c>
      <c r="P647" s="699">
        <v>0</v>
      </c>
      <c r="Q647" s="701"/>
      <c r="R647" s="696">
        <v>2</v>
      </c>
      <c r="S647" s="701">
        <v>1</v>
      </c>
      <c r="T647" s="700">
        <v>1</v>
      </c>
      <c r="U647" s="702">
        <v>1</v>
      </c>
    </row>
    <row r="648" spans="1:21" ht="14.4" customHeight="1" x14ac:dyDescent="0.3">
      <c r="A648" s="695">
        <v>12</v>
      </c>
      <c r="B648" s="696" t="s">
        <v>530</v>
      </c>
      <c r="C648" s="696">
        <v>89301122</v>
      </c>
      <c r="D648" s="697" t="s">
        <v>3061</v>
      </c>
      <c r="E648" s="698" t="s">
        <v>1660</v>
      </c>
      <c r="F648" s="696" t="s">
        <v>1639</v>
      </c>
      <c r="G648" s="696" t="s">
        <v>2465</v>
      </c>
      <c r="H648" s="696" t="s">
        <v>531</v>
      </c>
      <c r="I648" s="696" t="s">
        <v>2466</v>
      </c>
      <c r="J648" s="696" t="s">
        <v>2467</v>
      </c>
      <c r="K648" s="696" t="s">
        <v>2468</v>
      </c>
      <c r="L648" s="699">
        <v>0</v>
      </c>
      <c r="M648" s="699">
        <v>0</v>
      </c>
      <c r="N648" s="696">
        <v>1</v>
      </c>
      <c r="O648" s="700">
        <v>0.5</v>
      </c>
      <c r="P648" s="699">
        <v>0</v>
      </c>
      <c r="Q648" s="701"/>
      <c r="R648" s="696">
        <v>1</v>
      </c>
      <c r="S648" s="701">
        <v>1</v>
      </c>
      <c r="T648" s="700">
        <v>0.5</v>
      </c>
      <c r="U648" s="702">
        <v>1</v>
      </c>
    </row>
    <row r="649" spans="1:21" ht="14.4" customHeight="1" x14ac:dyDescent="0.3">
      <c r="A649" s="695">
        <v>12</v>
      </c>
      <c r="B649" s="696" t="s">
        <v>530</v>
      </c>
      <c r="C649" s="696">
        <v>89301122</v>
      </c>
      <c r="D649" s="697" t="s">
        <v>3061</v>
      </c>
      <c r="E649" s="698" t="s">
        <v>1660</v>
      </c>
      <c r="F649" s="696" t="s">
        <v>1639</v>
      </c>
      <c r="G649" s="696" t="s">
        <v>1873</v>
      </c>
      <c r="H649" s="696" t="s">
        <v>531</v>
      </c>
      <c r="I649" s="696" t="s">
        <v>2469</v>
      </c>
      <c r="J649" s="696" t="s">
        <v>2470</v>
      </c>
      <c r="K649" s="696" t="s">
        <v>2471</v>
      </c>
      <c r="L649" s="699">
        <v>96.63</v>
      </c>
      <c r="M649" s="699">
        <v>96.63</v>
      </c>
      <c r="N649" s="696">
        <v>1</v>
      </c>
      <c r="O649" s="700">
        <v>0.5</v>
      </c>
      <c r="P649" s="699">
        <v>96.63</v>
      </c>
      <c r="Q649" s="701">
        <v>1</v>
      </c>
      <c r="R649" s="696">
        <v>1</v>
      </c>
      <c r="S649" s="701">
        <v>1</v>
      </c>
      <c r="T649" s="700">
        <v>0.5</v>
      </c>
      <c r="U649" s="702">
        <v>1</v>
      </c>
    </row>
    <row r="650" spans="1:21" ht="14.4" customHeight="1" x14ac:dyDescent="0.3">
      <c r="A650" s="695">
        <v>12</v>
      </c>
      <c r="B650" s="696" t="s">
        <v>530</v>
      </c>
      <c r="C650" s="696">
        <v>89301122</v>
      </c>
      <c r="D650" s="697" t="s">
        <v>3061</v>
      </c>
      <c r="E650" s="698" t="s">
        <v>1660</v>
      </c>
      <c r="F650" s="696" t="s">
        <v>1639</v>
      </c>
      <c r="G650" s="696" t="s">
        <v>1675</v>
      </c>
      <c r="H650" s="696" t="s">
        <v>531</v>
      </c>
      <c r="I650" s="696" t="s">
        <v>1267</v>
      </c>
      <c r="J650" s="696" t="s">
        <v>1268</v>
      </c>
      <c r="K650" s="696" t="s">
        <v>1269</v>
      </c>
      <c r="L650" s="699">
        <v>153.52000000000001</v>
      </c>
      <c r="M650" s="699">
        <v>153.52000000000001</v>
      </c>
      <c r="N650" s="696">
        <v>1</v>
      </c>
      <c r="O650" s="700">
        <v>1</v>
      </c>
      <c r="P650" s="699"/>
      <c r="Q650" s="701">
        <v>0</v>
      </c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12</v>
      </c>
      <c r="B651" s="696" t="s">
        <v>530</v>
      </c>
      <c r="C651" s="696">
        <v>89301122</v>
      </c>
      <c r="D651" s="697" t="s">
        <v>3061</v>
      </c>
      <c r="E651" s="698" t="s">
        <v>1660</v>
      </c>
      <c r="F651" s="696" t="s">
        <v>1639</v>
      </c>
      <c r="G651" s="696" t="s">
        <v>2304</v>
      </c>
      <c r="H651" s="696" t="s">
        <v>531</v>
      </c>
      <c r="I651" s="696" t="s">
        <v>2305</v>
      </c>
      <c r="J651" s="696" t="s">
        <v>2306</v>
      </c>
      <c r="K651" s="696" t="s">
        <v>2307</v>
      </c>
      <c r="L651" s="699">
        <v>257.22000000000003</v>
      </c>
      <c r="M651" s="699">
        <v>514.44000000000005</v>
      </c>
      <c r="N651" s="696">
        <v>2</v>
      </c>
      <c r="O651" s="700">
        <v>0.5</v>
      </c>
      <c r="P651" s="699">
        <v>514.44000000000005</v>
      </c>
      <c r="Q651" s="701">
        <v>1</v>
      </c>
      <c r="R651" s="696">
        <v>2</v>
      </c>
      <c r="S651" s="701">
        <v>1</v>
      </c>
      <c r="T651" s="700">
        <v>0.5</v>
      </c>
      <c r="U651" s="702">
        <v>1</v>
      </c>
    </row>
    <row r="652" spans="1:21" ht="14.4" customHeight="1" x14ac:dyDescent="0.3">
      <c r="A652" s="695">
        <v>12</v>
      </c>
      <c r="B652" s="696" t="s">
        <v>530</v>
      </c>
      <c r="C652" s="696">
        <v>89301122</v>
      </c>
      <c r="D652" s="697" t="s">
        <v>3061</v>
      </c>
      <c r="E652" s="698" t="s">
        <v>1660</v>
      </c>
      <c r="F652" s="696" t="s">
        <v>1639</v>
      </c>
      <c r="G652" s="696" t="s">
        <v>2304</v>
      </c>
      <c r="H652" s="696" t="s">
        <v>531</v>
      </c>
      <c r="I652" s="696" t="s">
        <v>2472</v>
      </c>
      <c r="J652" s="696" t="s">
        <v>2473</v>
      </c>
      <c r="K652" s="696" t="s">
        <v>2307</v>
      </c>
      <c r="L652" s="699">
        <v>0</v>
      </c>
      <c r="M652" s="699">
        <v>0</v>
      </c>
      <c r="N652" s="696">
        <v>2</v>
      </c>
      <c r="O652" s="700">
        <v>0.5</v>
      </c>
      <c r="P652" s="699">
        <v>0</v>
      </c>
      <c r="Q652" s="701"/>
      <c r="R652" s="696">
        <v>2</v>
      </c>
      <c r="S652" s="701">
        <v>1</v>
      </c>
      <c r="T652" s="700">
        <v>0.5</v>
      </c>
      <c r="U652" s="702">
        <v>1</v>
      </c>
    </row>
    <row r="653" spans="1:21" ht="14.4" customHeight="1" x14ac:dyDescent="0.3">
      <c r="A653" s="695">
        <v>12</v>
      </c>
      <c r="B653" s="696" t="s">
        <v>530</v>
      </c>
      <c r="C653" s="696">
        <v>89301122</v>
      </c>
      <c r="D653" s="697" t="s">
        <v>3061</v>
      </c>
      <c r="E653" s="698" t="s">
        <v>1660</v>
      </c>
      <c r="F653" s="696" t="s">
        <v>1639</v>
      </c>
      <c r="G653" s="696" t="s">
        <v>1744</v>
      </c>
      <c r="H653" s="696" t="s">
        <v>531</v>
      </c>
      <c r="I653" s="696" t="s">
        <v>1779</v>
      </c>
      <c r="J653" s="696" t="s">
        <v>1777</v>
      </c>
      <c r="K653" s="696" t="s">
        <v>1780</v>
      </c>
      <c r="L653" s="699">
        <v>250.07</v>
      </c>
      <c r="M653" s="699">
        <v>250.07</v>
      </c>
      <c r="N653" s="696">
        <v>1</v>
      </c>
      <c r="O653" s="700">
        <v>1</v>
      </c>
      <c r="P653" s="699">
        <v>250.07</v>
      </c>
      <c r="Q653" s="701">
        <v>1</v>
      </c>
      <c r="R653" s="696">
        <v>1</v>
      </c>
      <c r="S653" s="701">
        <v>1</v>
      </c>
      <c r="T653" s="700">
        <v>1</v>
      </c>
      <c r="U653" s="702">
        <v>1</v>
      </c>
    </row>
    <row r="654" spans="1:21" ht="14.4" customHeight="1" x14ac:dyDescent="0.3">
      <c r="A654" s="695">
        <v>12</v>
      </c>
      <c r="B654" s="696" t="s">
        <v>530</v>
      </c>
      <c r="C654" s="696">
        <v>89301122</v>
      </c>
      <c r="D654" s="697" t="s">
        <v>3061</v>
      </c>
      <c r="E654" s="698" t="s">
        <v>1660</v>
      </c>
      <c r="F654" s="696" t="s">
        <v>1639</v>
      </c>
      <c r="G654" s="696" t="s">
        <v>1888</v>
      </c>
      <c r="H654" s="696" t="s">
        <v>531</v>
      </c>
      <c r="I654" s="696" t="s">
        <v>1892</v>
      </c>
      <c r="J654" s="696" t="s">
        <v>1890</v>
      </c>
      <c r="K654" s="696" t="s">
        <v>1893</v>
      </c>
      <c r="L654" s="699">
        <v>0</v>
      </c>
      <c r="M654" s="699">
        <v>0</v>
      </c>
      <c r="N654" s="696">
        <v>1</v>
      </c>
      <c r="O654" s="700">
        <v>0.5</v>
      </c>
      <c r="P654" s="699">
        <v>0</v>
      </c>
      <c r="Q654" s="701"/>
      <c r="R654" s="696">
        <v>1</v>
      </c>
      <c r="S654" s="701">
        <v>1</v>
      </c>
      <c r="T654" s="700">
        <v>0.5</v>
      </c>
      <c r="U654" s="702">
        <v>1</v>
      </c>
    </row>
    <row r="655" spans="1:21" ht="14.4" customHeight="1" x14ac:dyDescent="0.3">
      <c r="A655" s="695">
        <v>12</v>
      </c>
      <c r="B655" s="696" t="s">
        <v>530</v>
      </c>
      <c r="C655" s="696">
        <v>89301122</v>
      </c>
      <c r="D655" s="697" t="s">
        <v>3061</v>
      </c>
      <c r="E655" s="698" t="s">
        <v>1660</v>
      </c>
      <c r="F655" s="696" t="s">
        <v>1639</v>
      </c>
      <c r="G655" s="696" t="s">
        <v>2474</v>
      </c>
      <c r="H655" s="696" t="s">
        <v>1090</v>
      </c>
      <c r="I655" s="696" t="s">
        <v>2475</v>
      </c>
      <c r="J655" s="696" t="s">
        <v>2476</v>
      </c>
      <c r="K655" s="696" t="s">
        <v>825</v>
      </c>
      <c r="L655" s="699">
        <v>67.42</v>
      </c>
      <c r="M655" s="699">
        <v>67.42</v>
      </c>
      <c r="N655" s="696">
        <v>1</v>
      </c>
      <c r="O655" s="700">
        <v>0.5</v>
      </c>
      <c r="P655" s="699">
        <v>67.42</v>
      </c>
      <c r="Q655" s="701">
        <v>1</v>
      </c>
      <c r="R655" s="696">
        <v>1</v>
      </c>
      <c r="S655" s="701">
        <v>1</v>
      </c>
      <c r="T655" s="700">
        <v>0.5</v>
      </c>
      <c r="U655" s="702">
        <v>1</v>
      </c>
    </row>
    <row r="656" spans="1:21" ht="14.4" customHeight="1" x14ac:dyDescent="0.3">
      <c r="A656" s="695">
        <v>12</v>
      </c>
      <c r="B656" s="696" t="s">
        <v>530</v>
      </c>
      <c r="C656" s="696">
        <v>89301122</v>
      </c>
      <c r="D656" s="697" t="s">
        <v>3061</v>
      </c>
      <c r="E656" s="698" t="s">
        <v>1660</v>
      </c>
      <c r="F656" s="696" t="s">
        <v>1639</v>
      </c>
      <c r="G656" s="696" t="s">
        <v>1894</v>
      </c>
      <c r="H656" s="696" t="s">
        <v>531</v>
      </c>
      <c r="I656" s="696" t="s">
        <v>2039</v>
      </c>
      <c r="J656" s="696" t="s">
        <v>2038</v>
      </c>
      <c r="K656" s="696" t="s">
        <v>2040</v>
      </c>
      <c r="L656" s="699">
        <v>0</v>
      </c>
      <c r="M656" s="699">
        <v>0</v>
      </c>
      <c r="N656" s="696">
        <v>2</v>
      </c>
      <c r="O656" s="700">
        <v>1.5</v>
      </c>
      <c r="P656" s="699">
        <v>0</v>
      </c>
      <c r="Q656" s="701"/>
      <c r="R656" s="696">
        <v>1</v>
      </c>
      <c r="S656" s="701">
        <v>0.5</v>
      </c>
      <c r="T656" s="700">
        <v>0.5</v>
      </c>
      <c r="U656" s="702">
        <v>0.33333333333333331</v>
      </c>
    </row>
    <row r="657" spans="1:21" ht="14.4" customHeight="1" x14ac:dyDescent="0.3">
      <c r="A657" s="695">
        <v>12</v>
      </c>
      <c r="B657" s="696" t="s">
        <v>530</v>
      </c>
      <c r="C657" s="696">
        <v>89301122</v>
      </c>
      <c r="D657" s="697" t="s">
        <v>3061</v>
      </c>
      <c r="E657" s="698" t="s">
        <v>1660</v>
      </c>
      <c r="F657" s="696" t="s">
        <v>1639</v>
      </c>
      <c r="G657" s="696" t="s">
        <v>1750</v>
      </c>
      <c r="H657" s="696" t="s">
        <v>531</v>
      </c>
      <c r="I657" s="696" t="s">
        <v>619</v>
      </c>
      <c r="J657" s="696" t="s">
        <v>620</v>
      </c>
      <c r="K657" s="696" t="s">
        <v>1751</v>
      </c>
      <c r="L657" s="699">
        <v>127.5</v>
      </c>
      <c r="M657" s="699">
        <v>382.5</v>
      </c>
      <c r="N657" s="696">
        <v>3</v>
      </c>
      <c r="O657" s="700">
        <v>2</v>
      </c>
      <c r="P657" s="699">
        <v>255</v>
      </c>
      <c r="Q657" s="701">
        <v>0.66666666666666663</v>
      </c>
      <c r="R657" s="696">
        <v>2</v>
      </c>
      <c r="S657" s="701">
        <v>0.66666666666666663</v>
      </c>
      <c r="T657" s="700">
        <v>1</v>
      </c>
      <c r="U657" s="702">
        <v>0.5</v>
      </c>
    </row>
    <row r="658" spans="1:21" ht="14.4" customHeight="1" x14ac:dyDescent="0.3">
      <c r="A658" s="695">
        <v>12</v>
      </c>
      <c r="B658" s="696" t="s">
        <v>530</v>
      </c>
      <c r="C658" s="696">
        <v>89301122</v>
      </c>
      <c r="D658" s="697" t="s">
        <v>3061</v>
      </c>
      <c r="E658" s="698" t="s">
        <v>1660</v>
      </c>
      <c r="F658" s="696" t="s">
        <v>1639</v>
      </c>
      <c r="G658" s="696" t="s">
        <v>1676</v>
      </c>
      <c r="H658" s="696" t="s">
        <v>531</v>
      </c>
      <c r="I658" s="696" t="s">
        <v>1677</v>
      </c>
      <c r="J658" s="696" t="s">
        <v>1280</v>
      </c>
      <c r="K658" s="696" t="s">
        <v>1678</v>
      </c>
      <c r="L658" s="699">
        <v>23.46</v>
      </c>
      <c r="M658" s="699">
        <v>140.76000000000002</v>
      </c>
      <c r="N658" s="696">
        <v>6</v>
      </c>
      <c r="O658" s="700">
        <v>5</v>
      </c>
      <c r="P658" s="699">
        <v>117.30000000000001</v>
      </c>
      <c r="Q658" s="701">
        <v>0.83333333333333326</v>
      </c>
      <c r="R658" s="696">
        <v>5</v>
      </c>
      <c r="S658" s="701">
        <v>0.83333333333333337</v>
      </c>
      <c r="T658" s="700">
        <v>4</v>
      </c>
      <c r="U658" s="702">
        <v>0.8</v>
      </c>
    </row>
    <row r="659" spans="1:21" ht="14.4" customHeight="1" x14ac:dyDescent="0.3">
      <c r="A659" s="695">
        <v>12</v>
      </c>
      <c r="B659" s="696" t="s">
        <v>530</v>
      </c>
      <c r="C659" s="696">
        <v>89301122</v>
      </c>
      <c r="D659" s="697" t="s">
        <v>3061</v>
      </c>
      <c r="E659" s="698" t="s">
        <v>1660</v>
      </c>
      <c r="F659" s="696" t="s">
        <v>1639</v>
      </c>
      <c r="G659" s="696" t="s">
        <v>1760</v>
      </c>
      <c r="H659" s="696" t="s">
        <v>1090</v>
      </c>
      <c r="I659" s="696" t="s">
        <v>1919</v>
      </c>
      <c r="J659" s="696" t="s">
        <v>1762</v>
      </c>
      <c r="K659" s="696" t="s">
        <v>1920</v>
      </c>
      <c r="L659" s="699">
        <v>492.45</v>
      </c>
      <c r="M659" s="699">
        <v>4924.5</v>
      </c>
      <c r="N659" s="696">
        <v>10</v>
      </c>
      <c r="O659" s="700">
        <v>9</v>
      </c>
      <c r="P659" s="699">
        <v>2954.7</v>
      </c>
      <c r="Q659" s="701">
        <v>0.6</v>
      </c>
      <c r="R659" s="696">
        <v>6</v>
      </c>
      <c r="S659" s="701">
        <v>0.6</v>
      </c>
      <c r="T659" s="700">
        <v>5</v>
      </c>
      <c r="U659" s="702">
        <v>0.55555555555555558</v>
      </c>
    </row>
    <row r="660" spans="1:21" ht="14.4" customHeight="1" x14ac:dyDescent="0.3">
      <c r="A660" s="695">
        <v>12</v>
      </c>
      <c r="B660" s="696" t="s">
        <v>530</v>
      </c>
      <c r="C660" s="696">
        <v>89301122</v>
      </c>
      <c r="D660" s="697" t="s">
        <v>3061</v>
      </c>
      <c r="E660" s="698" t="s">
        <v>1660</v>
      </c>
      <c r="F660" s="696" t="s">
        <v>1639</v>
      </c>
      <c r="G660" s="696" t="s">
        <v>1679</v>
      </c>
      <c r="H660" s="696" t="s">
        <v>531</v>
      </c>
      <c r="I660" s="696" t="s">
        <v>2477</v>
      </c>
      <c r="J660" s="696" t="s">
        <v>1681</v>
      </c>
      <c r="K660" s="696" t="s">
        <v>2478</v>
      </c>
      <c r="L660" s="699">
        <v>553.4</v>
      </c>
      <c r="M660" s="699">
        <v>553.4</v>
      </c>
      <c r="N660" s="696">
        <v>1</v>
      </c>
      <c r="O660" s="700">
        <v>1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12</v>
      </c>
      <c r="B661" s="696" t="s">
        <v>530</v>
      </c>
      <c r="C661" s="696">
        <v>89301122</v>
      </c>
      <c r="D661" s="697" t="s">
        <v>3061</v>
      </c>
      <c r="E661" s="698" t="s">
        <v>1660</v>
      </c>
      <c r="F661" s="696" t="s">
        <v>1639</v>
      </c>
      <c r="G661" s="696" t="s">
        <v>1679</v>
      </c>
      <c r="H661" s="696" t="s">
        <v>531</v>
      </c>
      <c r="I661" s="696" t="s">
        <v>1680</v>
      </c>
      <c r="J661" s="696" t="s">
        <v>1681</v>
      </c>
      <c r="K661" s="696" t="s">
        <v>1682</v>
      </c>
      <c r="L661" s="699">
        <v>1660.2</v>
      </c>
      <c r="M661" s="699">
        <v>3320.4</v>
      </c>
      <c r="N661" s="696">
        <v>2</v>
      </c>
      <c r="O661" s="700">
        <v>1</v>
      </c>
      <c r="P661" s="699">
        <v>3320.4</v>
      </c>
      <c r="Q661" s="701">
        <v>1</v>
      </c>
      <c r="R661" s="696">
        <v>2</v>
      </c>
      <c r="S661" s="701">
        <v>1</v>
      </c>
      <c r="T661" s="700">
        <v>1</v>
      </c>
      <c r="U661" s="702">
        <v>1</v>
      </c>
    </row>
    <row r="662" spans="1:21" ht="14.4" customHeight="1" x14ac:dyDescent="0.3">
      <c r="A662" s="695">
        <v>12</v>
      </c>
      <c r="B662" s="696" t="s">
        <v>530</v>
      </c>
      <c r="C662" s="696">
        <v>89301122</v>
      </c>
      <c r="D662" s="697" t="s">
        <v>3061</v>
      </c>
      <c r="E662" s="698" t="s">
        <v>1660</v>
      </c>
      <c r="F662" s="696" t="s">
        <v>1640</v>
      </c>
      <c r="G662" s="696" t="s">
        <v>2141</v>
      </c>
      <c r="H662" s="696" t="s">
        <v>531</v>
      </c>
      <c r="I662" s="696" t="s">
        <v>2142</v>
      </c>
      <c r="J662" s="696" t="s">
        <v>2143</v>
      </c>
      <c r="K662" s="696"/>
      <c r="L662" s="699">
        <v>0</v>
      </c>
      <c r="M662" s="699">
        <v>0</v>
      </c>
      <c r="N662" s="696">
        <v>1</v>
      </c>
      <c r="O662" s="700">
        <v>0.5</v>
      </c>
      <c r="P662" s="699">
        <v>0</v>
      </c>
      <c r="Q662" s="701"/>
      <c r="R662" s="696">
        <v>1</v>
      </c>
      <c r="S662" s="701">
        <v>1</v>
      </c>
      <c r="T662" s="700">
        <v>0.5</v>
      </c>
      <c r="U662" s="702">
        <v>1</v>
      </c>
    </row>
    <row r="663" spans="1:21" ht="14.4" customHeight="1" x14ac:dyDescent="0.3">
      <c r="A663" s="695">
        <v>12</v>
      </c>
      <c r="B663" s="696" t="s">
        <v>530</v>
      </c>
      <c r="C663" s="696">
        <v>89301122</v>
      </c>
      <c r="D663" s="697" t="s">
        <v>3061</v>
      </c>
      <c r="E663" s="698" t="s">
        <v>1660</v>
      </c>
      <c r="F663" s="696" t="s">
        <v>1641</v>
      </c>
      <c r="G663" s="696" t="s">
        <v>1687</v>
      </c>
      <c r="H663" s="696" t="s">
        <v>531</v>
      </c>
      <c r="I663" s="696" t="s">
        <v>2479</v>
      </c>
      <c r="J663" s="696" t="s">
        <v>2480</v>
      </c>
      <c r="K663" s="696" t="s">
        <v>2481</v>
      </c>
      <c r="L663" s="699">
        <v>189.85</v>
      </c>
      <c r="M663" s="699">
        <v>1328.95</v>
      </c>
      <c r="N663" s="696">
        <v>7</v>
      </c>
      <c r="O663" s="700">
        <v>1</v>
      </c>
      <c r="P663" s="699">
        <v>1328.95</v>
      </c>
      <c r="Q663" s="701">
        <v>1</v>
      </c>
      <c r="R663" s="696">
        <v>7</v>
      </c>
      <c r="S663" s="701">
        <v>1</v>
      </c>
      <c r="T663" s="700">
        <v>1</v>
      </c>
      <c r="U663" s="702">
        <v>1</v>
      </c>
    </row>
    <row r="664" spans="1:21" ht="14.4" customHeight="1" x14ac:dyDescent="0.3">
      <c r="A664" s="695">
        <v>12</v>
      </c>
      <c r="B664" s="696" t="s">
        <v>530</v>
      </c>
      <c r="C664" s="696">
        <v>89301122</v>
      </c>
      <c r="D664" s="697" t="s">
        <v>3061</v>
      </c>
      <c r="E664" s="698" t="s">
        <v>1660</v>
      </c>
      <c r="F664" s="696" t="s">
        <v>1641</v>
      </c>
      <c r="G664" s="696" t="s">
        <v>1687</v>
      </c>
      <c r="H664" s="696" t="s">
        <v>531</v>
      </c>
      <c r="I664" s="696" t="s">
        <v>2482</v>
      </c>
      <c r="J664" s="696" t="s">
        <v>2483</v>
      </c>
      <c r="K664" s="696" t="s">
        <v>2484</v>
      </c>
      <c r="L664" s="699">
        <v>376.39</v>
      </c>
      <c r="M664" s="699">
        <v>1505.56</v>
      </c>
      <c r="N664" s="696">
        <v>4</v>
      </c>
      <c r="O664" s="700">
        <v>1</v>
      </c>
      <c r="P664" s="699">
        <v>1505.56</v>
      </c>
      <c r="Q664" s="701">
        <v>1</v>
      </c>
      <c r="R664" s="696">
        <v>4</v>
      </c>
      <c r="S664" s="701">
        <v>1</v>
      </c>
      <c r="T664" s="700">
        <v>1</v>
      </c>
      <c r="U664" s="702">
        <v>1</v>
      </c>
    </row>
    <row r="665" spans="1:21" ht="14.4" customHeight="1" x14ac:dyDescent="0.3">
      <c r="A665" s="695">
        <v>12</v>
      </c>
      <c r="B665" s="696" t="s">
        <v>530</v>
      </c>
      <c r="C665" s="696">
        <v>89301122</v>
      </c>
      <c r="D665" s="697" t="s">
        <v>3061</v>
      </c>
      <c r="E665" s="698" t="s">
        <v>1660</v>
      </c>
      <c r="F665" s="696" t="s">
        <v>1641</v>
      </c>
      <c r="G665" s="696" t="s">
        <v>1687</v>
      </c>
      <c r="H665" s="696" t="s">
        <v>531</v>
      </c>
      <c r="I665" s="696" t="s">
        <v>2485</v>
      </c>
      <c r="J665" s="696" t="s">
        <v>2486</v>
      </c>
      <c r="K665" s="696" t="s">
        <v>2487</v>
      </c>
      <c r="L665" s="699">
        <v>140.16999999999999</v>
      </c>
      <c r="M665" s="699">
        <v>700.84999999999991</v>
      </c>
      <c r="N665" s="696">
        <v>5</v>
      </c>
      <c r="O665" s="700">
        <v>1</v>
      </c>
      <c r="P665" s="699"/>
      <c r="Q665" s="701">
        <v>0</v>
      </c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12</v>
      </c>
      <c r="B666" s="696" t="s">
        <v>530</v>
      </c>
      <c r="C666" s="696">
        <v>89301122</v>
      </c>
      <c r="D666" s="697" t="s">
        <v>3061</v>
      </c>
      <c r="E666" s="698" t="s">
        <v>1661</v>
      </c>
      <c r="F666" s="696" t="s">
        <v>1639</v>
      </c>
      <c r="G666" s="696" t="s">
        <v>2058</v>
      </c>
      <c r="H666" s="696" t="s">
        <v>531</v>
      </c>
      <c r="I666" s="696" t="s">
        <v>807</v>
      </c>
      <c r="J666" s="696" t="s">
        <v>808</v>
      </c>
      <c r="K666" s="696" t="s">
        <v>809</v>
      </c>
      <c r="L666" s="699">
        <v>95.25</v>
      </c>
      <c r="M666" s="699">
        <v>95.25</v>
      </c>
      <c r="N666" s="696">
        <v>1</v>
      </c>
      <c r="O666" s="700">
        <v>0.5</v>
      </c>
      <c r="P666" s="699">
        <v>95.25</v>
      </c>
      <c r="Q666" s="701">
        <v>1</v>
      </c>
      <c r="R666" s="696">
        <v>1</v>
      </c>
      <c r="S666" s="701">
        <v>1</v>
      </c>
      <c r="T666" s="700">
        <v>0.5</v>
      </c>
      <c r="U666" s="702">
        <v>1</v>
      </c>
    </row>
    <row r="667" spans="1:21" ht="14.4" customHeight="1" x14ac:dyDescent="0.3">
      <c r="A667" s="695">
        <v>12</v>
      </c>
      <c r="B667" s="696" t="s">
        <v>530</v>
      </c>
      <c r="C667" s="696">
        <v>89301122</v>
      </c>
      <c r="D667" s="697" t="s">
        <v>3061</v>
      </c>
      <c r="E667" s="698" t="s">
        <v>1661</v>
      </c>
      <c r="F667" s="696" t="s">
        <v>1639</v>
      </c>
      <c r="G667" s="696" t="s">
        <v>1817</v>
      </c>
      <c r="H667" s="696" t="s">
        <v>531</v>
      </c>
      <c r="I667" s="696" t="s">
        <v>1818</v>
      </c>
      <c r="J667" s="696" t="s">
        <v>1819</v>
      </c>
      <c r="K667" s="696" t="s">
        <v>1820</v>
      </c>
      <c r="L667" s="699">
        <v>0</v>
      </c>
      <c r="M667" s="699">
        <v>0</v>
      </c>
      <c r="N667" s="696">
        <v>6</v>
      </c>
      <c r="O667" s="700">
        <v>5</v>
      </c>
      <c r="P667" s="699">
        <v>0</v>
      </c>
      <c r="Q667" s="701"/>
      <c r="R667" s="696">
        <v>4</v>
      </c>
      <c r="S667" s="701">
        <v>0.66666666666666663</v>
      </c>
      <c r="T667" s="700">
        <v>3</v>
      </c>
      <c r="U667" s="702">
        <v>0.6</v>
      </c>
    </row>
    <row r="668" spans="1:21" ht="14.4" customHeight="1" x14ac:dyDescent="0.3">
      <c r="A668" s="695">
        <v>12</v>
      </c>
      <c r="B668" s="696" t="s">
        <v>530</v>
      </c>
      <c r="C668" s="696">
        <v>89301122</v>
      </c>
      <c r="D668" s="697" t="s">
        <v>3061</v>
      </c>
      <c r="E668" s="698" t="s">
        <v>1661</v>
      </c>
      <c r="F668" s="696" t="s">
        <v>1639</v>
      </c>
      <c r="G668" s="696" t="s">
        <v>2015</v>
      </c>
      <c r="H668" s="696" t="s">
        <v>531</v>
      </c>
      <c r="I668" s="696" t="s">
        <v>919</v>
      </c>
      <c r="J668" s="696" t="s">
        <v>920</v>
      </c>
      <c r="K668" s="696" t="s">
        <v>2016</v>
      </c>
      <c r="L668" s="699">
        <v>35.380000000000003</v>
      </c>
      <c r="M668" s="699">
        <v>459.94</v>
      </c>
      <c r="N668" s="696">
        <v>13</v>
      </c>
      <c r="O668" s="700">
        <v>2</v>
      </c>
      <c r="P668" s="699">
        <v>459.94</v>
      </c>
      <c r="Q668" s="701">
        <v>1</v>
      </c>
      <c r="R668" s="696">
        <v>13</v>
      </c>
      <c r="S668" s="701">
        <v>1</v>
      </c>
      <c r="T668" s="700">
        <v>2</v>
      </c>
      <c r="U668" s="702">
        <v>1</v>
      </c>
    </row>
    <row r="669" spans="1:21" ht="14.4" customHeight="1" x14ac:dyDescent="0.3">
      <c r="A669" s="695">
        <v>12</v>
      </c>
      <c r="B669" s="696" t="s">
        <v>530</v>
      </c>
      <c r="C669" s="696">
        <v>89301122</v>
      </c>
      <c r="D669" s="697" t="s">
        <v>3061</v>
      </c>
      <c r="E669" s="698" t="s">
        <v>1661</v>
      </c>
      <c r="F669" s="696" t="s">
        <v>1639</v>
      </c>
      <c r="G669" s="696" t="s">
        <v>2444</v>
      </c>
      <c r="H669" s="696" t="s">
        <v>531</v>
      </c>
      <c r="I669" s="696" t="s">
        <v>2445</v>
      </c>
      <c r="J669" s="696" t="s">
        <v>2446</v>
      </c>
      <c r="K669" s="696" t="s">
        <v>2447</v>
      </c>
      <c r="L669" s="699">
        <v>270.69</v>
      </c>
      <c r="M669" s="699">
        <v>270.69</v>
      </c>
      <c r="N669" s="696">
        <v>1</v>
      </c>
      <c r="O669" s="700">
        <v>0.5</v>
      </c>
      <c r="P669" s="699">
        <v>270.69</v>
      </c>
      <c r="Q669" s="701">
        <v>1</v>
      </c>
      <c r="R669" s="696">
        <v>1</v>
      </c>
      <c r="S669" s="701">
        <v>1</v>
      </c>
      <c r="T669" s="700">
        <v>0.5</v>
      </c>
      <c r="U669" s="702">
        <v>1</v>
      </c>
    </row>
    <row r="670" spans="1:21" ht="14.4" customHeight="1" x14ac:dyDescent="0.3">
      <c r="A670" s="695">
        <v>12</v>
      </c>
      <c r="B670" s="696" t="s">
        <v>530</v>
      </c>
      <c r="C670" s="696">
        <v>89301122</v>
      </c>
      <c r="D670" s="697" t="s">
        <v>3061</v>
      </c>
      <c r="E670" s="698" t="s">
        <v>1661</v>
      </c>
      <c r="F670" s="696" t="s">
        <v>1639</v>
      </c>
      <c r="G670" s="696" t="s">
        <v>1670</v>
      </c>
      <c r="H670" s="696" t="s">
        <v>1090</v>
      </c>
      <c r="I670" s="696" t="s">
        <v>1293</v>
      </c>
      <c r="J670" s="696" t="s">
        <v>1586</v>
      </c>
      <c r="K670" s="696" t="s">
        <v>1587</v>
      </c>
      <c r="L670" s="699">
        <v>333.31</v>
      </c>
      <c r="M670" s="699">
        <v>333.31</v>
      </c>
      <c r="N670" s="696">
        <v>1</v>
      </c>
      <c r="O670" s="700">
        <v>0.5</v>
      </c>
      <c r="P670" s="699">
        <v>333.31</v>
      </c>
      <c r="Q670" s="701">
        <v>1</v>
      </c>
      <c r="R670" s="696">
        <v>1</v>
      </c>
      <c r="S670" s="701">
        <v>1</v>
      </c>
      <c r="T670" s="700">
        <v>0.5</v>
      </c>
      <c r="U670" s="702">
        <v>1</v>
      </c>
    </row>
    <row r="671" spans="1:21" ht="14.4" customHeight="1" x14ac:dyDescent="0.3">
      <c r="A671" s="695">
        <v>12</v>
      </c>
      <c r="B671" s="696" t="s">
        <v>530</v>
      </c>
      <c r="C671" s="696">
        <v>89301122</v>
      </c>
      <c r="D671" s="697" t="s">
        <v>3061</v>
      </c>
      <c r="E671" s="698" t="s">
        <v>1661</v>
      </c>
      <c r="F671" s="696" t="s">
        <v>1639</v>
      </c>
      <c r="G671" s="696" t="s">
        <v>2059</v>
      </c>
      <c r="H671" s="696" t="s">
        <v>1090</v>
      </c>
      <c r="I671" s="696" t="s">
        <v>2488</v>
      </c>
      <c r="J671" s="696" t="s">
        <v>1576</v>
      </c>
      <c r="K671" s="696" t="s">
        <v>2489</v>
      </c>
      <c r="L671" s="699">
        <v>435.3</v>
      </c>
      <c r="M671" s="699">
        <v>435.3</v>
      </c>
      <c r="N671" s="696">
        <v>1</v>
      </c>
      <c r="O671" s="700">
        <v>0.5</v>
      </c>
      <c r="P671" s="699">
        <v>435.3</v>
      </c>
      <c r="Q671" s="701">
        <v>1</v>
      </c>
      <c r="R671" s="696">
        <v>1</v>
      </c>
      <c r="S671" s="701">
        <v>1</v>
      </c>
      <c r="T671" s="700">
        <v>0.5</v>
      </c>
      <c r="U671" s="702">
        <v>1</v>
      </c>
    </row>
    <row r="672" spans="1:21" ht="14.4" customHeight="1" x14ac:dyDescent="0.3">
      <c r="A672" s="695">
        <v>12</v>
      </c>
      <c r="B672" s="696" t="s">
        <v>530</v>
      </c>
      <c r="C672" s="696">
        <v>89301122</v>
      </c>
      <c r="D672" s="697" t="s">
        <v>3061</v>
      </c>
      <c r="E672" s="698" t="s">
        <v>1661</v>
      </c>
      <c r="F672" s="696" t="s">
        <v>1639</v>
      </c>
      <c r="G672" s="696" t="s">
        <v>2490</v>
      </c>
      <c r="H672" s="696" t="s">
        <v>1090</v>
      </c>
      <c r="I672" s="696" t="s">
        <v>2491</v>
      </c>
      <c r="J672" s="696" t="s">
        <v>2492</v>
      </c>
      <c r="K672" s="696" t="s">
        <v>2493</v>
      </c>
      <c r="L672" s="699">
        <v>0</v>
      </c>
      <c r="M672" s="699">
        <v>0</v>
      </c>
      <c r="N672" s="696">
        <v>1</v>
      </c>
      <c r="O672" s="700">
        <v>1</v>
      </c>
      <c r="P672" s="699">
        <v>0</v>
      </c>
      <c r="Q672" s="701"/>
      <c r="R672" s="696">
        <v>1</v>
      </c>
      <c r="S672" s="701">
        <v>1</v>
      </c>
      <c r="T672" s="700">
        <v>1</v>
      </c>
      <c r="U672" s="702">
        <v>1</v>
      </c>
    </row>
    <row r="673" spans="1:21" ht="14.4" customHeight="1" x14ac:dyDescent="0.3">
      <c r="A673" s="695">
        <v>12</v>
      </c>
      <c r="B673" s="696" t="s">
        <v>530</v>
      </c>
      <c r="C673" s="696">
        <v>89301122</v>
      </c>
      <c r="D673" s="697" t="s">
        <v>3061</v>
      </c>
      <c r="E673" s="698" t="s">
        <v>1661</v>
      </c>
      <c r="F673" s="696" t="s">
        <v>1639</v>
      </c>
      <c r="G673" s="696" t="s">
        <v>1821</v>
      </c>
      <c r="H673" s="696" t="s">
        <v>531</v>
      </c>
      <c r="I673" s="696" t="s">
        <v>1822</v>
      </c>
      <c r="J673" s="696" t="s">
        <v>1823</v>
      </c>
      <c r="K673" s="696" t="s">
        <v>1759</v>
      </c>
      <c r="L673" s="699">
        <v>97.42</v>
      </c>
      <c r="M673" s="699">
        <v>1363.8799999999999</v>
      </c>
      <c r="N673" s="696">
        <v>14</v>
      </c>
      <c r="O673" s="700">
        <v>2</v>
      </c>
      <c r="P673" s="699">
        <v>1169.04</v>
      </c>
      <c r="Q673" s="701">
        <v>0.85714285714285721</v>
      </c>
      <c r="R673" s="696">
        <v>12</v>
      </c>
      <c r="S673" s="701">
        <v>0.8571428571428571</v>
      </c>
      <c r="T673" s="700">
        <v>1.5</v>
      </c>
      <c r="U673" s="702">
        <v>0.75</v>
      </c>
    </row>
    <row r="674" spans="1:21" ht="14.4" customHeight="1" x14ac:dyDescent="0.3">
      <c r="A674" s="695">
        <v>12</v>
      </c>
      <c r="B674" s="696" t="s">
        <v>530</v>
      </c>
      <c r="C674" s="696">
        <v>89301122</v>
      </c>
      <c r="D674" s="697" t="s">
        <v>3061</v>
      </c>
      <c r="E674" s="698" t="s">
        <v>1661</v>
      </c>
      <c r="F674" s="696" t="s">
        <v>1639</v>
      </c>
      <c r="G674" s="696" t="s">
        <v>2064</v>
      </c>
      <c r="H674" s="696" t="s">
        <v>531</v>
      </c>
      <c r="I674" s="696" t="s">
        <v>2494</v>
      </c>
      <c r="J674" s="696" t="s">
        <v>2495</v>
      </c>
      <c r="K674" s="696" t="s">
        <v>2224</v>
      </c>
      <c r="L674" s="699">
        <v>84.54</v>
      </c>
      <c r="M674" s="699">
        <v>338.16</v>
      </c>
      <c r="N674" s="696">
        <v>4</v>
      </c>
      <c r="O674" s="700">
        <v>0.5</v>
      </c>
      <c r="P674" s="699">
        <v>338.16</v>
      </c>
      <c r="Q674" s="701">
        <v>1</v>
      </c>
      <c r="R674" s="696">
        <v>4</v>
      </c>
      <c r="S674" s="701">
        <v>1</v>
      </c>
      <c r="T674" s="700">
        <v>0.5</v>
      </c>
      <c r="U674" s="702">
        <v>1</v>
      </c>
    </row>
    <row r="675" spans="1:21" ht="14.4" customHeight="1" x14ac:dyDescent="0.3">
      <c r="A675" s="695">
        <v>12</v>
      </c>
      <c r="B675" s="696" t="s">
        <v>530</v>
      </c>
      <c r="C675" s="696">
        <v>89301122</v>
      </c>
      <c r="D675" s="697" t="s">
        <v>3061</v>
      </c>
      <c r="E675" s="698" t="s">
        <v>1661</v>
      </c>
      <c r="F675" s="696" t="s">
        <v>1639</v>
      </c>
      <c r="G675" s="696" t="s">
        <v>2064</v>
      </c>
      <c r="H675" s="696" t="s">
        <v>531</v>
      </c>
      <c r="I675" s="696" t="s">
        <v>2496</v>
      </c>
      <c r="J675" s="696" t="s">
        <v>2495</v>
      </c>
      <c r="K675" s="696" t="s">
        <v>2497</v>
      </c>
      <c r="L675" s="699">
        <v>0</v>
      </c>
      <c r="M675" s="699">
        <v>0</v>
      </c>
      <c r="N675" s="696">
        <v>2</v>
      </c>
      <c r="O675" s="700">
        <v>0.5</v>
      </c>
      <c r="P675" s="699">
        <v>0</v>
      </c>
      <c r="Q675" s="701"/>
      <c r="R675" s="696">
        <v>2</v>
      </c>
      <c r="S675" s="701">
        <v>1</v>
      </c>
      <c r="T675" s="700">
        <v>0.5</v>
      </c>
      <c r="U675" s="702">
        <v>1</v>
      </c>
    </row>
    <row r="676" spans="1:21" ht="14.4" customHeight="1" x14ac:dyDescent="0.3">
      <c r="A676" s="695">
        <v>12</v>
      </c>
      <c r="B676" s="696" t="s">
        <v>530</v>
      </c>
      <c r="C676" s="696">
        <v>89301122</v>
      </c>
      <c r="D676" s="697" t="s">
        <v>3061</v>
      </c>
      <c r="E676" s="698" t="s">
        <v>1661</v>
      </c>
      <c r="F676" s="696" t="s">
        <v>1639</v>
      </c>
      <c r="G676" s="696" t="s">
        <v>2451</v>
      </c>
      <c r="H676" s="696" t="s">
        <v>1090</v>
      </c>
      <c r="I676" s="696" t="s">
        <v>2452</v>
      </c>
      <c r="J676" s="696" t="s">
        <v>1126</v>
      </c>
      <c r="K676" s="696" t="s">
        <v>2121</v>
      </c>
      <c r="L676" s="699">
        <v>146.63</v>
      </c>
      <c r="M676" s="699">
        <v>146.63</v>
      </c>
      <c r="N676" s="696">
        <v>1</v>
      </c>
      <c r="O676" s="700">
        <v>0.5</v>
      </c>
      <c r="P676" s="699">
        <v>146.63</v>
      </c>
      <c r="Q676" s="701">
        <v>1</v>
      </c>
      <c r="R676" s="696">
        <v>1</v>
      </c>
      <c r="S676" s="701">
        <v>1</v>
      </c>
      <c r="T676" s="700">
        <v>0.5</v>
      </c>
      <c r="U676" s="702">
        <v>1</v>
      </c>
    </row>
    <row r="677" spans="1:21" ht="14.4" customHeight="1" x14ac:dyDescent="0.3">
      <c r="A677" s="695">
        <v>12</v>
      </c>
      <c r="B677" s="696" t="s">
        <v>530</v>
      </c>
      <c r="C677" s="696">
        <v>89301122</v>
      </c>
      <c r="D677" s="697" t="s">
        <v>3061</v>
      </c>
      <c r="E677" s="698" t="s">
        <v>1661</v>
      </c>
      <c r="F677" s="696" t="s">
        <v>1639</v>
      </c>
      <c r="G677" s="696" t="s">
        <v>1799</v>
      </c>
      <c r="H677" s="696" t="s">
        <v>1090</v>
      </c>
      <c r="I677" s="696" t="s">
        <v>2017</v>
      </c>
      <c r="J677" s="696" t="s">
        <v>2018</v>
      </c>
      <c r="K677" s="696" t="s">
        <v>2019</v>
      </c>
      <c r="L677" s="699">
        <v>216.29</v>
      </c>
      <c r="M677" s="699">
        <v>648.87</v>
      </c>
      <c r="N677" s="696">
        <v>3</v>
      </c>
      <c r="O677" s="700">
        <v>1</v>
      </c>
      <c r="P677" s="699">
        <v>648.87</v>
      </c>
      <c r="Q677" s="701">
        <v>1</v>
      </c>
      <c r="R677" s="696">
        <v>3</v>
      </c>
      <c r="S677" s="701">
        <v>1</v>
      </c>
      <c r="T677" s="700">
        <v>1</v>
      </c>
      <c r="U677" s="702">
        <v>1</v>
      </c>
    </row>
    <row r="678" spans="1:21" ht="14.4" customHeight="1" x14ac:dyDescent="0.3">
      <c r="A678" s="695">
        <v>12</v>
      </c>
      <c r="B678" s="696" t="s">
        <v>530</v>
      </c>
      <c r="C678" s="696">
        <v>89301122</v>
      </c>
      <c r="D678" s="697" t="s">
        <v>3061</v>
      </c>
      <c r="E678" s="698" t="s">
        <v>1661</v>
      </c>
      <c r="F678" s="696" t="s">
        <v>1639</v>
      </c>
      <c r="G678" s="696" t="s">
        <v>1799</v>
      </c>
      <c r="H678" s="696" t="s">
        <v>1090</v>
      </c>
      <c r="I678" s="696" t="s">
        <v>1800</v>
      </c>
      <c r="J678" s="696" t="s">
        <v>1801</v>
      </c>
      <c r="K678" s="696" t="s">
        <v>1802</v>
      </c>
      <c r="L678" s="699">
        <v>1140.7</v>
      </c>
      <c r="M678" s="699">
        <v>52472.2</v>
      </c>
      <c r="N678" s="696">
        <v>46</v>
      </c>
      <c r="O678" s="700">
        <v>14.5</v>
      </c>
      <c r="P678" s="699">
        <v>47909.399999999994</v>
      </c>
      <c r="Q678" s="701">
        <v>0.91304347826086951</v>
      </c>
      <c r="R678" s="696">
        <v>42</v>
      </c>
      <c r="S678" s="701">
        <v>0.91304347826086951</v>
      </c>
      <c r="T678" s="700">
        <v>13.5</v>
      </c>
      <c r="U678" s="702">
        <v>0.93103448275862066</v>
      </c>
    </row>
    <row r="679" spans="1:21" ht="14.4" customHeight="1" x14ac:dyDescent="0.3">
      <c r="A679" s="695">
        <v>12</v>
      </c>
      <c r="B679" s="696" t="s">
        <v>530</v>
      </c>
      <c r="C679" s="696">
        <v>89301122</v>
      </c>
      <c r="D679" s="697" t="s">
        <v>3061</v>
      </c>
      <c r="E679" s="698" t="s">
        <v>1661</v>
      </c>
      <c r="F679" s="696" t="s">
        <v>1639</v>
      </c>
      <c r="G679" s="696" t="s">
        <v>2068</v>
      </c>
      <c r="H679" s="696" t="s">
        <v>531</v>
      </c>
      <c r="I679" s="696" t="s">
        <v>2498</v>
      </c>
      <c r="J679" s="696" t="s">
        <v>2499</v>
      </c>
      <c r="K679" s="696" t="s">
        <v>2500</v>
      </c>
      <c r="L679" s="699">
        <v>0</v>
      </c>
      <c r="M679" s="699">
        <v>0</v>
      </c>
      <c r="N679" s="696">
        <v>1</v>
      </c>
      <c r="O679" s="700">
        <v>0.5</v>
      </c>
      <c r="P679" s="699">
        <v>0</v>
      </c>
      <c r="Q679" s="701"/>
      <c r="R679" s="696">
        <v>1</v>
      </c>
      <c r="S679" s="701">
        <v>1</v>
      </c>
      <c r="T679" s="700">
        <v>0.5</v>
      </c>
      <c r="U679" s="702">
        <v>1</v>
      </c>
    </row>
    <row r="680" spans="1:21" ht="14.4" customHeight="1" x14ac:dyDescent="0.3">
      <c r="A680" s="695">
        <v>12</v>
      </c>
      <c r="B680" s="696" t="s">
        <v>530</v>
      </c>
      <c r="C680" s="696">
        <v>89301122</v>
      </c>
      <c r="D680" s="697" t="s">
        <v>3061</v>
      </c>
      <c r="E680" s="698" t="s">
        <v>1661</v>
      </c>
      <c r="F680" s="696" t="s">
        <v>1639</v>
      </c>
      <c r="G680" s="696" t="s">
        <v>1671</v>
      </c>
      <c r="H680" s="696" t="s">
        <v>1090</v>
      </c>
      <c r="I680" s="696" t="s">
        <v>1300</v>
      </c>
      <c r="J680" s="696" t="s">
        <v>1301</v>
      </c>
      <c r="K680" s="696" t="s">
        <v>1593</v>
      </c>
      <c r="L680" s="699">
        <v>184.22</v>
      </c>
      <c r="M680" s="699">
        <v>1657.98</v>
      </c>
      <c r="N680" s="696">
        <v>9</v>
      </c>
      <c r="O680" s="700">
        <v>5.5</v>
      </c>
      <c r="P680" s="699">
        <v>921.1</v>
      </c>
      <c r="Q680" s="701">
        <v>0.55555555555555558</v>
      </c>
      <c r="R680" s="696">
        <v>5</v>
      </c>
      <c r="S680" s="701">
        <v>0.55555555555555558</v>
      </c>
      <c r="T680" s="700">
        <v>3</v>
      </c>
      <c r="U680" s="702">
        <v>0.54545454545454541</v>
      </c>
    </row>
    <row r="681" spans="1:21" ht="14.4" customHeight="1" x14ac:dyDescent="0.3">
      <c r="A681" s="695">
        <v>12</v>
      </c>
      <c r="B681" s="696" t="s">
        <v>530</v>
      </c>
      <c r="C681" s="696">
        <v>89301122</v>
      </c>
      <c r="D681" s="697" t="s">
        <v>3061</v>
      </c>
      <c r="E681" s="698" t="s">
        <v>1661</v>
      </c>
      <c r="F681" s="696" t="s">
        <v>1639</v>
      </c>
      <c r="G681" s="696" t="s">
        <v>2501</v>
      </c>
      <c r="H681" s="696" t="s">
        <v>1090</v>
      </c>
      <c r="I681" s="696" t="s">
        <v>2502</v>
      </c>
      <c r="J681" s="696" t="s">
        <v>1134</v>
      </c>
      <c r="K681" s="696" t="s">
        <v>1471</v>
      </c>
      <c r="L681" s="699">
        <v>137.74</v>
      </c>
      <c r="M681" s="699">
        <v>275.48</v>
      </c>
      <c r="N681" s="696">
        <v>2</v>
      </c>
      <c r="O681" s="700">
        <v>0.5</v>
      </c>
      <c r="P681" s="699">
        <v>275.48</v>
      </c>
      <c r="Q681" s="701">
        <v>1</v>
      </c>
      <c r="R681" s="696">
        <v>2</v>
      </c>
      <c r="S681" s="701">
        <v>1</v>
      </c>
      <c r="T681" s="700">
        <v>0.5</v>
      </c>
      <c r="U681" s="702">
        <v>1</v>
      </c>
    </row>
    <row r="682" spans="1:21" ht="14.4" customHeight="1" x14ac:dyDescent="0.3">
      <c r="A682" s="695">
        <v>12</v>
      </c>
      <c r="B682" s="696" t="s">
        <v>530</v>
      </c>
      <c r="C682" s="696">
        <v>89301122</v>
      </c>
      <c r="D682" s="697" t="s">
        <v>3061</v>
      </c>
      <c r="E682" s="698" t="s">
        <v>1661</v>
      </c>
      <c r="F682" s="696" t="s">
        <v>1639</v>
      </c>
      <c r="G682" s="696" t="s">
        <v>1723</v>
      </c>
      <c r="H682" s="696" t="s">
        <v>1090</v>
      </c>
      <c r="I682" s="696" t="s">
        <v>2503</v>
      </c>
      <c r="J682" s="696" t="s">
        <v>2504</v>
      </c>
      <c r="K682" s="696" t="s">
        <v>1773</v>
      </c>
      <c r="L682" s="699">
        <v>52.4</v>
      </c>
      <c r="M682" s="699">
        <v>52.4</v>
      </c>
      <c r="N682" s="696">
        <v>1</v>
      </c>
      <c r="O682" s="700">
        <v>1</v>
      </c>
      <c r="P682" s="699">
        <v>52.4</v>
      </c>
      <c r="Q682" s="701">
        <v>1</v>
      </c>
      <c r="R682" s="696">
        <v>1</v>
      </c>
      <c r="S682" s="701">
        <v>1</v>
      </c>
      <c r="T682" s="700">
        <v>1</v>
      </c>
      <c r="U682" s="702">
        <v>1</v>
      </c>
    </row>
    <row r="683" spans="1:21" ht="14.4" customHeight="1" x14ac:dyDescent="0.3">
      <c r="A683" s="695">
        <v>12</v>
      </c>
      <c r="B683" s="696" t="s">
        <v>530</v>
      </c>
      <c r="C683" s="696">
        <v>89301122</v>
      </c>
      <c r="D683" s="697" t="s">
        <v>3061</v>
      </c>
      <c r="E683" s="698" t="s">
        <v>1661</v>
      </c>
      <c r="F683" s="696" t="s">
        <v>1639</v>
      </c>
      <c r="G683" s="696" t="s">
        <v>1723</v>
      </c>
      <c r="H683" s="696" t="s">
        <v>1090</v>
      </c>
      <c r="I683" s="696" t="s">
        <v>1304</v>
      </c>
      <c r="J683" s="696" t="s">
        <v>1305</v>
      </c>
      <c r="K683" s="696" t="s">
        <v>1593</v>
      </c>
      <c r="L683" s="699">
        <v>69.86</v>
      </c>
      <c r="M683" s="699">
        <v>209.57999999999998</v>
      </c>
      <c r="N683" s="696">
        <v>3</v>
      </c>
      <c r="O683" s="700">
        <v>1.5</v>
      </c>
      <c r="P683" s="699">
        <v>209.57999999999998</v>
      </c>
      <c r="Q683" s="701">
        <v>1</v>
      </c>
      <c r="R683" s="696">
        <v>3</v>
      </c>
      <c r="S683" s="701">
        <v>1</v>
      </c>
      <c r="T683" s="700">
        <v>1.5</v>
      </c>
      <c r="U683" s="702">
        <v>1</v>
      </c>
    </row>
    <row r="684" spans="1:21" ht="14.4" customHeight="1" x14ac:dyDescent="0.3">
      <c r="A684" s="695">
        <v>12</v>
      </c>
      <c r="B684" s="696" t="s">
        <v>530</v>
      </c>
      <c r="C684" s="696">
        <v>89301122</v>
      </c>
      <c r="D684" s="697" t="s">
        <v>3061</v>
      </c>
      <c r="E684" s="698" t="s">
        <v>1661</v>
      </c>
      <c r="F684" s="696" t="s">
        <v>1639</v>
      </c>
      <c r="G684" s="696" t="s">
        <v>1827</v>
      </c>
      <c r="H684" s="696" t="s">
        <v>531</v>
      </c>
      <c r="I684" s="696" t="s">
        <v>1828</v>
      </c>
      <c r="J684" s="696" t="s">
        <v>1829</v>
      </c>
      <c r="K684" s="696" t="s">
        <v>1830</v>
      </c>
      <c r="L684" s="699">
        <v>871.16</v>
      </c>
      <c r="M684" s="699">
        <v>5226.96</v>
      </c>
      <c r="N684" s="696">
        <v>6</v>
      </c>
      <c r="O684" s="700">
        <v>1.5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12</v>
      </c>
      <c r="B685" s="696" t="s">
        <v>530</v>
      </c>
      <c r="C685" s="696">
        <v>89301122</v>
      </c>
      <c r="D685" s="697" t="s">
        <v>3061</v>
      </c>
      <c r="E685" s="698" t="s">
        <v>1661</v>
      </c>
      <c r="F685" s="696" t="s">
        <v>1639</v>
      </c>
      <c r="G685" s="696" t="s">
        <v>1827</v>
      </c>
      <c r="H685" s="696" t="s">
        <v>531</v>
      </c>
      <c r="I685" s="696" t="s">
        <v>1831</v>
      </c>
      <c r="J685" s="696" t="s">
        <v>1832</v>
      </c>
      <c r="K685" s="696" t="s">
        <v>1833</v>
      </c>
      <c r="L685" s="699">
        <v>1162.0999999999999</v>
      </c>
      <c r="M685" s="699">
        <v>3486.2999999999997</v>
      </c>
      <c r="N685" s="696">
        <v>3</v>
      </c>
      <c r="O685" s="700">
        <v>1</v>
      </c>
      <c r="P685" s="699">
        <v>3486.2999999999997</v>
      </c>
      <c r="Q685" s="701">
        <v>1</v>
      </c>
      <c r="R685" s="696">
        <v>3</v>
      </c>
      <c r="S685" s="701">
        <v>1</v>
      </c>
      <c r="T685" s="700">
        <v>1</v>
      </c>
      <c r="U685" s="702">
        <v>1</v>
      </c>
    </row>
    <row r="686" spans="1:21" ht="14.4" customHeight="1" x14ac:dyDescent="0.3">
      <c r="A686" s="695">
        <v>12</v>
      </c>
      <c r="B686" s="696" t="s">
        <v>530</v>
      </c>
      <c r="C686" s="696">
        <v>89301122</v>
      </c>
      <c r="D686" s="697" t="s">
        <v>3061</v>
      </c>
      <c r="E686" s="698" t="s">
        <v>1661</v>
      </c>
      <c r="F686" s="696" t="s">
        <v>1639</v>
      </c>
      <c r="G686" s="696" t="s">
        <v>1827</v>
      </c>
      <c r="H686" s="696" t="s">
        <v>531</v>
      </c>
      <c r="I686" s="696" t="s">
        <v>2505</v>
      </c>
      <c r="J686" s="696" t="s">
        <v>1829</v>
      </c>
      <c r="K686" s="696" t="s">
        <v>2506</v>
      </c>
      <c r="L686" s="699">
        <v>0</v>
      </c>
      <c r="M686" s="699">
        <v>0</v>
      </c>
      <c r="N686" s="696">
        <v>1</v>
      </c>
      <c r="O686" s="700">
        <v>0.5</v>
      </c>
      <c r="P686" s="699"/>
      <c r="Q686" s="701"/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12</v>
      </c>
      <c r="B687" s="696" t="s">
        <v>530</v>
      </c>
      <c r="C687" s="696">
        <v>89301122</v>
      </c>
      <c r="D687" s="697" t="s">
        <v>3061</v>
      </c>
      <c r="E687" s="698" t="s">
        <v>1661</v>
      </c>
      <c r="F687" s="696" t="s">
        <v>1639</v>
      </c>
      <c r="G687" s="696" t="s">
        <v>2507</v>
      </c>
      <c r="H687" s="696" t="s">
        <v>531</v>
      </c>
      <c r="I687" s="696" t="s">
        <v>588</v>
      </c>
      <c r="J687" s="696" t="s">
        <v>2508</v>
      </c>
      <c r="K687" s="696" t="s">
        <v>2509</v>
      </c>
      <c r="L687" s="699">
        <v>18.940000000000001</v>
      </c>
      <c r="M687" s="699">
        <v>113.64000000000001</v>
      </c>
      <c r="N687" s="696">
        <v>6</v>
      </c>
      <c r="O687" s="700">
        <v>3</v>
      </c>
      <c r="P687" s="699">
        <v>113.64000000000001</v>
      </c>
      <c r="Q687" s="701">
        <v>1</v>
      </c>
      <c r="R687" s="696">
        <v>6</v>
      </c>
      <c r="S687" s="701">
        <v>1</v>
      </c>
      <c r="T687" s="700">
        <v>3</v>
      </c>
      <c r="U687" s="702">
        <v>1</v>
      </c>
    </row>
    <row r="688" spans="1:21" ht="14.4" customHeight="1" x14ac:dyDescent="0.3">
      <c r="A688" s="695">
        <v>12</v>
      </c>
      <c r="B688" s="696" t="s">
        <v>530</v>
      </c>
      <c r="C688" s="696">
        <v>89301122</v>
      </c>
      <c r="D688" s="697" t="s">
        <v>3061</v>
      </c>
      <c r="E688" s="698" t="s">
        <v>1661</v>
      </c>
      <c r="F688" s="696" t="s">
        <v>1639</v>
      </c>
      <c r="G688" s="696" t="s">
        <v>2343</v>
      </c>
      <c r="H688" s="696" t="s">
        <v>531</v>
      </c>
      <c r="I688" s="696" t="s">
        <v>2344</v>
      </c>
      <c r="J688" s="696" t="s">
        <v>2345</v>
      </c>
      <c r="K688" s="696" t="s">
        <v>2346</v>
      </c>
      <c r="L688" s="699">
        <v>217.86</v>
      </c>
      <c r="M688" s="699">
        <v>653.58000000000004</v>
      </c>
      <c r="N688" s="696">
        <v>3</v>
      </c>
      <c r="O688" s="700">
        <v>2</v>
      </c>
      <c r="P688" s="699">
        <v>217.86</v>
      </c>
      <c r="Q688" s="701">
        <v>0.33333333333333331</v>
      </c>
      <c r="R688" s="696">
        <v>1</v>
      </c>
      <c r="S688" s="701">
        <v>0.33333333333333331</v>
      </c>
      <c r="T688" s="700">
        <v>0.5</v>
      </c>
      <c r="U688" s="702">
        <v>0.25</v>
      </c>
    </row>
    <row r="689" spans="1:21" ht="14.4" customHeight="1" x14ac:dyDescent="0.3">
      <c r="A689" s="695">
        <v>12</v>
      </c>
      <c r="B689" s="696" t="s">
        <v>530</v>
      </c>
      <c r="C689" s="696">
        <v>89301122</v>
      </c>
      <c r="D689" s="697" t="s">
        <v>3061</v>
      </c>
      <c r="E689" s="698" t="s">
        <v>1661</v>
      </c>
      <c r="F689" s="696" t="s">
        <v>1639</v>
      </c>
      <c r="G689" s="696" t="s">
        <v>2074</v>
      </c>
      <c r="H689" s="696" t="s">
        <v>1090</v>
      </c>
      <c r="I689" s="696" t="s">
        <v>2075</v>
      </c>
      <c r="J689" s="696" t="s">
        <v>2076</v>
      </c>
      <c r="K689" s="696" t="s">
        <v>2077</v>
      </c>
      <c r="L689" s="699">
        <v>492.45</v>
      </c>
      <c r="M689" s="699">
        <v>1477.35</v>
      </c>
      <c r="N689" s="696">
        <v>3</v>
      </c>
      <c r="O689" s="700">
        <v>2.5</v>
      </c>
      <c r="P689" s="699">
        <v>984.9</v>
      </c>
      <c r="Q689" s="701">
        <v>0.66666666666666674</v>
      </c>
      <c r="R689" s="696">
        <v>2</v>
      </c>
      <c r="S689" s="701">
        <v>0.66666666666666663</v>
      </c>
      <c r="T689" s="700">
        <v>2</v>
      </c>
      <c r="U689" s="702">
        <v>0.8</v>
      </c>
    </row>
    <row r="690" spans="1:21" ht="14.4" customHeight="1" x14ac:dyDescent="0.3">
      <c r="A690" s="695">
        <v>12</v>
      </c>
      <c r="B690" s="696" t="s">
        <v>530</v>
      </c>
      <c r="C690" s="696">
        <v>89301122</v>
      </c>
      <c r="D690" s="697" t="s">
        <v>3061</v>
      </c>
      <c r="E690" s="698" t="s">
        <v>1661</v>
      </c>
      <c r="F690" s="696" t="s">
        <v>1639</v>
      </c>
      <c r="G690" s="696" t="s">
        <v>2074</v>
      </c>
      <c r="H690" s="696" t="s">
        <v>531</v>
      </c>
      <c r="I690" s="696" t="s">
        <v>2219</v>
      </c>
      <c r="J690" s="696" t="s">
        <v>2220</v>
      </c>
      <c r="K690" s="696" t="s">
        <v>2221</v>
      </c>
      <c r="L690" s="699">
        <v>0</v>
      </c>
      <c r="M690" s="699">
        <v>0</v>
      </c>
      <c r="N690" s="696">
        <v>2</v>
      </c>
      <c r="O690" s="700">
        <v>2</v>
      </c>
      <c r="P690" s="699">
        <v>0</v>
      </c>
      <c r="Q690" s="701"/>
      <c r="R690" s="696">
        <v>1</v>
      </c>
      <c r="S690" s="701">
        <v>0.5</v>
      </c>
      <c r="T690" s="700">
        <v>1</v>
      </c>
      <c r="U690" s="702">
        <v>0.5</v>
      </c>
    </row>
    <row r="691" spans="1:21" ht="14.4" customHeight="1" x14ac:dyDescent="0.3">
      <c r="A691" s="695">
        <v>12</v>
      </c>
      <c r="B691" s="696" t="s">
        <v>530</v>
      </c>
      <c r="C691" s="696">
        <v>89301122</v>
      </c>
      <c r="D691" s="697" t="s">
        <v>3061</v>
      </c>
      <c r="E691" s="698" t="s">
        <v>1661</v>
      </c>
      <c r="F691" s="696" t="s">
        <v>1639</v>
      </c>
      <c r="G691" s="696" t="s">
        <v>2348</v>
      </c>
      <c r="H691" s="696" t="s">
        <v>1090</v>
      </c>
      <c r="I691" s="696" t="s">
        <v>2399</v>
      </c>
      <c r="J691" s="696" t="s">
        <v>2400</v>
      </c>
      <c r="K691" s="696" t="s">
        <v>2401</v>
      </c>
      <c r="L691" s="699">
        <v>41.55</v>
      </c>
      <c r="M691" s="699">
        <v>41.55</v>
      </c>
      <c r="N691" s="696">
        <v>1</v>
      </c>
      <c r="O691" s="700">
        <v>1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12</v>
      </c>
      <c r="B692" s="696" t="s">
        <v>530</v>
      </c>
      <c r="C692" s="696">
        <v>89301122</v>
      </c>
      <c r="D692" s="697" t="s">
        <v>3061</v>
      </c>
      <c r="E692" s="698" t="s">
        <v>1661</v>
      </c>
      <c r="F692" s="696" t="s">
        <v>1639</v>
      </c>
      <c r="G692" s="696" t="s">
        <v>2510</v>
      </c>
      <c r="H692" s="696" t="s">
        <v>531</v>
      </c>
      <c r="I692" s="696" t="s">
        <v>2511</v>
      </c>
      <c r="J692" s="696" t="s">
        <v>2512</v>
      </c>
      <c r="K692" s="696" t="s">
        <v>2513</v>
      </c>
      <c r="L692" s="699">
        <v>219.03</v>
      </c>
      <c r="M692" s="699">
        <v>438.06</v>
      </c>
      <c r="N692" s="696">
        <v>2</v>
      </c>
      <c r="O692" s="700">
        <v>1.5</v>
      </c>
      <c r="P692" s="699">
        <v>219.03</v>
      </c>
      <c r="Q692" s="701">
        <v>0.5</v>
      </c>
      <c r="R692" s="696">
        <v>1</v>
      </c>
      <c r="S692" s="701">
        <v>0.5</v>
      </c>
      <c r="T692" s="700">
        <v>1</v>
      </c>
      <c r="U692" s="702">
        <v>0.66666666666666663</v>
      </c>
    </row>
    <row r="693" spans="1:21" ht="14.4" customHeight="1" x14ac:dyDescent="0.3">
      <c r="A693" s="695">
        <v>12</v>
      </c>
      <c r="B693" s="696" t="s">
        <v>530</v>
      </c>
      <c r="C693" s="696">
        <v>89301122</v>
      </c>
      <c r="D693" s="697" t="s">
        <v>3061</v>
      </c>
      <c r="E693" s="698" t="s">
        <v>1661</v>
      </c>
      <c r="F693" s="696" t="s">
        <v>1639</v>
      </c>
      <c r="G693" s="696" t="s">
        <v>2514</v>
      </c>
      <c r="H693" s="696" t="s">
        <v>531</v>
      </c>
      <c r="I693" s="696" t="s">
        <v>2515</v>
      </c>
      <c r="J693" s="696" t="s">
        <v>2516</v>
      </c>
      <c r="K693" s="696" t="s">
        <v>2517</v>
      </c>
      <c r="L693" s="699">
        <v>55.38</v>
      </c>
      <c r="M693" s="699">
        <v>110.76</v>
      </c>
      <c r="N693" s="696">
        <v>2</v>
      </c>
      <c r="O693" s="700">
        <v>1</v>
      </c>
      <c r="P693" s="699">
        <v>110.76</v>
      </c>
      <c r="Q693" s="701">
        <v>1</v>
      </c>
      <c r="R693" s="696">
        <v>2</v>
      </c>
      <c r="S693" s="701">
        <v>1</v>
      </c>
      <c r="T693" s="700">
        <v>1</v>
      </c>
      <c r="U693" s="702">
        <v>1</v>
      </c>
    </row>
    <row r="694" spans="1:21" ht="14.4" customHeight="1" x14ac:dyDescent="0.3">
      <c r="A694" s="695">
        <v>12</v>
      </c>
      <c r="B694" s="696" t="s">
        <v>530</v>
      </c>
      <c r="C694" s="696">
        <v>89301122</v>
      </c>
      <c r="D694" s="697" t="s">
        <v>3061</v>
      </c>
      <c r="E694" s="698" t="s">
        <v>1661</v>
      </c>
      <c r="F694" s="696" t="s">
        <v>1639</v>
      </c>
      <c r="G694" s="696" t="s">
        <v>1836</v>
      </c>
      <c r="H694" s="696" t="s">
        <v>531</v>
      </c>
      <c r="I694" s="696" t="s">
        <v>2518</v>
      </c>
      <c r="J694" s="696" t="s">
        <v>1841</v>
      </c>
      <c r="K694" s="696" t="s">
        <v>2519</v>
      </c>
      <c r="L694" s="699">
        <v>250.07</v>
      </c>
      <c r="M694" s="699">
        <v>250.07</v>
      </c>
      <c r="N694" s="696">
        <v>1</v>
      </c>
      <c r="O694" s="700">
        <v>0.5</v>
      </c>
      <c r="P694" s="699">
        <v>250.07</v>
      </c>
      <c r="Q694" s="701">
        <v>1</v>
      </c>
      <c r="R694" s="696">
        <v>1</v>
      </c>
      <c r="S694" s="701">
        <v>1</v>
      </c>
      <c r="T694" s="700">
        <v>0.5</v>
      </c>
      <c r="U694" s="702">
        <v>1</v>
      </c>
    </row>
    <row r="695" spans="1:21" ht="14.4" customHeight="1" x14ac:dyDescent="0.3">
      <c r="A695" s="695">
        <v>12</v>
      </c>
      <c r="B695" s="696" t="s">
        <v>530</v>
      </c>
      <c r="C695" s="696">
        <v>89301122</v>
      </c>
      <c r="D695" s="697" t="s">
        <v>3061</v>
      </c>
      <c r="E695" s="698" t="s">
        <v>1661</v>
      </c>
      <c r="F695" s="696" t="s">
        <v>1639</v>
      </c>
      <c r="G695" s="696" t="s">
        <v>1836</v>
      </c>
      <c r="H695" s="696" t="s">
        <v>531</v>
      </c>
      <c r="I695" s="696" t="s">
        <v>1837</v>
      </c>
      <c r="J695" s="696" t="s">
        <v>1838</v>
      </c>
      <c r="K695" s="696" t="s">
        <v>1839</v>
      </c>
      <c r="L695" s="699">
        <v>1500.42</v>
      </c>
      <c r="M695" s="699">
        <v>12003.36</v>
      </c>
      <c r="N695" s="696">
        <v>8</v>
      </c>
      <c r="O695" s="700">
        <v>6.5</v>
      </c>
      <c r="P695" s="699">
        <v>4501.26</v>
      </c>
      <c r="Q695" s="701">
        <v>0.375</v>
      </c>
      <c r="R695" s="696">
        <v>3</v>
      </c>
      <c r="S695" s="701">
        <v>0.375</v>
      </c>
      <c r="T695" s="700">
        <v>3</v>
      </c>
      <c r="U695" s="702">
        <v>0.46153846153846156</v>
      </c>
    </row>
    <row r="696" spans="1:21" ht="14.4" customHeight="1" x14ac:dyDescent="0.3">
      <c r="A696" s="695">
        <v>12</v>
      </c>
      <c r="B696" s="696" t="s">
        <v>530</v>
      </c>
      <c r="C696" s="696">
        <v>89301122</v>
      </c>
      <c r="D696" s="697" t="s">
        <v>3061</v>
      </c>
      <c r="E696" s="698" t="s">
        <v>1661</v>
      </c>
      <c r="F696" s="696" t="s">
        <v>1639</v>
      </c>
      <c r="G696" s="696" t="s">
        <v>1836</v>
      </c>
      <c r="H696" s="696" t="s">
        <v>531</v>
      </c>
      <c r="I696" s="696" t="s">
        <v>1840</v>
      </c>
      <c r="J696" s="696" t="s">
        <v>1841</v>
      </c>
      <c r="K696" s="696" t="s">
        <v>1842</v>
      </c>
      <c r="L696" s="699">
        <v>750.21</v>
      </c>
      <c r="M696" s="699">
        <v>7502.1</v>
      </c>
      <c r="N696" s="696">
        <v>10</v>
      </c>
      <c r="O696" s="700">
        <v>8.5</v>
      </c>
      <c r="P696" s="699">
        <v>5251.47</v>
      </c>
      <c r="Q696" s="701">
        <v>0.7</v>
      </c>
      <c r="R696" s="696">
        <v>7</v>
      </c>
      <c r="S696" s="701">
        <v>0.7</v>
      </c>
      <c r="T696" s="700">
        <v>6</v>
      </c>
      <c r="U696" s="702">
        <v>0.70588235294117652</v>
      </c>
    </row>
    <row r="697" spans="1:21" ht="14.4" customHeight="1" x14ac:dyDescent="0.3">
      <c r="A697" s="695">
        <v>12</v>
      </c>
      <c r="B697" s="696" t="s">
        <v>530</v>
      </c>
      <c r="C697" s="696">
        <v>89301122</v>
      </c>
      <c r="D697" s="697" t="s">
        <v>3061</v>
      </c>
      <c r="E697" s="698" t="s">
        <v>1661</v>
      </c>
      <c r="F697" s="696" t="s">
        <v>1639</v>
      </c>
      <c r="G697" s="696" t="s">
        <v>1836</v>
      </c>
      <c r="H697" s="696" t="s">
        <v>531</v>
      </c>
      <c r="I697" s="696" t="s">
        <v>2021</v>
      </c>
      <c r="J697" s="696" t="s">
        <v>1838</v>
      </c>
      <c r="K697" s="696" t="s">
        <v>2022</v>
      </c>
      <c r="L697" s="699">
        <v>0</v>
      </c>
      <c r="M697" s="699">
        <v>0</v>
      </c>
      <c r="N697" s="696">
        <v>15</v>
      </c>
      <c r="O697" s="700">
        <v>12.5</v>
      </c>
      <c r="P697" s="699">
        <v>0</v>
      </c>
      <c r="Q697" s="701"/>
      <c r="R697" s="696">
        <v>14</v>
      </c>
      <c r="S697" s="701">
        <v>0.93333333333333335</v>
      </c>
      <c r="T697" s="700">
        <v>12</v>
      </c>
      <c r="U697" s="702">
        <v>0.96</v>
      </c>
    </row>
    <row r="698" spans="1:21" ht="14.4" customHeight="1" x14ac:dyDescent="0.3">
      <c r="A698" s="695">
        <v>12</v>
      </c>
      <c r="B698" s="696" t="s">
        <v>530</v>
      </c>
      <c r="C698" s="696">
        <v>89301122</v>
      </c>
      <c r="D698" s="697" t="s">
        <v>3061</v>
      </c>
      <c r="E698" s="698" t="s">
        <v>1661</v>
      </c>
      <c r="F698" s="696" t="s">
        <v>1639</v>
      </c>
      <c r="G698" s="696" t="s">
        <v>1836</v>
      </c>
      <c r="H698" s="696" t="s">
        <v>531</v>
      </c>
      <c r="I698" s="696" t="s">
        <v>1988</v>
      </c>
      <c r="J698" s="696" t="s">
        <v>1841</v>
      </c>
      <c r="K698" s="696" t="s">
        <v>1989</v>
      </c>
      <c r="L698" s="699">
        <v>0</v>
      </c>
      <c r="M698" s="699">
        <v>0</v>
      </c>
      <c r="N698" s="696">
        <v>20</v>
      </c>
      <c r="O698" s="700">
        <v>17</v>
      </c>
      <c r="P698" s="699">
        <v>0</v>
      </c>
      <c r="Q698" s="701"/>
      <c r="R698" s="696">
        <v>16</v>
      </c>
      <c r="S698" s="701">
        <v>0.8</v>
      </c>
      <c r="T698" s="700">
        <v>14</v>
      </c>
      <c r="U698" s="702">
        <v>0.82352941176470584</v>
      </c>
    </row>
    <row r="699" spans="1:21" ht="14.4" customHeight="1" x14ac:dyDescent="0.3">
      <c r="A699" s="695">
        <v>12</v>
      </c>
      <c r="B699" s="696" t="s">
        <v>530</v>
      </c>
      <c r="C699" s="696">
        <v>89301122</v>
      </c>
      <c r="D699" s="697" t="s">
        <v>3061</v>
      </c>
      <c r="E699" s="698" t="s">
        <v>1661</v>
      </c>
      <c r="F699" s="696" t="s">
        <v>1639</v>
      </c>
      <c r="G699" s="696" t="s">
        <v>2297</v>
      </c>
      <c r="H699" s="696" t="s">
        <v>1090</v>
      </c>
      <c r="I699" s="696" t="s">
        <v>2298</v>
      </c>
      <c r="J699" s="696" t="s">
        <v>2299</v>
      </c>
      <c r="K699" s="696" t="s">
        <v>2300</v>
      </c>
      <c r="L699" s="699">
        <v>820.43</v>
      </c>
      <c r="M699" s="699">
        <v>1640.86</v>
      </c>
      <c r="N699" s="696">
        <v>2</v>
      </c>
      <c r="O699" s="700">
        <v>2</v>
      </c>
      <c r="P699" s="699">
        <v>820.43</v>
      </c>
      <c r="Q699" s="701">
        <v>0.5</v>
      </c>
      <c r="R699" s="696">
        <v>1</v>
      </c>
      <c r="S699" s="701">
        <v>0.5</v>
      </c>
      <c r="T699" s="700">
        <v>1</v>
      </c>
      <c r="U699" s="702">
        <v>0.5</v>
      </c>
    </row>
    <row r="700" spans="1:21" ht="14.4" customHeight="1" x14ac:dyDescent="0.3">
      <c r="A700" s="695">
        <v>12</v>
      </c>
      <c r="B700" s="696" t="s">
        <v>530</v>
      </c>
      <c r="C700" s="696">
        <v>89301122</v>
      </c>
      <c r="D700" s="697" t="s">
        <v>3061</v>
      </c>
      <c r="E700" s="698" t="s">
        <v>1661</v>
      </c>
      <c r="F700" s="696" t="s">
        <v>1639</v>
      </c>
      <c r="G700" s="696" t="s">
        <v>2297</v>
      </c>
      <c r="H700" s="696" t="s">
        <v>531</v>
      </c>
      <c r="I700" s="696" t="s">
        <v>2520</v>
      </c>
      <c r="J700" s="696" t="s">
        <v>2299</v>
      </c>
      <c r="K700" s="696" t="s">
        <v>1905</v>
      </c>
      <c r="L700" s="699">
        <v>0</v>
      </c>
      <c r="M700" s="699">
        <v>0</v>
      </c>
      <c r="N700" s="696">
        <v>1</v>
      </c>
      <c r="O700" s="700">
        <v>1</v>
      </c>
      <c r="P700" s="699">
        <v>0</v>
      </c>
      <c r="Q700" s="701"/>
      <c r="R700" s="696">
        <v>1</v>
      </c>
      <c r="S700" s="701">
        <v>1</v>
      </c>
      <c r="T700" s="700">
        <v>1</v>
      </c>
      <c r="U700" s="702">
        <v>1</v>
      </c>
    </row>
    <row r="701" spans="1:21" ht="14.4" customHeight="1" x14ac:dyDescent="0.3">
      <c r="A701" s="695">
        <v>12</v>
      </c>
      <c r="B701" s="696" t="s">
        <v>530</v>
      </c>
      <c r="C701" s="696">
        <v>89301122</v>
      </c>
      <c r="D701" s="697" t="s">
        <v>3061</v>
      </c>
      <c r="E701" s="698" t="s">
        <v>1661</v>
      </c>
      <c r="F701" s="696" t="s">
        <v>1639</v>
      </c>
      <c r="G701" s="696" t="s">
        <v>2297</v>
      </c>
      <c r="H701" s="696" t="s">
        <v>531</v>
      </c>
      <c r="I701" s="696" t="s">
        <v>2521</v>
      </c>
      <c r="J701" s="696" t="s">
        <v>2522</v>
      </c>
      <c r="K701" s="696" t="s">
        <v>1905</v>
      </c>
      <c r="L701" s="699">
        <v>911.59</v>
      </c>
      <c r="M701" s="699">
        <v>911.59</v>
      </c>
      <c r="N701" s="696">
        <v>1</v>
      </c>
      <c r="O701" s="700">
        <v>0.5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12</v>
      </c>
      <c r="B702" s="696" t="s">
        <v>530</v>
      </c>
      <c r="C702" s="696">
        <v>89301122</v>
      </c>
      <c r="D702" s="697" t="s">
        <v>3061</v>
      </c>
      <c r="E702" s="698" t="s">
        <v>1661</v>
      </c>
      <c r="F702" s="696" t="s">
        <v>1639</v>
      </c>
      <c r="G702" s="696" t="s">
        <v>1697</v>
      </c>
      <c r="H702" s="696" t="s">
        <v>531</v>
      </c>
      <c r="I702" s="696" t="s">
        <v>772</v>
      </c>
      <c r="J702" s="696" t="s">
        <v>2357</v>
      </c>
      <c r="K702" s="696" t="s">
        <v>2359</v>
      </c>
      <c r="L702" s="699">
        <v>66.599999999999994</v>
      </c>
      <c r="M702" s="699">
        <v>199.79999999999998</v>
      </c>
      <c r="N702" s="696">
        <v>3</v>
      </c>
      <c r="O702" s="700">
        <v>2</v>
      </c>
      <c r="P702" s="699">
        <v>133.19999999999999</v>
      </c>
      <c r="Q702" s="701">
        <v>0.66666666666666663</v>
      </c>
      <c r="R702" s="696">
        <v>2</v>
      </c>
      <c r="S702" s="701">
        <v>0.66666666666666663</v>
      </c>
      <c r="T702" s="700">
        <v>1</v>
      </c>
      <c r="U702" s="702">
        <v>0.5</v>
      </c>
    </row>
    <row r="703" spans="1:21" ht="14.4" customHeight="1" x14ac:dyDescent="0.3">
      <c r="A703" s="695">
        <v>12</v>
      </c>
      <c r="B703" s="696" t="s">
        <v>530</v>
      </c>
      <c r="C703" s="696">
        <v>89301122</v>
      </c>
      <c r="D703" s="697" t="s">
        <v>3061</v>
      </c>
      <c r="E703" s="698" t="s">
        <v>1661</v>
      </c>
      <c r="F703" s="696" t="s">
        <v>1639</v>
      </c>
      <c r="G703" s="696" t="s">
        <v>2523</v>
      </c>
      <c r="H703" s="696" t="s">
        <v>531</v>
      </c>
      <c r="I703" s="696" t="s">
        <v>2524</v>
      </c>
      <c r="J703" s="696" t="s">
        <v>2525</v>
      </c>
      <c r="K703" s="696" t="s">
        <v>2526</v>
      </c>
      <c r="L703" s="699">
        <v>112.45</v>
      </c>
      <c r="M703" s="699">
        <v>337.35</v>
      </c>
      <c r="N703" s="696">
        <v>3</v>
      </c>
      <c r="O703" s="700">
        <v>2</v>
      </c>
      <c r="P703" s="699">
        <v>337.35</v>
      </c>
      <c r="Q703" s="701">
        <v>1</v>
      </c>
      <c r="R703" s="696">
        <v>3</v>
      </c>
      <c r="S703" s="701">
        <v>1</v>
      </c>
      <c r="T703" s="700">
        <v>2</v>
      </c>
      <c r="U703" s="702">
        <v>1</v>
      </c>
    </row>
    <row r="704" spans="1:21" ht="14.4" customHeight="1" x14ac:dyDescent="0.3">
      <c r="A704" s="695">
        <v>12</v>
      </c>
      <c r="B704" s="696" t="s">
        <v>530</v>
      </c>
      <c r="C704" s="696">
        <v>89301122</v>
      </c>
      <c r="D704" s="697" t="s">
        <v>3061</v>
      </c>
      <c r="E704" s="698" t="s">
        <v>1661</v>
      </c>
      <c r="F704" s="696" t="s">
        <v>1639</v>
      </c>
      <c r="G704" s="696" t="s">
        <v>1730</v>
      </c>
      <c r="H704" s="696" t="s">
        <v>531</v>
      </c>
      <c r="I704" s="696" t="s">
        <v>890</v>
      </c>
      <c r="J704" s="696" t="s">
        <v>891</v>
      </c>
      <c r="K704" s="696" t="s">
        <v>1731</v>
      </c>
      <c r="L704" s="699">
        <v>63.67</v>
      </c>
      <c r="M704" s="699">
        <v>509.36</v>
      </c>
      <c r="N704" s="696">
        <v>8</v>
      </c>
      <c r="O704" s="700">
        <v>1.5</v>
      </c>
      <c r="P704" s="699">
        <v>509.36</v>
      </c>
      <c r="Q704" s="701">
        <v>1</v>
      </c>
      <c r="R704" s="696">
        <v>8</v>
      </c>
      <c r="S704" s="701">
        <v>1</v>
      </c>
      <c r="T704" s="700">
        <v>1.5</v>
      </c>
      <c r="U704" s="702">
        <v>1</v>
      </c>
    </row>
    <row r="705" spans="1:21" ht="14.4" customHeight="1" x14ac:dyDescent="0.3">
      <c r="A705" s="695">
        <v>12</v>
      </c>
      <c r="B705" s="696" t="s">
        <v>530</v>
      </c>
      <c r="C705" s="696">
        <v>89301122</v>
      </c>
      <c r="D705" s="697" t="s">
        <v>3061</v>
      </c>
      <c r="E705" s="698" t="s">
        <v>1661</v>
      </c>
      <c r="F705" s="696" t="s">
        <v>1639</v>
      </c>
      <c r="G705" s="696" t="s">
        <v>1672</v>
      </c>
      <c r="H705" s="696" t="s">
        <v>531</v>
      </c>
      <c r="I705" s="696" t="s">
        <v>2527</v>
      </c>
      <c r="J705" s="696" t="s">
        <v>1241</v>
      </c>
      <c r="K705" s="696" t="s">
        <v>2528</v>
      </c>
      <c r="L705" s="699">
        <v>58.1</v>
      </c>
      <c r="M705" s="699">
        <v>116.2</v>
      </c>
      <c r="N705" s="696">
        <v>2</v>
      </c>
      <c r="O705" s="700">
        <v>0.5</v>
      </c>
      <c r="P705" s="699">
        <v>116.2</v>
      </c>
      <c r="Q705" s="701">
        <v>1</v>
      </c>
      <c r="R705" s="696">
        <v>2</v>
      </c>
      <c r="S705" s="701">
        <v>1</v>
      </c>
      <c r="T705" s="700">
        <v>0.5</v>
      </c>
      <c r="U705" s="702">
        <v>1</v>
      </c>
    </row>
    <row r="706" spans="1:21" ht="14.4" customHeight="1" x14ac:dyDescent="0.3">
      <c r="A706" s="695">
        <v>12</v>
      </c>
      <c r="B706" s="696" t="s">
        <v>530</v>
      </c>
      <c r="C706" s="696">
        <v>89301122</v>
      </c>
      <c r="D706" s="697" t="s">
        <v>3061</v>
      </c>
      <c r="E706" s="698" t="s">
        <v>1661</v>
      </c>
      <c r="F706" s="696" t="s">
        <v>1639</v>
      </c>
      <c r="G706" s="696" t="s">
        <v>1859</v>
      </c>
      <c r="H706" s="696" t="s">
        <v>531</v>
      </c>
      <c r="I706" s="696" t="s">
        <v>1863</v>
      </c>
      <c r="J706" s="696" t="s">
        <v>1861</v>
      </c>
      <c r="K706" s="696" t="s">
        <v>1864</v>
      </c>
      <c r="L706" s="699">
        <v>967.58</v>
      </c>
      <c r="M706" s="699">
        <v>967.58</v>
      </c>
      <c r="N706" s="696">
        <v>1</v>
      </c>
      <c r="O706" s="700">
        <v>1</v>
      </c>
      <c r="P706" s="699">
        <v>967.58</v>
      </c>
      <c r="Q706" s="701">
        <v>1</v>
      </c>
      <c r="R706" s="696">
        <v>1</v>
      </c>
      <c r="S706" s="701">
        <v>1</v>
      </c>
      <c r="T706" s="700">
        <v>1</v>
      </c>
      <c r="U706" s="702">
        <v>1</v>
      </c>
    </row>
    <row r="707" spans="1:21" ht="14.4" customHeight="1" x14ac:dyDescent="0.3">
      <c r="A707" s="695">
        <v>12</v>
      </c>
      <c r="B707" s="696" t="s">
        <v>530</v>
      </c>
      <c r="C707" s="696">
        <v>89301122</v>
      </c>
      <c r="D707" s="697" t="s">
        <v>3061</v>
      </c>
      <c r="E707" s="698" t="s">
        <v>1661</v>
      </c>
      <c r="F707" s="696" t="s">
        <v>1639</v>
      </c>
      <c r="G707" s="696" t="s">
        <v>2529</v>
      </c>
      <c r="H707" s="696" t="s">
        <v>531</v>
      </c>
      <c r="I707" s="696" t="s">
        <v>2530</v>
      </c>
      <c r="J707" s="696" t="s">
        <v>2531</v>
      </c>
      <c r="K707" s="696" t="s">
        <v>2532</v>
      </c>
      <c r="L707" s="699">
        <v>0</v>
      </c>
      <c r="M707" s="699">
        <v>0</v>
      </c>
      <c r="N707" s="696">
        <v>3</v>
      </c>
      <c r="O707" s="700">
        <v>1</v>
      </c>
      <c r="P707" s="699">
        <v>0</v>
      </c>
      <c r="Q707" s="701"/>
      <c r="R707" s="696">
        <v>3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12</v>
      </c>
      <c r="B708" s="696" t="s">
        <v>530</v>
      </c>
      <c r="C708" s="696">
        <v>89301122</v>
      </c>
      <c r="D708" s="697" t="s">
        <v>3061</v>
      </c>
      <c r="E708" s="698" t="s">
        <v>1661</v>
      </c>
      <c r="F708" s="696" t="s">
        <v>1639</v>
      </c>
      <c r="G708" s="696" t="s">
        <v>2533</v>
      </c>
      <c r="H708" s="696" t="s">
        <v>531</v>
      </c>
      <c r="I708" s="696" t="s">
        <v>2534</v>
      </c>
      <c r="J708" s="696" t="s">
        <v>2535</v>
      </c>
      <c r="K708" s="696" t="s">
        <v>2536</v>
      </c>
      <c r="L708" s="699">
        <v>0</v>
      </c>
      <c r="M708" s="699">
        <v>0</v>
      </c>
      <c r="N708" s="696">
        <v>3</v>
      </c>
      <c r="O708" s="700">
        <v>0.5</v>
      </c>
      <c r="P708" s="699">
        <v>0</v>
      </c>
      <c r="Q708" s="701"/>
      <c r="R708" s="696">
        <v>3</v>
      </c>
      <c r="S708" s="701">
        <v>1</v>
      </c>
      <c r="T708" s="700">
        <v>0.5</v>
      </c>
      <c r="U708" s="702">
        <v>1</v>
      </c>
    </row>
    <row r="709" spans="1:21" ht="14.4" customHeight="1" x14ac:dyDescent="0.3">
      <c r="A709" s="695">
        <v>12</v>
      </c>
      <c r="B709" s="696" t="s">
        <v>530</v>
      </c>
      <c r="C709" s="696">
        <v>89301122</v>
      </c>
      <c r="D709" s="697" t="s">
        <v>3061</v>
      </c>
      <c r="E709" s="698" t="s">
        <v>1661</v>
      </c>
      <c r="F709" s="696" t="s">
        <v>1639</v>
      </c>
      <c r="G709" s="696" t="s">
        <v>2100</v>
      </c>
      <c r="H709" s="696" t="s">
        <v>1090</v>
      </c>
      <c r="I709" s="696" t="s">
        <v>2537</v>
      </c>
      <c r="J709" s="696" t="s">
        <v>2538</v>
      </c>
      <c r="K709" s="696" t="s">
        <v>2539</v>
      </c>
      <c r="L709" s="699">
        <v>108.46</v>
      </c>
      <c r="M709" s="699">
        <v>108.46</v>
      </c>
      <c r="N709" s="696">
        <v>1</v>
      </c>
      <c r="O709" s="700">
        <v>0.5</v>
      </c>
      <c r="P709" s="699">
        <v>108.46</v>
      </c>
      <c r="Q709" s="701">
        <v>1</v>
      </c>
      <c r="R709" s="696">
        <v>1</v>
      </c>
      <c r="S709" s="701">
        <v>1</v>
      </c>
      <c r="T709" s="700">
        <v>0.5</v>
      </c>
      <c r="U709" s="702">
        <v>1</v>
      </c>
    </row>
    <row r="710" spans="1:21" ht="14.4" customHeight="1" x14ac:dyDescent="0.3">
      <c r="A710" s="695">
        <v>12</v>
      </c>
      <c r="B710" s="696" t="s">
        <v>530</v>
      </c>
      <c r="C710" s="696">
        <v>89301122</v>
      </c>
      <c r="D710" s="697" t="s">
        <v>3061</v>
      </c>
      <c r="E710" s="698" t="s">
        <v>1661</v>
      </c>
      <c r="F710" s="696" t="s">
        <v>1639</v>
      </c>
      <c r="G710" s="696" t="s">
        <v>2100</v>
      </c>
      <c r="H710" s="696" t="s">
        <v>531</v>
      </c>
      <c r="I710" s="696" t="s">
        <v>2540</v>
      </c>
      <c r="J710" s="696" t="s">
        <v>2541</v>
      </c>
      <c r="K710" s="696" t="s">
        <v>2542</v>
      </c>
      <c r="L710" s="699">
        <v>108.46</v>
      </c>
      <c r="M710" s="699">
        <v>108.46</v>
      </c>
      <c r="N710" s="696">
        <v>1</v>
      </c>
      <c r="O710" s="700">
        <v>0.5</v>
      </c>
      <c r="P710" s="699">
        <v>108.46</v>
      </c>
      <c r="Q710" s="701">
        <v>1</v>
      </c>
      <c r="R710" s="696">
        <v>1</v>
      </c>
      <c r="S710" s="701">
        <v>1</v>
      </c>
      <c r="T710" s="700">
        <v>0.5</v>
      </c>
      <c r="U710" s="702">
        <v>1</v>
      </c>
    </row>
    <row r="711" spans="1:21" ht="14.4" customHeight="1" x14ac:dyDescent="0.3">
      <c r="A711" s="695">
        <v>12</v>
      </c>
      <c r="B711" s="696" t="s">
        <v>530</v>
      </c>
      <c r="C711" s="696">
        <v>89301122</v>
      </c>
      <c r="D711" s="697" t="s">
        <v>3061</v>
      </c>
      <c r="E711" s="698" t="s">
        <v>1661</v>
      </c>
      <c r="F711" s="696" t="s">
        <v>1639</v>
      </c>
      <c r="G711" s="696" t="s">
        <v>2100</v>
      </c>
      <c r="H711" s="696" t="s">
        <v>531</v>
      </c>
      <c r="I711" s="696" t="s">
        <v>2101</v>
      </c>
      <c r="J711" s="696" t="s">
        <v>2102</v>
      </c>
      <c r="K711" s="696" t="s">
        <v>2103</v>
      </c>
      <c r="L711" s="699">
        <v>86.76</v>
      </c>
      <c r="M711" s="699">
        <v>173.52</v>
      </c>
      <c r="N711" s="696">
        <v>2</v>
      </c>
      <c r="O711" s="700">
        <v>1.5</v>
      </c>
      <c r="P711" s="699">
        <v>86.76</v>
      </c>
      <c r="Q711" s="701">
        <v>0.5</v>
      </c>
      <c r="R711" s="696">
        <v>1</v>
      </c>
      <c r="S711" s="701">
        <v>0.5</v>
      </c>
      <c r="T711" s="700">
        <v>0.5</v>
      </c>
      <c r="U711" s="702">
        <v>0.33333333333333331</v>
      </c>
    </row>
    <row r="712" spans="1:21" ht="14.4" customHeight="1" x14ac:dyDescent="0.3">
      <c r="A712" s="695">
        <v>12</v>
      </c>
      <c r="B712" s="696" t="s">
        <v>530</v>
      </c>
      <c r="C712" s="696">
        <v>89301122</v>
      </c>
      <c r="D712" s="697" t="s">
        <v>3061</v>
      </c>
      <c r="E712" s="698" t="s">
        <v>1661</v>
      </c>
      <c r="F712" s="696" t="s">
        <v>1639</v>
      </c>
      <c r="G712" s="696" t="s">
        <v>2543</v>
      </c>
      <c r="H712" s="696" t="s">
        <v>1090</v>
      </c>
      <c r="I712" s="696" t="s">
        <v>2544</v>
      </c>
      <c r="J712" s="696" t="s">
        <v>2545</v>
      </c>
      <c r="K712" s="696" t="s">
        <v>2447</v>
      </c>
      <c r="L712" s="699">
        <v>112.36</v>
      </c>
      <c r="M712" s="699">
        <v>112.36</v>
      </c>
      <c r="N712" s="696">
        <v>1</v>
      </c>
      <c r="O712" s="700">
        <v>0.5</v>
      </c>
      <c r="P712" s="699">
        <v>112.36</v>
      </c>
      <c r="Q712" s="701">
        <v>1</v>
      </c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12</v>
      </c>
      <c r="B713" s="696" t="s">
        <v>530</v>
      </c>
      <c r="C713" s="696">
        <v>89301122</v>
      </c>
      <c r="D713" s="697" t="s">
        <v>3061</v>
      </c>
      <c r="E713" s="698" t="s">
        <v>1661</v>
      </c>
      <c r="F713" s="696" t="s">
        <v>1639</v>
      </c>
      <c r="G713" s="696" t="s">
        <v>2546</v>
      </c>
      <c r="H713" s="696" t="s">
        <v>1090</v>
      </c>
      <c r="I713" s="696" t="s">
        <v>2547</v>
      </c>
      <c r="J713" s="696" t="s">
        <v>1145</v>
      </c>
      <c r="K713" s="696" t="s">
        <v>2548</v>
      </c>
      <c r="L713" s="699">
        <v>0</v>
      </c>
      <c r="M713" s="699">
        <v>0</v>
      </c>
      <c r="N713" s="696">
        <v>1</v>
      </c>
      <c r="O713" s="700">
        <v>0.5</v>
      </c>
      <c r="P713" s="699"/>
      <c r="Q713" s="701"/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12</v>
      </c>
      <c r="B714" s="696" t="s">
        <v>530</v>
      </c>
      <c r="C714" s="696">
        <v>89301122</v>
      </c>
      <c r="D714" s="697" t="s">
        <v>3061</v>
      </c>
      <c r="E714" s="698" t="s">
        <v>1661</v>
      </c>
      <c r="F714" s="696" t="s">
        <v>1639</v>
      </c>
      <c r="G714" s="696" t="s">
        <v>2549</v>
      </c>
      <c r="H714" s="696" t="s">
        <v>531</v>
      </c>
      <c r="I714" s="696" t="s">
        <v>2550</v>
      </c>
      <c r="J714" s="696" t="s">
        <v>2551</v>
      </c>
      <c r="K714" s="696" t="s">
        <v>2552</v>
      </c>
      <c r="L714" s="699">
        <v>115.18</v>
      </c>
      <c r="M714" s="699">
        <v>230.36</v>
      </c>
      <c r="N714" s="696">
        <v>2</v>
      </c>
      <c r="O714" s="700">
        <v>0.5</v>
      </c>
      <c r="P714" s="699">
        <v>230.36</v>
      </c>
      <c r="Q714" s="701">
        <v>1</v>
      </c>
      <c r="R714" s="696">
        <v>2</v>
      </c>
      <c r="S714" s="701">
        <v>1</v>
      </c>
      <c r="T714" s="700">
        <v>0.5</v>
      </c>
      <c r="U714" s="702">
        <v>1</v>
      </c>
    </row>
    <row r="715" spans="1:21" ht="14.4" customHeight="1" x14ac:dyDescent="0.3">
      <c r="A715" s="695">
        <v>12</v>
      </c>
      <c r="B715" s="696" t="s">
        <v>530</v>
      </c>
      <c r="C715" s="696">
        <v>89301122</v>
      </c>
      <c r="D715" s="697" t="s">
        <v>3061</v>
      </c>
      <c r="E715" s="698" t="s">
        <v>1661</v>
      </c>
      <c r="F715" s="696" t="s">
        <v>1639</v>
      </c>
      <c r="G715" s="696" t="s">
        <v>2549</v>
      </c>
      <c r="H715" s="696" t="s">
        <v>1090</v>
      </c>
      <c r="I715" s="696" t="s">
        <v>2553</v>
      </c>
      <c r="J715" s="696" t="s">
        <v>2554</v>
      </c>
      <c r="K715" s="696" t="s">
        <v>2555</v>
      </c>
      <c r="L715" s="699">
        <v>115.18</v>
      </c>
      <c r="M715" s="699">
        <v>345.54</v>
      </c>
      <c r="N715" s="696">
        <v>3</v>
      </c>
      <c r="O715" s="700">
        <v>0.5</v>
      </c>
      <c r="P715" s="699">
        <v>345.54</v>
      </c>
      <c r="Q715" s="701">
        <v>1</v>
      </c>
      <c r="R715" s="696">
        <v>3</v>
      </c>
      <c r="S715" s="701">
        <v>1</v>
      </c>
      <c r="T715" s="700">
        <v>0.5</v>
      </c>
      <c r="U715" s="702">
        <v>1</v>
      </c>
    </row>
    <row r="716" spans="1:21" ht="14.4" customHeight="1" x14ac:dyDescent="0.3">
      <c r="A716" s="695">
        <v>12</v>
      </c>
      <c r="B716" s="696" t="s">
        <v>530</v>
      </c>
      <c r="C716" s="696">
        <v>89301122</v>
      </c>
      <c r="D716" s="697" t="s">
        <v>3061</v>
      </c>
      <c r="E716" s="698" t="s">
        <v>1661</v>
      </c>
      <c r="F716" s="696" t="s">
        <v>1639</v>
      </c>
      <c r="G716" s="696" t="s">
        <v>1704</v>
      </c>
      <c r="H716" s="696" t="s">
        <v>531</v>
      </c>
      <c r="I716" s="696" t="s">
        <v>2556</v>
      </c>
      <c r="J716" s="696" t="s">
        <v>2557</v>
      </c>
      <c r="K716" s="696" t="s">
        <v>2558</v>
      </c>
      <c r="L716" s="699">
        <v>149.62</v>
      </c>
      <c r="M716" s="699">
        <v>149.62</v>
      </c>
      <c r="N716" s="696">
        <v>1</v>
      </c>
      <c r="O716" s="700">
        <v>0.5</v>
      </c>
      <c r="P716" s="699">
        <v>149.62</v>
      </c>
      <c r="Q716" s="701">
        <v>1</v>
      </c>
      <c r="R716" s="696">
        <v>1</v>
      </c>
      <c r="S716" s="701">
        <v>1</v>
      </c>
      <c r="T716" s="700">
        <v>0.5</v>
      </c>
      <c r="U716" s="702">
        <v>1</v>
      </c>
    </row>
    <row r="717" spans="1:21" ht="14.4" customHeight="1" x14ac:dyDescent="0.3">
      <c r="A717" s="695">
        <v>12</v>
      </c>
      <c r="B717" s="696" t="s">
        <v>530</v>
      </c>
      <c r="C717" s="696">
        <v>89301122</v>
      </c>
      <c r="D717" s="697" t="s">
        <v>3061</v>
      </c>
      <c r="E717" s="698" t="s">
        <v>1661</v>
      </c>
      <c r="F717" s="696" t="s">
        <v>1639</v>
      </c>
      <c r="G717" s="696" t="s">
        <v>2559</v>
      </c>
      <c r="H717" s="696" t="s">
        <v>531</v>
      </c>
      <c r="I717" s="696" t="s">
        <v>2560</v>
      </c>
      <c r="J717" s="696" t="s">
        <v>2561</v>
      </c>
      <c r="K717" s="696" t="s">
        <v>2558</v>
      </c>
      <c r="L717" s="699">
        <v>140.59</v>
      </c>
      <c r="M717" s="699">
        <v>140.59</v>
      </c>
      <c r="N717" s="696">
        <v>1</v>
      </c>
      <c r="O717" s="700">
        <v>0.5</v>
      </c>
      <c r="P717" s="699">
        <v>140.59</v>
      </c>
      <c r="Q717" s="701">
        <v>1</v>
      </c>
      <c r="R717" s="696">
        <v>1</v>
      </c>
      <c r="S717" s="701">
        <v>1</v>
      </c>
      <c r="T717" s="700">
        <v>0.5</v>
      </c>
      <c r="U717" s="702">
        <v>1</v>
      </c>
    </row>
    <row r="718" spans="1:21" ht="14.4" customHeight="1" x14ac:dyDescent="0.3">
      <c r="A718" s="695">
        <v>12</v>
      </c>
      <c r="B718" s="696" t="s">
        <v>530</v>
      </c>
      <c r="C718" s="696">
        <v>89301122</v>
      </c>
      <c r="D718" s="697" t="s">
        <v>3061</v>
      </c>
      <c r="E718" s="698" t="s">
        <v>1661</v>
      </c>
      <c r="F718" s="696" t="s">
        <v>1639</v>
      </c>
      <c r="G718" s="696" t="s">
        <v>1675</v>
      </c>
      <c r="H718" s="696" t="s">
        <v>531</v>
      </c>
      <c r="I718" s="696" t="s">
        <v>1267</v>
      </c>
      <c r="J718" s="696" t="s">
        <v>1268</v>
      </c>
      <c r="K718" s="696" t="s">
        <v>1269</v>
      </c>
      <c r="L718" s="699">
        <v>153.52000000000001</v>
      </c>
      <c r="M718" s="699">
        <v>4605.6000000000004</v>
      </c>
      <c r="N718" s="696">
        <v>30</v>
      </c>
      <c r="O718" s="700">
        <v>21</v>
      </c>
      <c r="P718" s="699">
        <v>1535.2</v>
      </c>
      <c r="Q718" s="701">
        <v>0.33333333333333331</v>
      </c>
      <c r="R718" s="696">
        <v>10</v>
      </c>
      <c r="S718" s="701">
        <v>0.33333333333333331</v>
      </c>
      <c r="T718" s="700">
        <v>7.5</v>
      </c>
      <c r="U718" s="702">
        <v>0.35714285714285715</v>
      </c>
    </row>
    <row r="719" spans="1:21" ht="14.4" customHeight="1" x14ac:dyDescent="0.3">
      <c r="A719" s="695">
        <v>12</v>
      </c>
      <c r="B719" s="696" t="s">
        <v>530</v>
      </c>
      <c r="C719" s="696">
        <v>89301122</v>
      </c>
      <c r="D719" s="697" t="s">
        <v>3061</v>
      </c>
      <c r="E719" s="698" t="s">
        <v>1661</v>
      </c>
      <c r="F719" s="696" t="s">
        <v>1639</v>
      </c>
      <c r="G719" s="696" t="s">
        <v>1876</v>
      </c>
      <c r="H719" s="696" t="s">
        <v>531</v>
      </c>
      <c r="I719" s="696" t="s">
        <v>1877</v>
      </c>
      <c r="J719" s="696" t="s">
        <v>1878</v>
      </c>
      <c r="K719" s="696" t="s">
        <v>1879</v>
      </c>
      <c r="L719" s="699">
        <v>121.59</v>
      </c>
      <c r="M719" s="699">
        <v>1215.9000000000001</v>
      </c>
      <c r="N719" s="696">
        <v>10</v>
      </c>
      <c r="O719" s="700">
        <v>7</v>
      </c>
      <c r="P719" s="699">
        <v>607.95000000000005</v>
      </c>
      <c r="Q719" s="701">
        <v>0.5</v>
      </c>
      <c r="R719" s="696">
        <v>5</v>
      </c>
      <c r="S719" s="701">
        <v>0.5</v>
      </c>
      <c r="T719" s="700">
        <v>3.5</v>
      </c>
      <c r="U719" s="702">
        <v>0.5</v>
      </c>
    </row>
    <row r="720" spans="1:21" ht="14.4" customHeight="1" x14ac:dyDescent="0.3">
      <c r="A720" s="695">
        <v>12</v>
      </c>
      <c r="B720" s="696" t="s">
        <v>530</v>
      </c>
      <c r="C720" s="696">
        <v>89301122</v>
      </c>
      <c r="D720" s="697" t="s">
        <v>3061</v>
      </c>
      <c r="E720" s="698" t="s">
        <v>1661</v>
      </c>
      <c r="F720" s="696" t="s">
        <v>1639</v>
      </c>
      <c r="G720" s="696" t="s">
        <v>2417</v>
      </c>
      <c r="H720" s="696" t="s">
        <v>531</v>
      </c>
      <c r="I720" s="696" t="s">
        <v>2418</v>
      </c>
      <c r="J720" s="696" t="s">
        <v>2419</v>
      </c>
      <c r="K720" s="696" t="s">
        <v>2420</v>
      </c>
      <c r="L720" s="699">
        <v>228.89</v>
      </c>
      <c r="M720" s="699">
        <v>228.89</v>
      </c>
      <c r="N720" s="696">
        <v>1</v>
      </c>
      <c r="O720" s="700">
        <v>0.5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12</v>
      </c>
      <c r="B721" s="696" t="s">
        <v>530</v>
      </c>
      <c r="C721" s="696">
        <v>89301122</v>
      </c>
      <c r="D721" s="697" t="s">
        <v>3061</v>
      </c>
      <c r="E721" s="698" t="s">
        <v>1661</v>
      </c>
      <c r="F721" s="696" t="s">
        <v>1639</v>
      </c>
      <c r="G721" s="696" t="s">
        <v>1742</v>
      </c>
      <c r="H721" s="696" t="s">
        <v>1090</v>
      </c>
      <c r="I721" s="696" t="s">
        <v>1311</v>
      </c>
      <c r="J721" s="696" t="s">
        <v>1312</v>
      </c>
      <c r="K721" s="696" t="s">
        <v>1601</v>
      </c>
      <c r="L721" s="699">
        <v>69.86</v>
      </c>
      <c r="M721" s="699">
        <v>698.59999999999991</v>
      </c>
      <c r="N721" s="696">
        <v>10</v>
      </c>
      <c r="O721" s="700">
        <v>5.5</v>
      </c>
      <c r="P721" s="699">
        <v>279.44</v>
      </c>
      <c r="Q721" s="701">
        <v>0.4</v>
      </c>
      <c r="R721" s="696">
        <v>4</v>
      </c>
      <c r="S721" s="701">
        <v>0.4</v>
      </c>
      <c r="T721" s="700">
        <v>3</v>
      </c>
      <c r="U721" s="702">
        <v>0.54545454545454541</v>
      </c>
    </row>
    <row r="722" spans="1:21" ht="14.4" customHeight="1" x14ac:dyDescent="0.3">
      <c r="A722" s="695">
        <v>12</v>
      </c>
      <c r="B722" s="696" t="s">
        <v>530</v>
      </c>
      <c r="C722" s="696">
        <v>89301122</v>
      </c>
      <c r="D722" s="697" t="s">
        <v>3061</v>
      </c>
      <c r="E722" s="698" t="s">
        <v>1661</v>
      </c>
      <c r="F722" s="696" t="s">
        <v>1639</v>
      </c>
      <c r="G722" s="696" t="s">
        <v>2562</v>
      </c>
      <c r="H722" s="696" t="s">
        <v>531</v>
      </c>
      <c r="I722" s="696" t="s">
        <v>2563</v>
      </c>
      <c r="J722" s="696" t="s">
        <v>2564</v>
      </c>
      <c r="K722" s="696" t="s">
        <v>2088</v>
      </c>
      <c r="L722" s="699">
        <v>0</v>
      </c>
      <c r="M722" s="699">
        <v>0</v>
      </c>
      <c r="N722" s="696">
        <v>1</v>
      </c>
      <c r="O722" s="700">
        <v>0.5</v>
      </c>
      <c r="P722" s="699">
        <v>0</v>
      </c>
      <c r="Q722" s="701"/>
      <c r="R722" s="696">
        <v>1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12</v>
      </c>
      <c r="B723" s="696" t="s">
        <v>530</v>
      </c>
      <c r="C723" s="696">
        <v>89301122</v>
      </c>
      <c r="D723" s="697" t="s">
        <v>3061</v>
      </c>
      <c r="E723" s="698" t="s">
        <v>1661</v>
      </c>
      <c r="F723" s="696" t="s">
        <v>1639</v>
      </c>
      <c r="G723" s="696" t="s">
        <v>2304</v>
      </c>
      <c r="H723" s="696" t="s">
        <v>531</v>
      </c>
      <c r="I723" s="696" t="s">
        <v>2305</v>
      </c>
      <c r="J723" s="696" t="s">
        <v>2306</v>
      </c>
      <c r="K723" s="696" t="s">
        <v>2307</v>
      </c>
      <c r="L723" s="699">
        <v>257.22000000000003</v>
      </c>
      <c r="M723" s="699">
        <v>1028.8800000000001</v>
      </c>
      <c r="N723" s="696">
        <v>4</v>
      </c>
      <c r="O723" s="700">
        <v>1.5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12</v>
      </c>
      <c r="B724" s="696" t="s">
        <v>530</v>
      </c>
      <c r="C724" s="696">
        <v>89301122</v>
      </c>
      <c r="D724" s="697" t="s">
        <v>3061</v>
      </c>
      <c r="E724" s="698" t="s">
        <v>1661</v>
      </c>
      <c r="F724" s="696" t="s">
        <v>1639</v>
      </c>
      <c r="G724" s="696" t="s">
        <v>2304</v>
      </c>
      <c r="H724" s="696" t="s">
        <v>531</v>
      </c>
      <c r="I724" s="696" t="s">
        <v>2565</v>
      </c>
      <c r="J724" s="696" t="s">
        <v>2473</v>
      </c>
      <c r="K724" s="696" t="s">
        <v>825</v>
      </c>
      <c r="L724" s="699">
        <v>128.61000000000001</v>
      </c>
      <c r="M724" s="699">
        <v>6044.67</v>
      </c>
      <c r="N724" s="696">
        <v>47</v>
      </c>
      <c r="O724" s="700">
        <v>9.5</v>
      </c>
      <c r="P724" s="699">
        <v>4372.74</v>
      </c>
      <c r="Q724" s="701">
        <v>0.72340425531914887</v>
      </c>
      <c r="R724" s="696">
        <v>34</v>
      </c>
      <c r="S724" s="701">
        <v>0.72340425531914898</v>
      </c>
      <c r="T724" s="700">
        <v>6</v>
      </c>
      <c r="U724" s="702">
        <v>0.63157894736842102</v>
      </c>
    </row>
    <row r="725" spans="1:21" ht="14.4" customHeight="1" x14ac:dyDescent="0.3">
      <c r="A725" s="695">
        <v>12</v>
      </c>
      <c r="B725" s="696" t="s">
        <v>530</v>
      </c>
      <c r="C725" s="696">
        <v>89301122</v>
      </c>
      <c r="D725" s="697" t="s">
        <v>3061</v>
      </c>
      <c r="E725" s="698" t="s">
        <v>1661</v>
      </c>
      <c r="F725" s="696" t="s">
        <v>1639</v>
      </c>
      <c r="G725" s="696" t="s">
        <v>2304</v>
      </c>
      <c r="H725" s="696" t="s">
        <v>531</v>
      </c>
      <c r="I725" s="696" t="s">
        <v>2472</v>
      </c>
      <c r="J725" s="696" t="s">
        <v>2473</v>
      </c>
      <c r="K725" s="696" t="s">
        <v>2307</v>
      </c>
      <c r="L725" s="699">
        <v>0</v>
      </c>
      <c r="M725" s="699">
        <v>0</v>
      </c>
      <c r="N725" s="696">
        <v>4</v>
      </c>
      <c r="O725" s="700">
        <v>2</v>
      </c>
      <c r="P725" s="699">
        <v>0</v>
      </c>
      <c r="Q725" s="701"/>
      <c r="R725" s="696">
        <v>1</v>
      </c>
      <c r="S725" s="701">
        <v>0.25</v>
      </c>
      <c r="T725" s="700">
        <v>1</v>
      </c>
      <c r="U725" s="702">
        <v>0.5</v>
      </c>
    </row>
    <row r="726" spans="1:21" ht="14.4" customHeight="1" x14ac:dyDescent="0.3">
      <c r="A726" s="695">
        <v>12</v>
      </c>
      <c r="B726" s="696" t="s">
        <v>530</v>
      </c>
      <c r="C726" s="696">
        <v>89301122</v>
      </c>
      <c r="D726" s="697" t="s">
        <v>3061</v>
      </c>
      <c r="E726" s="698" t="s">
        <v>1661</v>
      </c>
      <c r="F726" s="696" t="s">
        <v>1639</v>
      </c>
      <c r="G726" s="696" t="s">
        <v>1785</v>
      </c>
      <c r="H726" s="696" t="s">
        <v>1090</v>
      </c>
      <c r="I726" s="696" t="s">
        <v>1786</v>
      </c>
      <c r="J726" s="696" t="s">
        <v>1787</v>
      </c>
      <c r="K726" s="696" t="s">
        <v>1788</v>
      </c>
      <c r="L726" s="699">
        <v>48.98</v>
      </c>
      <c r="M726" s="699">
        <v>146.94</v>
      </c>
      <c r="N726" s="696">
        <v>3</v>
      </c>
      <c r="O726" s="700">
        <v>0.5</v>
      </c>
      <c r="P726" s="699">
        <v>146.94</v>
      </c>
      <c r="Q726" s="701">
        <v>1</v>
      </c>
      <c r="R726" s="696">
        <v>3</v>
      </c>
      <c r="S726" s="701">
        <v>1</v>
      </c>
      <c r="T726" s="700">
        <v>0.5</v>
      </c>
      <c r="U726" s="702">
        <v>1</v>
      </c>
    </row>
    <row r="727" spans="1:21" ht="14.4" customHeight="1" x14ac:dyDescent="0.3">
      <c r="A727" s="695">
        <v>12</v>
      </c>
      <c r="B727" s="696" t="s">
        <v>530</v>
      </c>
      <c r="C727" s="696">
        <v>89301122</v>
      </c>
      <c r="D727" s="697" t="s">
        <v>3061</v>
      </c>
      <c r="E727" s="698" t="s">
        <v>1661</v>
      </c>
      <c r="F727" s="696" t="s">
        <v>1639</v>
      </c>
      <c r="G727" s="696" t="s">
        <v>2566</v>
      </c>
      <c r="H727" s="696" t="s">
        <v>531</v>
      </c>
      <c r="I727" s="696" t="s">
        <v>2567</v>
      </c>
      <c r="J727" s="696" t="s">
        <v>2568</v>
      </c>
      <c r="K727" s="696" t="s">
        <v>2569</v>
      </c>
      <c r="L727" s="699">
        <v>169</v>
      </c>
      <c r="M727" s="699">
        <v>169</v>
      </c>
      <c r="N727" s="696">
        <v>1</v>
      </c>
      <c r="O727" s="700">
        <v>0.5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12</v>
      </c>
      <c r="B728" s="696" t="s">
        <v>530</v>
      </c>
      <c r="C728" s="696">
        <v>89301122</v>
      </c>
      <c r="D728" s="697" t="s">
        <v>3061</v>
      </c>
      <c r="E728" s="698" t="s">
        <v>1661</v>
      </c>
      <c r="F728" s="696" t="s">
        <v>1639</v>
      </c>
      <c r="G728" s="696" t="s">
        <v>1743</v>
      </c>
      <c r="H728" s="696" t="s">
        <v>531</v>
      </c>
      <c r="I728" s="696" t="s">
        <v>650</v>
      </c>
      <c r="J728" s="696" t="s">
        <v>651</v>
      </c>
      <c r="K728" s="696" t="s">
        <v>652</v>
      </c>
      <c r="L728" s="699">
        <v>56.69</v>
      </c>
      <c r="M728" s="699">
        <v>2664.43</v>
      </c>
      <c r="N728" s="696">
        <v>47</v>
      </c>
      <c r="O728" s="700">
        <v>10.5</v>
      </c>
      <c r="P728" s="699">
        <v>1360.56</v>
      </c>
      <c r="Q728" s="701">
        <v>0.51063829787234039</v>
      </c>
      <c r="R728" s="696">
        <v>24</v>
      </c>
      <c r="S728" s="701">
        <v>0.51063829787234039</v>
      </c>
      <c r="T728" s="700">
        <v>5</v>
      </c>
      <c r="U728" s="702">
        <v>0.47619047619047616</v>
      </c>
    </row>
    <row r="729" spans="1:21" ht="14.4" customHeight="1" x14ac:dyDescent="0.3">
      <c r="A729" s="695">
        <v>12</v>
      </c>
      <c r="B729" s="696" t="s">
        <v>530</v>
      </c>
      <c r="C729" s="696">
        <v>89301122</v>
      </c>
      <c r="D729" s="697" t="s">
        <v>3061</v>
      </c>
      <c r="E729" s="698" t="s">
        <v>1661</v>
      </c>
      <c r="F729" s="696" t="s">
        <v>1639</v>
      </c>
      <c r="G729" s="696" t="s">
        <v>2032</v>
      </c>
      <c r="H729" s="696" t="s">
        <v>531</v>
      </c>
      <c r="I729" s="696" t="s">
        <v>565</v>
      </c>
      <c r="J729" s="696" t="s">
        <v>2033</v>
      </c>
      <c r="K729" s="696" t="s">
        <v>2034</v>
      </c>
      <c r="L729" s="699">
        <v>22.88</v>
      </c>
      <c r="M729" s="699">
        <v>22.88</v>
      </c>
      <c r="N729" s="696">
        <v>1</v>
      </c>
      <c r="O729" s="700">
        <v>0.5</v>
      </c>
      <c r="P729" s="699">
        <v>22.88</v>
      </c>
      <c r="Q729" s="701">
        <v>1</v>
      </c>
      <c r="R729" s="696">
        <v>1</v>
      </c>
      <c r="S729" s="701">
        <v>1</v>
      </c>
      <c r="T729" s="700">
        <v>0.5</v>
      </c>
      <c r="U729" s="702">
        <v>1</v>
      </c>
    </row>
    <row r="730" spans="1:21" ht="14.4" customHeight="1" x14ac:dyDescent="0.3">
      <c r="A730" s="695">
        <v>12</v>
      </c>
      <c r="B730" s="696" t="s">
        <v>530</v>
      </c>
      <c r="C730" s="696">
        <v>89301122</v>
      </c>
      <c r="D730" s="697" t="s">
        <v>3061</v>
      </c>
      <c r="E730" s="698" t="s">
        <v>1661</v>
      </c>
      <c r="F730" s="696" t="s">
        <v>1639</v>
      </c>
      <c r="G730" s="696" t="s">
        <v>2570</v>
      </c>
      <c r="H730" s="696" t="s">
        <v>1090</v>
      </c>
      <c r="I730" s="696" t="s">
        <v>2571</v>
      </c>
      <c r="J730" s="696" t="s">
        <v>2572</v>
      </c>
      <c r="K730" s="696" t="s">
        <v>2573</v>
      </c>
      <c r="L730" s="699">
        <v>1793.46</v>
      </c>
      <c r="M730" s="699">
        <v>1793.46</v>
      </c>
      <c r="N730" s="696">
        <v>1</v>
      </c>
      <c r="O730" s="700">
        <v>0.5</v>
      </c>
      <c r="P730" s="699">
        <v>1793.46</v>
      </c>
      <c r="Q730" s="701">
        <v>1</v>
      </c>
      <c r="R730" s="696">
        <v>1</v>
      </c>
      <c r="S730" s="701">
        <v>1</v>
      </c>
      <c r="T730" s="700">
        <v>0.5</v>
      </c>
      <c r="U730" s="702">
        <v>1</v>
      </c>
    </row>
    <row r="731" spans="1:21" ht="14.4" customHeight="1" x14ac:dyDescent="0.3">
      <c r="A731" s="695">
        <v>12</v>
      </c>
      <c r="B731" s="696" t="s">
        <v>530</v>
      </c>
      <c r="C731" s="696">
        <v>89301122</v>
      </c>
      <c r="D731" s="697" t="s">
        <v>3061</v>
      </c>
      <c r="E731" s="698" t="s">
        <v>1661</v>
      </c>
      <c r="F731" s="696" t="s">
        <v>1639</v>
      </c>
      <c r="G731" s="696" t="s">
        <v>1744</v>
      </c>
      <c r="H731" s="696" t="s">
        <v>531</v>
      </c>
      <c r="I731" s="696" t="s">
        <v>1779</v>
      </c>
      <c r="J731" s="696" t="s">
        <v>1777</v>
      </c>
      <c r="K731" s="696" t="s">
        <v>1780</v>
      </c>
      <c r="L731" s="699">
        <v>250.07</v>
      </c>
      <c r="M731" s="699">
        <v>750.21</v>
      </c>
      <c r="N731" s="696">
        <v>3</v>
      </c>
      <c r="O731" s="700">
        <v>1</v>
      </c>
      <c r="P731" s="699"/>
      <c r="Q731" s="701">
        <v>0</v>
      </c>
      <c r="R731" s="696"/>
      <c r="S731" s="701">
        <v>0</v>
      </c>
      <c r="T731" s="700"/>
      <c r="U731" s="702">
        <v>0</v>
      </c>
    </row>
    <row r="732" spans="1:21" ht="14.4" customHeight="1" x14ac:dyDescent="0.3">
      <c r="A732" s="695">
        <v>12</v>
      </c>
      <c r="B732" s="696" t="s">
        <v>530</v>
      </c>
      <c r="C732" s="696">
        <v>89301122</v>
      </c>
      <c r="D732" s="697" t="s">
        <v>3061</v>
      </c>
      <c r="E732" s="698" t="s">
        <v>1661</v>
      </c>
      <c r="F732" s="696" t="s">
        <v>1639</v>
      </c>
      <c r="G732" s="696" t="s">
        <v>1744</v>
      </c>
      <c r="H732" s="696" t="s">
        <v>531</v>
      </c>
      <c r="I732" s="696" t="s">
        <v>2574</v>
      </c>
      <c r="J732" s="696" t="s">
        <v>1777</v>
      </c>
      <c r="K732" s="696" t="s">
        <v>2575</v>
      </c>
      <c r="L732" s="699">
        <v>0</v>
      </c>
      <c r="M732" s="699">
        <v>0</v>
      </c>
      <c r="N732" s="696">
        <v>2</v>
      </c>
      <c r="O732" s="700">
        <v>1</v>
      </c>
      <c r="P732" s="699">
        <v>0</v>
      </c>
      <c r="Q732" s="701"/>
      <c r="R732" s="696">
        <v>2</v>
      </c>
      <c r="S732" s="701">
        <v>1</v>
      </c>
      <c r="T732" s="700">
        <v>1</v>
      </c>
      <c r="U732" s="702">
        <v>1</v>
      </c>
    </row>
    <row r="733" spans="1:21" ht="14.4" customHeight="1" x14ac:dyDescent="0.3">
      <c r="A733" s="695">
        <v>12</v>
      </c>
      <c r="B733" s="696" t="s">
        <v>530</v>
      </c>
      <c r="C733" s="696">
        <v>89301122</v>
      </c>
      <c r="D733" s="697" t="s">
        <v>3061</v>
      </c>
      <c r="E733" s="698" t="s">
        <v>1661</v>
      </c>
      <c r="F733" s="696" t="s">
        <v>1639</v>
      </c>
      <c r="G733" s="696" t="s">
        <v>1744</v>
      </c>
      <c r="H733" s="696" t="s">
        <v>531</v>
      </c>
      <c r="I733" s="696" t="s">
        <v>1880</v>
      </c>
      <c r="J733" s="696" t="s">
        <v>1746</v>
      </c>
      <c r="K733" s="696" t="s">
        <v>1881</v>
      </c>
      <c r="L733" s="699">
        <v>0</v>
      </c>
      <c r="M733" s="699">
        <v>0</v>
      </c>
      <c r="N733" s="696">
        <v>9</v>
      </c>
      <c r="O733" s="700">
        <v>2</v>
      </c>
      <c r="P733" s="699"/>
      <c r="Q733" s="701"/>
      <c r="R733" s="696"/>
      <c r="S733" s="701">
        <v>0</v>
      </c>
      <c r="T733" s="700"/>
      <c r="U733" s="702">
        <v>0</v>
      </c>
    </row>
    <row r="734" spans="1:21" ht="14.4" customHeight="1" x14ac:dyDescent="0.3">
      <c r="A734" s="695">
        <v>12</v>
      </c>
      <c r="B734" s="696" t="s">
        <v>530</v>
      </c>
      <c r="C734" s="696">
        <v>89301122</v>
      </c>
      <c r="D734" s="697" t="s">
        <v>3061</v>
      </c>
      <c r="E734" s="698" t="s">
        <v>1661</v>
      </c>
      <c r="F734" s="696" t="s">
        <v>1639</v>
      </c>
      <c r="G734" s="696" t="s">
        <v>1744</v>
      </c>
      <c r="H734" s="696" t="s">
        <v>531</v>
      </c>
      <c r="I734" s="696" t="s">
        <v>1999</v>
      </c>
      <c r="J734" s="696" t="s">
        <v>1746</v>
      </c>
      <c r="K734" s="696" t="s">
        <v>2000</v>
      </c>
      <c r="L734" s="699">
        <v>0</v>
      </c>
      <c r="M734" s="699">
        <v>0</v>
      </c>
      <c r="N734" s="696">
        <v>2</v>
      </c>
      <c r="O734" s="700">
        <v>1.5</v>
      </c>
      <c r="P734" s="699"/>
      <c r="Q734" s="701"/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12</v>
      </c>
      <c r="B735" s="696" t="s">
        <v>530</v>
      </c>
      <c r="C735" s="696">
        <v>89301122</v>
      </c>
      <c r="D735" s="697" t="s">
        <v>3061</v>
      </c>
      <c r="E735" s="698" t="s">
        <v>1661</v>
      </c>
      <c r="F735" s="696" t="s">
        <v>1639</v>
      </c>
      <c r="G735" s="696" t="s">
        <v>1744</v>
      </c>
      <c r="H735" s="696" t="s">
        <v>531</v>
      </c>
      <c r="I735" s="696" t="s">
        <v>1745</v>
      </c>
      <c r="J735" s="696" t="s">
        <v>1746</v>
      </c>
      <c r="K735" s="696" t="s">
        <v>1747</v>
      </c>
      <c r="L735" s="699">
        <v>181.41</v>
      </c>
      <c r="M735" s="699">
        <v>2176.92</v>
      </c>
      <c r="N735" s="696">
        <v>12</v>
      </c>
      <c r="O735" s="700">
        <v>4</v>
      </c>
      <c r="P735" s="699">
        <v>544.23</v>
      </c>
      <c r="Q735" s="701">
        <v>0.25</v>
      </c>
      <c r="R735" s="696">
        <v>3</v>
      </c>
      <c r="S735" s="701">
        <v>0.25</v>
      </c>
      <c r="T735" s="700">
        <v>1</v>
      </c>
      <c r="U735" s="702">
        <v>0.25</v>
      </c>
    </row>
    <row r="736" spans="1:21" ht="14.4" customHeight="1" x14ac:dyDescent="0.3">
      <c r="A736" s="695">
        <v>12</v>
      </c>
      <c r="B736" s="696" t="s">
        <v>530</v>
      </c>
      <c r="C736" s="696">
        <v>89301122</v>
      </c>
      <c r="D736" s="697" t="s">
        <v>3061</v>
      </c>
      <c r="E736" s="698" t="s">
        <v>1661</v>
      </c>
      <c r="F736" s="696" t="s">
        <v>1639</v>
      </c>
      <c r="G736" s="696" t="s">
        <v>1744</v>
      </c>
      <c r="H736" s="696" t="s">
        <v>531</v>
      </c>
      <c r="I736" s="696" t="s">
        <v>1885</v>
      </c>
      <c r="J736" s="696" t="s">
        <v>1777</v>
      </c>
      <c r="K736" s="696" t="s">
        <v>1886</v>
      </c>
      <c r="L736" s="699">
        <v>0</v>
      </c>
      <c r="M736" s="699">
        <v>0</v>
      </c>
      <c r="N736" s="696">
        <v>4</v>
      </c>
      <c r="O736" s="700">
        <v>2</v>
      </c>
      <c r="P736" s="699">
        <v>0</v>
      </c>
      <c r="Q736" s="701"/>
      <c r="R736" s="696">
        <v>4</v>
      </c>
      <c r="S736" s="701">
        <v>1</v>
      </c>
      <c r="T736" s="700">
        <v>2</v>
      </c>
      <c r="U736" s="702">
        <v>1</v>
      </c>
    </row>
    <row r="737" spans="1:21" ht="14.4" customHeight="1" x14ac:dyDescent="0.3">
      <c r="A737" s="695">
        <v>12</v>
      </c>
      <c r="B737" s="696" t="s">
        <v>530</v>
      </c>
      <c r="C737" s="696">
        <v>89301122</v>
      </c>
      <c r="D737" s="697" t="s">
        <v>3061</v>
      </c>
      <c r="E737" s="698" t="s">
        <v>1661</v>
      </c>
      <c r="F737" s="696" t="s">
        <v>1639</v>
      </c>
      <c r="G737" s="696" t="s">
        <v>1744</v>
      </c>
      <c r="H737" s="696" t="s">
        <v>531</v>
      </c>
      <c r="I737" s="696" t="s">
        <v>2576</v>
      </c>
      <c r="J737" s="696" t="s">
        <v>1777</v>
      </c>
      <c r="K737" s="696" t="s">
        <v>2577</v>
      </c>
      <c r="L737" s="699">
        <v>0</v>
      </c>
      <c r="M737" s="699">
        <v>0</v>
      </c>
      <c r="N737" s="696">
        <v>1</v>
      </c>
      <c r="O737" s="700">
        <v>1</v>
      </c>
      <c r="P737" s="699">
        <v>0</v>
      </c>
      <c r="Q737" s="701"/>
      <c r="R737" s="696">
        <v>1</v>
      </c>
      <c r="S737" s="701">
        <v>1</v>
      </c>
      <c r="T737" s="700">
        <v>1</v>
      </c>
      <c r="U737" s="702">
        <v>1</v>
      </c>
    </row>
    <row r="738" spans="1:21" ht="14.4" customHeight="1" x14ac:dyDescent="0.3">
      <c r="A738" s="695">
        <v>12</v>
      </c>
      <c r="B738" s="696" t="s">
        <v>530</v>
      </c>
      <c r="C738" s="696">
        <v>89301122</v>
      </c>
      <c r="D738" s="697" t="s">
        <v>3061</v>
      </c>
      <c r="E738" s="698" t="s">
        <v>1661</v>
      </c>
      <c r="F738" s="696" t="s">
        <v>1639</v>
      </c>
      <c r="G738" s="696" t="s">
        <v>2474</v>
      </c>
      <c r="H738" s="696" t="s">
        <v>1090</v>
      </c>
      <c r="I738" s="696" t="s">
        <v>2578</v>
      </c>
      <c r="J738" s="696" t="s">
        <v>2579</v>
      </c>
      <c r="K738" s="696" t="s">
        <v>2580</v>
      </c>
      <c r="L738" s="699">
        <v>134.83000000000001</v>
      </c>
      <c r="M738" s="699">
        <v>404.49</v>
      </c>
      <c r="N738" s="696">
        <v>3</v>
      </c>
      <c r="O738" s="700">
        <v>0.5</v>
      </c>
      <c r="P738" s="699">
        <v>404.49</v>
      </c>
      <c r="Q738" s="701">
        <v>1</v>
      </c>
      <c r="R738" s="696">
        <v>3</v>
      </c>
      <c r="S738" s="701">
        <v>1</v>
      </c>
      <c r="T738" s="700">
        <v>0.5</v>
      </c>
      <c r="U738" s="702">
        <v>1</v>
      </c>
    </row>
    <row r="739" spans="1:21" ht="14.4" customHeight="1" x14ac:dyDescent="0.3">
      <c r="A739" s="695">
        <v>12</v>
      </c>
      <c r="B739" s="696" t="s">
        <v>530</v>
      </c>
      <c r="C739" s="696">
        <v>89301122</v>
      </c>
      <c r="D739" s="697" t="s">
        <v>3061</v>
      </c>
      <c r="E739" s="698" t="s">
        <v>1661</v>
      </c>
      <c r="F739" s="696" t="s">
        <v>1639</v>
      </c>
      <c r="G739" s="696" t="s">
        <v>2581</v>
      </c>
      <c r="H739" s="696" t="s">
        <v>531</v>
      </c>
      <c r="I739" s="696" t="s">
        <v>2582</v>
      </c>
      <c r="J739" s="696" t="s">
        <v>2583</v>
      </c>
      <c r="K739" s="696" t="s">
        <v>2584</v>
      </c>
      <c r="L739" s="699">
        <v>0</v>
      </c>
      <c r="M739" s="699">
        <v>0</v>
      </c>
      <c r="N739" s="696">
        <v>1</v>
      </c>
      <c r="O739" s="700">
        <v>0.5</v>
      </c>
      <c r="P739" s="699">
        <v>0</v>
      </c>
      <c r="Q739" s="701"/>
      <c r="R739" s="696">
        <v>1</v>
      </c>
      <c r="S739" s="701">
        <v>1</v>
      </c>
      <c r="T739" s="700">
        <v>0.5</v>
      </c>
      <c r="U739" s="702">
        <v>1</v>
      </c>
    </row>
    <row r="740" spans="1:21" ht="14.4" customHeight="1" x14ac:dyDescent="0.3">
      <c r="A740" s="695">
        <v>12</v>
      </c>
      <c r="B740" s="696" t="s">
        <v>530</v>
      </c>
      <c r="C740" s="696">
        <v>89301122</v>
      </c>
      <c r="D740" s="697" t="s">
        <v>3061</v>
      </c>
      <c r="E740" s="698" t="s">
        <v>1661</v>
      </c>
      <c r="F740" s="696" t="s">
        <v>1639</v>
      </c>
      <c r="G740" s="696" t="s">
        <v>1713</v>
      </c>
      <c r="H740" s="696" t="s">
        <v>531</v>
      </c>
      <c r="I740" s="696" t="s">
        <v>1714</v>
      </c>
      <c r="J740" s="696" t="s">
        <v>1715</v>
      </c>
      <c r="K740" s="696" t="s">
        <v>1716</v>
      </c>
      <c r="L740" s="699">
        <v>326.37</v>
      </c>
      <c r="M740" s="699">
        <v>3916.4399999999996</v>
      </c>
      <c r="N740" s="696">
        <v>12</v>
      </c>
      <c r="O740" s="700">
        <v>6.5</v>
      </c>
      <c r="P740" s="699">
        <v>3590.0699999999997</v>
      </c>
      <c r="Q740" s="701">
        <v>0.91666666666666674</v>
      </c>
      <c r="R740" s="696">
        <v>11</v>
      </c>
      <c r="S740" s="701">
        <v>0.91666666666666663</v>
      </c>
      <c r="T740" s="700">
        <v>5.5</v>
      </c>
      <c r="U740" s="702">
        <v>0.84615384615384615</v>
      </c>
    </row>
    <row r="741" spans="1:21" ht="14.4" customHeight="1" x14ac:dyDescent="0.3">
      <c r="A741" s="695">
        <v>12</v>
      </c>
      <c r="B741" s="696" t="s">
        <v>530</v>
      </c>
      <c r="C741" s="696">
        <v>89301122</v>
      </c>
      <c r="D741" s="697" t="s">
        <v>3061</v>
      </c>
      <c r="E741" s="698" t="s">
        <v>1661</v>
      </c>
      <c r="F741" s="696" t="s">
        <v>1639</v>
      </c>
      <c r="G741" s="696" t="s">
        <v>2585</v>
      </c>
      <c r="H741" s="696" t="s">
        <v>531</v>
      </c>
      <c r="I741" s="696" t="s">
        <v>756</v>
      </c>
      <c r="J741" s="696" t="s">
        <v>2586</v>
      </c>
      <c r="K741" s="696" t="s">
        <v>2587</v>
      </c>
      <c r="L741" s="699">
        <v>0</v>
      </c>
      <c r="M741" s="699">
        <v>0</v>
      </c>
      <c r="N741" s="696">
        <v>3</v>
      </c>
      <c r="O741" s="700">
        <v>1</v>
      </c>
      <c r="P741" s="699"/>
      <c r="Q741" s="701"/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12</v>
      </c>
      <c r="B742" s="696" t="s">
        <v>530</v>
      </c>
      <c r="C742" s="696">
        <v>89301122</v>
      </c>
      <c r="D742" s="697" t="s">
        <v>3061</v>
      </c>
      <c r="E742" s="698" t="s">
        <v>1661</v>
      </c>
      <c r="F742" s="696" t="s">
        <v>1639</v>
      </c>
      <c r="G742" s="696" t="s">
        <v>2588</v>
      </c>
      <c r="H742" s="696" t="s">
        <v>531</v>
      </c>
      <c r="I742" s="696" t="s">
        <v>2589</v>
      </c>
      <c r="J742" s="696" t="s">
        <v>2590</v>
      </c>
      <c r="K742" s="696" t="s">
        <v>2591</v>
      </c>
      <c r="L742" s="699">
        <v>0</v>
      </c>
      <c r="M742" s="699">
        <v>0</v>
      </c>
      <c r="N742" s="696">
        <v>1</v>
      </c>
      <c r="O742" s="700">
        <v>1</v>
      </c>
      <c r="P742" s="699">
        <v>0</v>
      </c>
      <c r="Q742" s="701"/>
      <c r="R742" s="696">
        <v>1</v>
      </c>
      <c r="S742" s="701">
        <v>1</v>
      </c>
      <c r="T742" s="700">
        <v>1</v>
      </c>
      <c r="U742" s="702">
        <v>1</v>
      </c>
    </row>
    <row r="743" spans="1:21" ht="14.4" customHeight="1" x14ac:dyDescent="0.3">
      <c r="A743" s="695">
        <v>12</v>
      </c>
      <c r="B743" s="696" t="s">
        <v>530</v>
      </c>
      <c r="C743" s="696">
        <v>89301122</v>
      </c>
      <c r="D743" s="697" t="s">
        <v>3061</v>
      </c>
      <c r="E743" s="698" t="s">
        <v>1661</v>
      </c>
      <c r="F743" s="696" t="s">
        <v>1639</v>
      </c>
      <c r="G743" s="696" t="s">
        <v>2588</v>
      </c>
      <c r="H743" s="696" t="s">
        <v>531</v>
      </c>
      <c r="I743" s="696" t="s">
        <v>2592</v>
      </c>
      <c r="J743" s="696" t="s">
        <v>2590</v>
      </c>
      <c r="K743" s="696" t="s">
        <v>2593</v>
      </c>
      <c r="L743" s="699">
        <v>0</v>
      </c>
      <c r="M743" s="699">
        <v>0</v>
      </c>
      <c r="N743" s="696">
        <v>1</v>
      </c>
      <c r="O743" s="700">
        <v>0.5</v>
      </c>
      <c r="P743" s="699"/>
      <c r="Q743" s="701"/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12</v>
      </c>
      <c r="B744" s="696" t="s">
        <v>530</v>
      </c>
      <c r="C744" s="696">
        <v>89301122</v>
      </c>
      <c r="D744" s="697" t="s">
        <v>3061</v>
      </c>
      <c r="E744" s="698" t="s">
        <v>1661</v>
      </c>
      <c r="F744" s="696" t="s">
        <v>1639</v>
      </c>
      <c r="G744" s="696" t="s">
        <v>1894</v>
      </c>
      <c r="H744" s="696" t="s">
        <v>531</v>
      </c>
      <c r="I744" s="696" t="s">
        <v>2039</v>
      </c>
      <c r="J744" s="696" t="s">
        <v>2038</v>
      </c>
      <c r="K744" s="696" t="s">
        <v>2040</v>
      </c>
      <c r="L744" s="699">
        <v>0</v>
      </c>
      <c r="M744" s="699">
        <v>0</v>
      </c>
      <c r="N744" s="696">
        <v>13</v>
      </c>
      <c r="O744" s="700">
        <v>7.5</v>
      </c>
      <c r="P744" s="699">
        <v>0</v>
      </c>
      <c r="Q744" s="701"/>
      <c r="R744" s="696">
        <v>10</v>
      </c>
      <c r="S744" s="701">
        <v>0.76923076923076927</v>
      </c>
      <c r="T744" s="700">
        <v>5.5</v>
      </c>
      <c r="U744" s="702">
        <v>0.73333333333333328</v>
      </c>
    </row>
    <row r="745" spans="1:21" ht="14.4" customHeight="1" x14ac:dyDescent="0.3">
      <c r="A745" s="695">
        <v>12</v>
      </c>
      <c r="B745" s="696" t="s">
        <v>530</v>
      </c>
      <c r="C745" s="696">
        <v>89301122</v>
      </c>
      <c r="D745" s="697" t="s">
        <v>3061</v>
      </c>
      <c r="E745" s="698" t="s">
        <v>1661</v>
      </c>
      <c r="F745" s="696" t="s">
        <v>1639</v>
      </c>
      <c r="G745" s="696" t="s">
        <v>1894</v>
      </c>
      <c r="H745" s="696" t="s">
        <v>531</v>
      </c>
      <c r="I745" s="696" t="s">
        <v>1895</v>
      </c>
      <c r="J745" s="696" t="s">
        <v>1896</v>
      </c>
      <c r="K745" s="696" t="s">
        <v>1897</v>
      </c>
      <c r="L745" s="699">
        <v>0</v>
      </c>
      <c r="M745" s="699">
        <v>0</v>
      </c>
      <c r="N745" s="696">
        <v>2</v>
      </c>
      <c r="O745" s="700">
        <v>2</v>
      </c>
      <c r="P745" s="699"/>
      <c r="Q745" s="701"/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12</v>
      </c>
      <c r="B746" s="696" t="s">
        <v>530</v>
      </c>
      <c r="C746" s="696">
        <v>89301122</v>
      </c>
      <c r="D746" s="697" t="s">
        <v>3061</v>
      </c>
      <c r="E746" s="698" t="s">
        <v>1661</v>
      </c>
      <c r="F746" s="696" t="s">
        <v>1639</v>
      </c>
      <c r="G746" s="696" t="s">
        <v>1894</v>
      </c>
      <c r="H746" s="696" t="s">
        <v>531</v>
      </c>
      <c r="I746" s="696" t="s">
        <v>1898</v>
      </c>
      <c r="J746" s="696" t="s">
        <v>1896</v>
      </c>
      <c r="K746" s="696" t="s">
        <v>1899</v>
      </c>
      <c r="L746" s="699">
        <v>0</v>
      </c>
      <c r="M746" s="699">
        <v>0</v>
      </c>
      <c r="N746" s="696">
        <v>1</v>
      </c>
      <c r="O746" s="700">
        <v>1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12</v>
      </c>
      <c r="B747" s="696" t="s">
        <v>530</v>
      </c>
      <c r="C747" s="696">
        <v>89301122</v>
      </c>
      <c r="D747" s="697" t="s">
        <v>3061</v>
      </c>
      <c r="E747" s="698" t="s">
        <v>1661</v>
      </c>
      <c r="F747" s="696" t="s">
        <v>1639</v>
      </c>
      <c r="G747" s="696" t="s">
        <v>2594</v>
      </c>
      <c r="H747" s="696" t="s">
        <v>531</v>
      </c>
      <c r="I747" s="696" t="s">
        <v>2595</v>
      </c>
      <c r="J747" s="696" t="s">
        <v>2596</v>
      </c>
      <c r="K747" s="696" t="s">
        <v>2597</v>
      </c>
      <c r="L747" s="699">
        <v>82.08</v>
      </c>
      <c r="M747" s="699">
        <v>246.24</v>
      </c>
      <c r="N747" s="696">
        <v>3</v>
      </c>
      <c r="O747" s="700">
        <v>1</v>
      </c>
      <c r="P747" s="699">
        <v>246.24</v>
      </c>
      <c r="Q747" s="701">
        <v>1</v>
      </c>
      <c r="R747" s="696">
        <v>3</v>
      </c>
      <c r="S747" s="701">
        <v>1</v>
      </c>
      <c r="T747" s="700">
        <v>1</v>
      </c>
      <c r="U747" s="702">
        <v>1</v>
      </c>
    </row>
    <row r="748" spans="1:21" ht="14.4" customHeight="1" x14ac:dyDescent="0.3">
      <c r="A748" s="695">
        <v>12</v>
      </c>
      <c r="B748" s="696" t="s">
        <v>530</v>
      </c>
      <c r="C748" s="696">
        <v>89301122</v>
      </c>
      <c r="D748" s="697" t="s">
        <v>3061</v>
      </c>
      <c r="E748" s="698" t="s">
        <v>1661</v>
      </c>
      <c r="F748" s="696" t="s">
        <v>1639</v>
      </c>
      <c r="G748" s="696" t="s">
        <v>2594</v>
      </c>
      <c r="H748" s="696" t="s">
        <v>531</v>
      </c>
      <c r="I748" s="696" t="s">
        <v>2598</v>
      </c>
      <c r="J748" s="696" t="s">
        <v>2599</v>
      </c>
      <c r="K748" s="696" t="s">
        <v>2600</v>
      </c>
      <c r="L748" s="699">
        <v>547.16999999999996</v>
      </c>
      <c r="M748" s="699">
        <v>547.16999999999996</v>
      </c>
      <c r="N748" s="696">
        <v>1</v>
      </c>
      <c r="O748" s="700">
        <v>1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12</v>
      </c>
      <c r="B749" s="696" t="s">
        <v>530</v>
      </c>
      <c r="C749" s="696">
        <v>89301122</v>
      </c>
      <c r="D749" s="697" t="s">
        <v>3061</v>
      </c>
      <c r="E749" s="698" t="s">
        <v>1661</v>
      </c>
      <c r="F749" s="696" t="s">
        <v>1639</v>
      </c>
      <c r="G749" s="696" t="s">
        <v>2601</v>
      </c>
      <c r="H749" s="696" t="s">
        <v>531</v>
      </c>
      <c r="I749" s="696" t="s">
        <v>2602</v>
      </c>
      <c r="J749" s="696" t="s">
        <v>2603</v>
      </c>
      <c r="K749" s="696" t="s">
        <v>2604</v>
      </c>
      <c r="L749" s="699">
        <v>4212.09</v>
      </c>
      <c r="M749" s="699">
        <v>4212.09</v>
      </c>
      <c r="N749" s="696">
        <v>1</v>
      </c>
      <c r="O749" s="700">
        <v>0.5</v>
      </c>
      <c r="P749" s="699">
        <v>4212.09</v>
      </c>
      <c r="Q749" s="701">
        <v>1</v>
      </c>
      <c r="R749" s="696">
        <v>1</v>
      </c>
      <c r="S749" s="701">
        <v>1</v>
      </c>
      <c r="T749" s="700">
        <v>0.5</v>
      </c>
      <c r="U749" s="702">
        <v>1</v>
      </c>
    </row>
    <row r="750" spans="1:21" ht="14.4" customHeight="1" x14ac:dyDescent="0.3">
      <c r="A750" s="695">
        <v>12</v>
      </c>
      <c r="B750" s="696" t="s">
        <v>530</v>
      </c>
      <c r="C750" s="696">
        <v>89301122</v>
      </c>
      <c r="D750" s="697" t="s">
        <v>3061</v>
      </c>
      <c r="E750" s="698" t="s">
        <v>1661</v>
      </c>
      <c r="F750" s="696" t="s">
        <v>1639</v>
      </c>
      <c r="G750" s="696" t="s">
        <v>1750</v>
      </c>
      <c r="H750" s="696" t="s">
        <v>531</v>
      </c>
      <c r="I750" s="696" t="s">
        <v>619</v>
      </c>
      <c r="J750" s="696" t="s">
        <v>620</v>
      </c>
      <c r="K750" s="696" t="s">
        <v>1751</v>
      </c>
      <c r="L750" s="699">
        <v>127.5</v>
      </c>
      <c r="M750" s="699">
        <v>1912.5</v>
      </c>
      <c r="N750" s="696">
        <v>15</v>
      </c>
      <c r="O750" s="700">
        <v>7.5</v>
      </c>
      <c r="P750" s="699">
        <v>765</v>
      </c>
      <c r="Q750" s="701">
        <v>0.4</v>
      </c>
      <c r="R750" s="696">
        <v>6</v>
      </c>
      <c r="S750" s="701">
        <v>0.4</v>
      </c>
      <c r="T750" s="700">
        <v>3</v>
      </c>
      <c r="U750" s="702">
        <v>0.4</v>
      </c>
    </row>
    <row r="751" spans="1:21" ht="14.4" customHeight="1" x14ac:dyDescent="0.3">
      <c r="A751" s="695">
        <v>12</v>
      </c>
      <c r="B751" s="696" t="s">
        <v>530</v>
      </c>
      <c r="C751" s="696">
        <v>89301122</v>
      </c>
      <c r="D751" s="697" t="s">
        <v>3061</v>
      </c>
      <c r="E751" s="698" t="s">
        <v>1661</v>
      </c>
      <c r="F751" s="696" t="s">
        <v>1639</v>
      </c>
      <c r="G751" s="696" t="s">
        <v>1902</v>
      </c>
      <c r="H751" s="696" t="s">
        <v>531</v>
      </c>
      <c r="I751" s="696" t="s">
        <v>1903</v>
      </c>
      <c r="J751" s="696" t="s">
        <v>1904</v>
      </c>
      <c r="K751" s="696" t="s">
        <v>1905</v>
      </c>
      <c r="L751" s="699">
        <v>893.1</v>
      </c>
      <c r="M751" s="699">
        <v>1786.2</v>
      </c>
      <c r="N751" s="696">
        <v>2</v>
      </c>
      <c r="O751" s="700">
        <v>1.5</v>
      </c>
      <c r="P751" s="699">
        <v>1786.2</v>
      </c>
      <c r="Q751" s="701">
        <v>1</v>
      </c>
      <c r="R751" s="696">
        <v>2</v>
      </c>
      <c r="S751" s="701">
        <v>1</v>
      </c>
      <c r="T751" s="700">
        <v>1.5</v>
      </c>
      <c r="U751" s="702">
        <v>1</v>
      </c>
    </row>
    <row r="752" spans="1:21" ht="14.4" customHeight="1" x14ac:dyDescent="0.3">
      <c r="A752" s="695">
        <v>12</v>
      </c>
      <c r="B752" s="696" t="s">
        <v>530</v>
      </c>
      <c r="C752" s="696">
        <v>89301122</v>
      </c>
      <c r="D752" s="697" t="s">
        <v>3061</v>
      </c>
      <c r="E752" s="698" t="s">
        <v>1661</v>
      </c>
      <c r="F752" s="696" t="s">
        <v>1639</v>
      </c>
      <c r="G752" s="696" t="s">
        <v>1902</v>
      </c>
      <c r="H752" s="696" t="s">
        <v>531</v>
      </c>
      <c r="I752" s="696" t="s">
        <v>1909</v>
      </c>
      <c r="J752" s="696" t="s">
        <v>1904</v>
      </c>
      <c r="K752" s="696" t="s">
        <v>1905</v>
      </c>
      <c r="L752" s="699">
        <v>893.1</v>
      </c>
      <c r="M752" s="699">
        <v>3572.4</v>
      </c>
      <c r="N752" s="696">
        <v>4</v>
      </c>
      <c r="O752" s="700">
        <v>3.5</v>
      </c>
      <c r="P752" s="699">
        <v>2679.3</v>
      </c>
      <c r="Q752" s="701">
        <v>0.75</v>
      </c>
      <c r="R752" s="696">
        <v>3</v>
      </c>
      <c r="S752" s="701">
        <v>0.75</v>
      </c>
      <c r="T752" s="700">
        <v>3</v>
      </c>
      <c r="U752" s="702">
        <v>0.8571428571428571</v>
      </c>
    </row>
    <row r="753" spans="1:21" ht="14.4" customHeight="1" x14ac:dyDescent="0.3">
      <c r="A753" s="695">
        <v>12</v>
      </c>
      <c r="B753" s="696" t="s">
        <v>530</v>
      </c>
      <c r="C753" s="696">
        <v>89301122</v>
      </c>
      <c r="D753" s="697" t="s">
        <v>3061</v>
      </c>
      <c r="E753" s="698" t="s">
        <v>1661</v>
      </c>
      <c r="F753" s="696" t="s">
        <v>1639</v>
      </c>
      <c r="G753" s="696" t="s">
        <v>1902</v>
      </c>
      <c r="H753" s="696" t="s">
        <v>531</v>
      </c>
      <c r="I753" s="696" t="s">
        <v>2605</v>
      </c>
      <c r="J753" s="696" t="s">
        <v>1907</v>
      </c>
      <c r="K753" s="696" t="s">
        <v>2606</v>
      </c>
      <c r="L753" s="699">
        <v>0</v>
      </c>
      <c r="M753" s="699">
        <v>0</v>
      </c>
      <c r="N753" s="696">
        <v>2</v>
      </c>
      <c r="O753" s="700">
        <v>2</v>
      </c>
      <c r="P753" s="699">
        <v>0</v>
      </c>
      <c r="Q753" s="701"/>
      <c r="R753" s="696">
        <v>2</v>
      </c>
      <c r="S753" s="701">
        <v>1</v>
      </c>
      <c r="T753" s="700">
        <v>2</v>
      </c>
      <c r="U753" s="702">
        <v>1</v>
      </c>
    </row>
    <row r="754" spans="1:21" ht="14.4" customHeight="1" x14ac:dyDescent="0.3">
      <c r="A754" s="695">
        <v>12</v>
      </c>
      <c r="B754" s="696" t="s">
        <v>530</v>
      </c>
      <c r="C754" s="696">
        <v>89301122</v>
      </c>
      <c r="D754" s="697" t="s">
        <v>3061</v>
      </c>
      <c r="E754" s="698" t="s">
        <v>1661</v>
      </c>
      <c r="F754" s="696" t="s">
        <v>1639</v>
      </c>
      <c r="G754" s="696" t="s">
        <v>1902</v>
      </c>
      <c r="H754" s="696" t="s">
        <v>531</v>
      </c>
      <c r="I754" s="696" t="s">
        <v>1910</v>
      </c>
      <c r="J754" s="696" t="s">
        <v>1907</v>
      </c>
      <c r="K754" s="696" t="s">
        <v>1908</v>
      </c>
      <c r="L754" s="699">
        <v>1786.21</v>
      </c>
      <c r="M754" s="699">
        <v>8931.0499999999993</v>
      </c>
      <c r="N754" s="696">
        <v>5</v>
      </c>
      <c r="O754" s="700">
        <v>4</v>
      </c>
      <c r="P754" s="699">
        <v>5358.63</v>
      </c>
      <c r="Q754" s="701">
        <v>0.60000000000000009</v>
      </c>
      <c r="R754" s="696">
        <v>3</v>
      </c>
      <c r="S754" s="701">
        <v>0.6</v>
      </c>
      <c r="T754" s="700">
        <v>2</v>
      </c>
      <c r="U754" s="702">
        <v>0.5</v>
      </c>
    </row>
    <row r="755" spans="1:21" ht="14.4" customHeight="1" x14ac:dyDescent="0.3">
      <c r="A755" s="695">
        <v>12</v>
      </c>
      <c r="B755" s="696" t="s">
        <v>530</v>
      </c>
      <c r="C755" s="696">
        <v>89301122</v>
      </c>
      <c r="D755" s="697" t="s">
        <v>3061</v>
      </c>
      <c r="E755" s="698" t="s">
        <v>1661</v>
      </c>
      <c r="F755" s="696" t="s">
        <v>1639</v>
      </c>
      <c r="G755" s="696" t="s">
        <v>2607</v>
      </c>
      <c r="H755" s="696" t="s">
        <v>531</v>
      </c>
      <c r="I755" s="696" t="s">
        <v>2608</v>
      </c>
      <c r="J755" s="696" t="s">
        <v>2609</v>
      </c>
      <c r="K755" s="696" t="s">
        <v>2610</v>
      </c>
      <c r="L755" s="699">
        <v>219.94</v>
      </c>
      <c r="M755" s="699">
        <v>219.94</v>
      </c>
      <c r="N755" s="696">
        <v>1</v>
      </c>
      <c r="O755" s="700">
        <v>0.5</v>
      </c>
      <c r="P755" s="699">
        <v>219.94</v>
      </c>
      <c r="Q755" s="701">
        <v>1</v>
      </c>
      <c r="R755" s="696">
        <v>1</v>
      </c>
      <c r="S755" s="701">
        <v>1</v>
      </c>
      <c r="T755" s="700">
        <v>0.5</v>
      </c>
      <c r="U755" s="702">
        <v>1</v>
      </c>
    </row>
    <row r="756" spans="1:21" ht="14.4" customHeight="1" x14ac:dyDescent="0.3">
      <c r="A756" s="695">
        <v>12</v>
      </c>
      <c r="B756" s="696" t="s">
        <v>530</v>
      </c>
      <c r="C756" s="696">
        <v>89301122</v>
      </c>
      <c r="D756" s="697" t="s">
        <v>3061</v>
      </c>
      <c r="E756" s="698" t="s">
        <v>1661</v>
      </c>
      <c r="F756" s="696" t="s">
        <v>1639</v>
      </c>
      <c r="G756" s="696" t="s">
        <v>1676</v>
      </c>
      <c r="H756" s="696" t="s">
        <v>531</v>
      </c>
      <c r="I756" s="696" t="s">
        <v>1677</v>
      </c>
      <c r="J756" s="696" t="s">
        <v>1280</v>
      </c>
      <c r="K756" s="696" t="s">
        <v>1678</v>
      </c>
      <c r="L756" s="699">
        <v>23.46</v>
      </c>
      <c r="M756" s="699">
        <v>1196.46</v>
      </c>
      <c r="N756" s="696">
        <v>51</v>
      </c>
      <c r="O756" s="700">
        <v>23.5</v>
      </c>
      <c r="P756" s="699">
        <v>586.50000000000011</v>
      </c>
      <c r="Q756" s="701">
        <v>0.49019607843137264</v>
      </c>
      <c r="R756" s="696">
        <v>25</v>
      </c>
      <c r="S756" s="701">
        <v>0.49019607843137253</v>
      </c>
      <c r="T756" s="700">
        <v>11.5</v>
      </c>
      <c r="U756" s="702">
        <v>0.48936170212765956</v>
      </c>
    </row>
    <row r="757" spans="1:21" ht="14.4" customHeight="1" x14ac:dyDescent="0.3">
      <c r="A757" s="695">
        <v>12</v>
      </c>
      <c r="B757" s="696" t="s">
        <v>530</v>
      </c>
      <c r="C757" s="696">
        <v>89301122</v>
      </c>
      <c r="D757" s="697" t="s">
        <v>3061</v>
      </c>
      <c r="E757" s="698" t="s">
        <v>1661</v>
      </c>
      <c r="F757" s="696" t="s">
        <v>1639</v>
      </c>
      <c r="G757" s="696" t="s">
        <v>1676</v>
      </c>
      <c r="H757" s="696" t="s">
        <v>531</v>
      </c>
      <c r="I757" s="696" t="s">
        <v>2611</v>
      </c>
      <c r="J757" s="696" t="s">
        <v>2612</v>
      </c>
      <c r="K757" s="696" t="s">
        <v>2613</v>
      </c>
      <c r="L757" s="699">
        <v>53.54</v>
      </c>
      <c r="M757" s="699">
        <v>160.62</v>
      </c>
      <c r="N757" s="696">
        <v>3</v>
      </c>
      <c r="O757" s="700">
        <v>1</v>
      </c>
      <c r="P757" s="699"/>
      <c r="Q757" s="701">
        <v>0</v>
      </c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12</v>
      </c>
      <c r="B758" s="696" t="s">
        <v>530</v>
      </c>
      <c r="C758" s="696">
        <v>89301122</v>
      </c>
      <c r="D758" s="697" t="s">
        <v>3061</v>
      </c>
      <c r="E758" s="698" t="s">
        <v>1661</v>
      </c>
      <c r="F758" s="696" t="s">
        <v>1639</v>
      </c>
      <c r="G758" s="696" t="s">
        <v>2001</v>
      </c>
      <c r="H758" s="696" t="s">
        <v>1090</v>
      </c>
      <c r="I758" s="696" t="s">
        <v>2614</v>
      </c>
      <c r="J758" s="696" t="s">
        <v>2615</v>
      </c>
      <c r="K758" s="696" t="s">
        <v>2447</v>
      </c>
      <c r="L758" s="699">
        <v>257.35000000000002</v>
      </c>
      <c r="M758" s="699">
        <v>257.35000000000002</v>
      </c>
      <c r="N758" s="696">
        <v>1</v>
      </c>
      <c r="O758" s="700">
        <v>0.5</v>
      </c>
      <c r="P758" s="699">
        <v>257.35000000000002</v>
      </c>
      <c r="Q758" s="701">
        <v>1</v>
      </c>
      <c r="R758" s="696">
        <v>1</v>
      </c>
      <c r="S758" s="701">
        <v>1</v>
      </c>
      <c r="T758" s="700">
        <v>0.5</v>
      </c>
      <c r="U758" s="702">
        <v>1</v>
      </c>
    </row>
    <row r="759" spans="1:21" ht="14.4" customHeight="1" x14ac:dyDescent="0.3">
      <c r="A759" s="695">
        <v>12</v>
      </c>
      <c r="B759" s="696" t="s">
        <v>530</v>
      </c>
      <c r="C759" s="696">
        <v>89301122</v>
      </c>
      <c r="D759" s="697" t="s">
        <v>3061</v>
      </c>
      <c r="E759" s="698" t="s">
        <v>1661</v>
      </c>
      <c r="F759" s="696" t="s">
        <v>1639</v>
      </c>
      <c r="G759" s="696" t="s">
        <v>2001</v>
      </c>
      <c r="H759" s="696" t="s">
        <v>1090</v>
      </c>
      <c r="I759" s="696" t="s">
        <v>2616</v>
      </c>
      <c r="J759" s="696" t="s">
        <v>2003</v>
      </c>
      <c r="K759" s="696" t="s">
        <v>2617</v>
      </c>
      <c r="L759" s="699">
        <v>514.67999999999995</v>
      </c>
      <c r="M759" s="699">
        <v>514.67999999999995</v>
      </c>
      <c r="N759" s="696">
        <v>1</v>
      </c>
      <c r="O759" s="700">
        <v>1</v>
      </c>
      <c r="P759" s="699">
        <v>514.67999999999995</v>
      </c>
      <c r="Q759" s="701">
        <v>1</v>
      </c>
      <c r="R759" s="696">
        <v>1</v>
      </c>
      <c r="S759" s="701">
        <v>1</v>
      </c>
      <c r="T759" s="700">
        <v>1</v>
      </c>
      <c r="U759" s="702">
        <v>1</v>
      </c>
    </row>
    <row r="760" spans="1:21" ht="14.4" customHeight="1" x14ac:dyDescent="0.3">
      <c r="A760" s="695">
        <v>12</v>
      </c>
      <c r="B760" s="696" t="s">
        <v>530</v>
      </c>
      <c r="C760" s="696">
        <v>89301122</v>
      </c>
      <c r="D760" s="697" t="s">
        <v>3061</v>
      </c>
      <c r="E760" s="698" t="s">
        <v>1661</v>
      </c>
      <c r="F760" s="696" t="s">
        <v>1639</v>
      </c>
      <c r="G760" s="696" t="s">
        <v>1760</v>
      </c>
      <c r="H760" s="696" t="s">
        <v>531</v>
      </c>
      <c r="I760" s="696" t="s">
        <v>1916</v>
      </c>
      <c r="J760" s="696" t="s">
        <v>1917</v>
      </c>
      <c r="K760" s="696" t="s">
        <v>1918</v>
      </c>
      <c r="L760" s="699">
        <v>547.16999999999996</v>
      </c>
      <c r="M760" s="699">
        <v>6566.04</v>
      </c>
      <c r="N760" s="696">
        <v>12</v>
      </c>
      <c r="O760" s="700">
        <v>11</v>
      </c>
      <c r="P760" s="699">
        <v>3283.02</v>
      </c>
      <c r="Q760" s="701">
        <v>0.5</v>
      </c>
      <c r="R760" s="696">
        <v>6</v>
      </c>
      <c r="S760" s="701">
        <v>0.5</v>
      </c>
      <c r="T760" s="700">
        <v>5.5</v>
      </c>
      <c r="U760" s="702">
        <v>0.5</v>
      </c>
    </row>
    <row r="761" spans="1:21" ht="14.4" customHeight="1" x14ac:dyDescent="0.3">
      <c r="A761" s="695">
        <v>12</v>
      </c>
      <c r="B761" s="696" t="s">
        <v>530</v>
      </c>
      <c r="C761" s="696">
        <v>89301122</v>
      </c>
      <c r="D761" s="697" t="s">
        <v>3061</v>
      </c>
      <c r="E761" s="698" t="s">
        <v>1661</v>
      </c>
      <c r="F761" s="696" t="s">
        <v>1639</v>
      </c>
      <c r="G761" s="696" t="s">
        <v>1760</v>
      </c>
      <c r="H761" s="696" t="s">
        <v>1090</v>
      </c>
      <c r="I761" s="696" t="s">
        <v>1919</v>
      </c>
      <c r="J761" s="696" t="s">
        <v>1762</v>
      </c>
      <c r="K761" s="696" t="s">
        <v>1920</v>
      </c>
      <c r="L761" s="699">
        <v>492.45</v>
      </c>
      <c r="M761" s="699">
        <v>34963.950000000026</v>
      </c>
      <c r="N761" s="696">
        <v>71</v>
      </c>
      <c r="O761" s="700">
        <v>65</v>
      </c>
      <c r="P761" s="699">
        <v>23145.15000000002</v>
      </c>
      <c r="Q761" s="701">
        <v>0.66197183098591561</v>
      </c>
      <c r="R761" s="696">
        <v>47</v>
      </c>
      <c r="S761" s="701">
        <v>0.6619718309859155</v>
      </c>
      <c r="T761" s="700">
        <v>44</v>
      </c>
      <c r="U761" s="702">
        <v>0.67692307692307696</v>
      </c>
    </row>
    <row r="762" spans="1:21" ht="14.4" customHeight="1" x14ac:dyDescent="0.3">
      <c r="A762" s="695">
        <v>12</v>
      </c>
      <c r="B762" s="696" t="s">
        <v>530</v>
      </c>
      <c r="C762" s="696">
        <v>89301122</v>
      </c>
      <c r="D762" s="697" t="s">
        <v>3061</v>
      </c>
      <c r="E762" s="698" t="s">
        <v>1661</v>
      </c>
      <c r="F762" s="696" t="s">
        <v>1639</v>
      </c>
      <c r="G762" s="696" t="s">
        <v>1760</v>
      </c>
      <c r="H762" s="696" t="s">
        <v>1090</v>
      </c>
      <c r="I762" s="696" t="s">
        <v>2005</v>
      </c>
      <c r="J762" s="696" t="s">
        <v>1762</v>
      </c>
      <c r="K762" s="696" t="s">
        <v>2006</v>
      </c>
      <c r="L762" s="699">
        <v>547.16999999999996</v>
      </c>
      <c r="M762" s="699">
        <v>1641.5099999999998</v>
      </c>
      <c r="N762" s="696">
        <v>3</v>
      </c>
      <c r="O762" s="700">
        <v>2.5</v>
      </c>
      <c r="P762" s="699">
        <v>1641.5099999999998</v>
      </c>
      <c r="Q762" s="701">
        <v>1</v>
      </c>
      <c r="R762" s="696">
        <v>3</v>
      </c>
      <c r="S762" s="701">
        <v>1</v>
      </c>
      <c r="T762" s="700">
        <v>2.5</v>
      </c>
      <c r="U762" s="702">
        <v>1</v>
      </c>
    </row>
    <row r="763" spans="1:21" ht="14.4" customHeight="1" x14ac:dyDescent="0.3">
      <c r="A763" s="695">
        <v>12</v>
      </c>
      <c r="B763" s="696" t="s">
        <v>530</v>
      </c>
      <c r="C763" s="696">
        <v>89301122</v>
      </c>
      <c r="D763" s="697" t="s">
        <v>3061</v>
      </c>
      <c r="E763" s="698" t="s">
        <v>1661</v>
      </c>
      <c r="F763" s="696" t="s">
        <v>1639</v>
      </c>
      <c r="G763" s="696" t="s">
        <v>1679</v>
      </c>
      <c r="H763" s="696" t="s">
        <v>531</v>
      </c>
      <c r="I763" s="696" t="s">
        <v>2477</v>
      </c>
      <c r="J763" s="696" t="s">
        <v>1681</v>
      </c>
      <c r="K763" s="696" t="s">
        <v>2478</v>
      </c>
      <c r="L763" s="699">
        <v>553.4</v>
      </c>
      <c r="M763" s="699">
        <v>1106.8</v>
      </c>
      <c r="N763" s="696">
        <v>2</v>
      </c>
      <c r="O763" s="700">
        <v>2</v>
      </c>
      <c r="P763" s="699">
        <v>553.4</v>
      </c>
      <c r="Q763" s="701">
        <v>0.5</v>
      </c>
      <c r="R763" s="696">
        <v>1</v>
      </c>
      <c r="S763" s="701">
        <v>0.5</v>
      </c>
      <c r="T763" s="700">
        <v>1</v>
      </c>
      <c r="U763" s="702">
        <v>0.5</v>
      </c>
    </row>
    <row r="764" spans="1:21" ht="14.4" customHeight="1" x14ac:dyDescent="0.3">
      <c r="A764" s="695">
        <v>12</v>
      </c>
      <c r="B764" s="696" t="s">
        <v>530</v>
      </c>
      <c r="C764" s="696">
        <v>89301122</v>
      </c>
      <c r="D764" s="697" t="s">
        <v>3061</v>
      </c>
      <c r="E764" s="698" t="s">
        <v>1661</v>
      </c>
      <c r="F764" s="696" t="s">
        <v>1639</v>
      </c>
      <c r="G764" s="696" t="s">
        <v>1679</v>
      </c>
      <c r="H764" s="696" t="s">
        <v>531</v>
      </c>
      <c r="I764" s="696" t="s">
        <v>1680</v>
      </c>
      <c r="J764" s="696" t="s">
        <v>1681</v>
      </c>
      <c r="K764" s="696" t="s">
        <v>1682</v>
      </c>
      <c r="L764" s="699">
        <v>1660.2</v>
      </c>
      <c r="M764" s="699">
        <v>81349.799999999959</v>
      </c>
      <c r="N764" s="696">
        <v>49</v>
      </c>
      <c r="O764" s="700">
        <v>43</v>
      </c>
      <c r="P764" s="699">
        <v>61427.399999999958</v>
      </c>
      <c r="Q764" s="701">
        <v>0.75510204081632637</v>
      </c>
      <c r="R764" s="696">
        <v>37</v>
      </c>
      <c r="S764" s="701">
        <v>0.75510204081632648</v>
      </c>
      <c r="T764" s="700">
        <v>32</v>
      </c>
      <c r="U764" s="702">
        <v>0.7441860465116279</v>
      </c>
    </row>
    <row r="765" spans="1:21" ht="14.4" customHeight="1" x14ac:dyDescent="0.3">
      <c r="A765" s="695">
        <v>12</v>
      </c>
      <c r="B765" s="696" t="s">
        <v>530</v>
      </c>
      <c r="C765" s="696">
        <v>89301122</v>
      </c>
      <c r="D765" s="697" t="s">
        <v>3061</v>
      </c>
      <c r="E765" s="698" t="s">
        <v>1661</v>
      </c>
      <c r="F765" s="696" t="s">
        <v>1639</v>
      </c>
      <c r="G765" s="696" t="s">
        <v>2618</v>
      </c>
      <c r="H765" s="696" t="s">
        <v>531</v>
      </c>
      <c r="I765" s="696" t="s">
        <v>2619</v>
      </c>
      <c r="J765" s="696" t="s">
        <v>2620</v>
      </c>
      <c r="K765" s="696" t="s">
        <v>825</v>
      </c>
      <c r="L765" s="699">
        <v>164.15</v>
      </c>
      <c r="M765" s="699">
        <v>492.45000000000005</v>
      </c>
      <c r="N765" s="696">
        <v>3</v>
      </c>
      <c r="O765" s="700">
        <v>1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12</v>
      </c>
      <c r="B766" s="696" t="s">
        <v>530</v>
      </c>
      <c r="C766" s="696">
        <v>89301122</v>
      </c>
      <c r="D766" s="697" t="s">
        <v>3061</v>
      </c>
      <c r="E766" s="698" t="s">
        <v>1661</v>
      </c>
      <c r="F766" s="696" t="s">
        <v>1639</v>
      </c>
      <c r="G766" s="696" t="s">
        <v>2621</v>
      </c>
      <c r="H766" s="696" t="s">
        <v>531</v>
      </c>
      <c r="I766" s="696" t="s">
        <v>2622</v>
      </c>
      <c r="J766" s="696" t="s">
        <v>2623</v>
      </c>
      <c r="K766" s="696" t="s">
        <v>1729</v>
      </c>
      <c r="L766" s="699">
        <v>98.31</v>
      </c>
      <c r="M766" s="699">
        <v>294.93</v>
      </c>
      <c r="N766" s="696">
        <v>3</v>
      </c>
      <c r="O766" s="700">
        <v>0.5</v>
      </c>
      <c r="P766" s="699">
        <v>294.93</v>
      </c>
      <c r="Q766" s="701">
        <v>1</v>
      </c>
      <c r="R766" s="696">
        <v>3</v>
      </c>
      <c r="S766" s="701">
        <v>1</v>
      </c>
      <c r="T766" s="700">
        <v>0.5</v>
      </c>
      <c r="U766" s="702">
        <v>1</v>
      </c>
    </row>
    <row r="767" spans="1:21" ht="14.4" customHeight="1" x14ac:dyDescent="0.3">
      <c r="A767" s="695">
        <v>12</v>
      </c>
      <c r="B767" s="696" t="s">
        <v>530</v>
      </c>
      <c r="C767" s="696">
        <v>89301122</v>
      </c>
      <c r="D767" s="697" t="s">
        <v>3061</v>
      </c>
      <c r="E767" s="698" t="s">
        <v>1661</v>
      </c>
      <c r="F767" s="696" t="s">
        <v>1639</v>
      </c>
      <c r="G767" s="696" t="s">
        <v>1921</v>
      </c>
      <c r="H767" s="696" t="s">
        <v>1090</v>
      </c>
      <c r="I767" s="696" t="s">
        <v>1922</v>
      </c>
      <c r="J767" s="696" t="s">
        <v>1923</v>
      </c>
      <c r="K767" s="696" t="s">
        <v>1924</v>
      </c>
      <c r="L767" s="699">
        <v>104.45</v>
      </c>
      <c r="M767" s="699">
        <v>1462.3</v>
      </c>
      <c r="N767" s="696">
        <v>14</v>
      </c>
      <c r="O767" s="700">
        <v>6</v>
      </c>
      <c r="P767" s="699">
        <v>1462.3</v>
      </c>
      <c r="Q767" s="701">
        <v>1</v>
      </c>
      <c r="R767" s="696">
        <v>14</v>
      </c>
      <c r="S767" s="701">
        <v>1</v>
      </c>
      <c r="T767" s="700">
        <v>6</v>
      </c>
      <c r="U767" s="702">
        <v>1</v>
      </c>
    </row>
    <row r="768" spans="1:21" ht="14.4" customHeight="1" x14ac:dyDescent="0.3">
      <c r="A768" s="695">
        <v>12</v>
      </c>
      <c r="B768" s="696" t="s">
        <v>530</v>
      </c>
      <c r="C768" s="696">
        <v>89301122</v>
      </c>
      <c r="D768" s="697" t="s">
        <v>3061</v>
      </c>
      <c r="E768" s="698" t="s">
        <v>1661</v>
      </c>
      <c r="F768" s="696" t="s">
        <v>1639</v>
      </c>
      <c r="G768" s="696" t="s">
        <v>1921</v>
      </c>
      <c r="H768" s="696" t="s">
        <v>1090</v>
      </c>
      <c r="I768" s="696" t="s">
        <v>2624</v>
      </c>
      <c r="J768" s="696" t="s">
        <v>2625</v>
      </c>
      <c r="K768" s="696" t="s">
        <v>2626</v>
      </c>
      <c r="L768" s="699">
        <v>0</v>
      </c>
      <c r="M768" s="699">
        <v>0</v>
      </c>
      <c r="N768" s="696">
        <v>6</v>
      </c>
      <c r="O768" s="700">
        <v>2</v>
      </c>
      <c r="P768" s="699">
        <v>0</v>
      </c>
      <c r="Q768" s="701"/>
      <c r="R768" s="696">
        <v>6</v>
      </c>
      <c r="S768" s="701">
        <v>1</v>
      </c>
      <c r="T768" s="700">
        <v>2</v>
      </c>
      <c r="U768" s="702">
        <v>1</v>
      </c>
    </row>
    <row r="769" spans="1:21" ht="14.4" customHeight="1" x14ac:dyDescent="0.3">
      <c r="A769" s="695">
        <v>12</v>
      </c>
      <c r="B769" s="696" t="s">
        <v>530</v>
      </c>
      <c r="C769" s="696">
        <v>89301122</v>
      </c>
      <c r="D769" s="697" t="s">
        <v>3061</v>
      </c>
      <c r="E769" s="698" t="s">
        <v>1661</v>
      </c>
      <c r="F769" s="696" t="s">
        <v>1639</v>
      </c>
      <c r="G769" s="696" t="s">
        <v>1764</v>
      </c>
      <c r="H769" s="696" t="s">
        <v>1090</v>
      </c>
      <c r="I769" s="696" t="s">
        <v>1789</v>
      </c>
      <c r="J769" s="696" t="s">
        <v>1790</v>
      </c>
      <c r="K769" s="696" t="s">
        <v>1791</v>
      </c>
      <c r="L769" s="699">
        <v>147.36000000000001</v>
      </c>
      <c r="M769" s="699">
        <v>294.72000000000003</v>
      </c>
      <c r="N769" s="696">
        <v>2</v>
      </c>
      <c r="O769" s="700">
        <v>0.5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12</v>
      </c>
      <c r="B770" s="696" t="s">
        <v>530</v>
      </c>
      <c r="C770" s="696">
        <v>89301122</v>
      </c>
      <c r="D770" s="697" t="s">
        <v>3061</v>
      </c>
      <c r="E770" s="698" t="s">
        <v>1661</v>
      </c>
      <c r="F770" s="696" t="s">
        <v>1639</v>
      </c>
      <c r="G770" s="696" t="s">
        <v>1764</v>
      </c>
      <c r="H770" s="696" t="s">
        <v>1090</v>
      </c>
      <c r="I770" s="696" t="s">
        <v>2627</v>
      </c>
      <c r="J770" s="696" t="s">
        <v>2628</v>
      </c>
      <c r="K770" s="696" t="s">
        <v>2629</v>
      </c>
      <c r="L770" s="699">
        <v>98.23</v>
      </c>
      <c r="M770" s="699">
        <v>294.69</v>
      </c>
      <c r="N770" s="696">
        <v>3</v>
      </c>
      <c r="O770" s="700">
        <v>1</v>
      </c>
      <c r="P770" s="699">
        <v>294.69</v>
      </c>
      <c r="Q770" s="701">
        <v>1</v>
      </c>
      <c r="R770" s="696">
        <v>3</v>
      </c>
      <c r="S770" s="701">
        <v>1</v>
      </c>
      <c r="T770" s="700">
        <v>1</v>
      </c>
      <c r="U770" s="702">
        <v>1</v>
      </c>
    </row>
    <row r="771" spans="1:21" ht="14.4" customHeight="1" x14ac:dyDescent="0.3">
      <c r="A771" s="695">
        <v>12</v>
      </c>
      <c r="B771" s="696" t="s">
        <v>530</v>
      </c>
      <c r="C771" s="696">
        <v>89301122</v>
      </c>
      <c r="D771" s="697" t="s">
        <v>3061</v>
      </c>
      <c r="E771" s="698" t="s">
        <v>1661</v>
      </c>
      <c r="F771" s="696" t="s">
        <v>1639</v>
      </c>
      <c r="G771" s="696" t="s">
        <v>1764</v>
      </c>
      <c r="H771" s="696" t="s">
        <v>1090</v>
      </c>
      <c r="I771" s="696" t="s">
        <v>2630</v>
      </c>
      <c r="J771" s="696" t="s">
        <v>2628</v>
      </c>
      <c r="K771" s="696" t="s">
        <v>2631</v>
      </c>
      <c r="L771" s="699">
        <v>163.72999999999999</v>
      </c>
      <c r="M771" s="699">
        <v>163.72999999999999</v>
      </c>
      <c r="N771" s="696">
        <v>1</v>
      </c>
      <c r="O771" s="700">
        <v>0.5</v>
      </c>
      <c r="P771" s="699"/>
      <c r="Q771" s="701">
        <v>0</v>
      </c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12</v>
      </c>
      <c r="B772" s="696" t="s">
        <v>530</v>
      </c>
      <c r="C772" s="696">
        <v>89301122</v>
      </c>
      <c r="D772" s="697" t="s">
        <v>3061</v>
      </c>
      <c r="E772" s="698" t="s">
        <v>1661</v>
      </c>
      <c r="F772" s="696" t="s">
        <v>1639</v>
      </c>
      <c r="G772" s="696" t="s">
        <v>2314</v>
      </c>
      <c r="H772" s="696" t="s">
        <v>531</v>
      </c>
      <c r="I772" s="696" t="s">
        <v>2632</v>
      </c>
      <c r="J772" s="696" t="s">
        <v>2316</v>
      </c>
      <c r="K772" s="696" t="s">
        <v>2401</v>
      </c>
      <c r="L772" s="699">
        <v>22.96</v>
      </c>
      <c r="M772" s="699">
        <v>22.96</v>
      </c>
      <c r="N772" s="696">
        <v>1</v>
      </c>
      <c r="O772" s="700">
        <v>0.5</v>
      </c>
      <c r="P772" s="699">
        <v>22.96</v>
      </c>
      <c r="Q772" s="701">
        <v>1</v>
      </c>
      <c r="R772" s="696">
        <v>1</v>
      </c>
      <c r="S772" s="701">
        <v>1</v>
      </c>
      <c r="T772" s="700">
        <v>0.5</v>
      </c>
      <c r="U772" s="702">
        <v>1</v>
      </c>
    </row>
    <row r="773" spans="1:21" ht="14.4" customHeight="1" x14ac:dyDescent="0.3">
      <c r="A773" s="695">
        <v>12</v>
      </c>
      <c r="B773" s="696" t="s">
        <v>530</v>
      </c>
      <c r="C773" s="696">
        <v>89301122</v>
      </c>
      <c r="D773" s="697" t="s">
        <v>3061</v>
      </c>
      <c r="E773" s="698" t="s">
        <v>1661</v>
      </c>
      <c r="F773" s="696" t="s">
        <v>1639</v>
      </c>
      <c r="G773" s="696" t="s">
        <v>2314</v>
      </c>
      <c r="H773" s="696" t="s">
        <v>531</v>
      </c>
      <c r="I773" s="696" t="s">
        <v>2315</v>
      </c>
      <c r="J773" s="696" t="s">
        <v>2316</v>
      </c>
      <c r="K773" s="696" t="s">
        <v>2317</v>
      </c>
      <c r="L773" s="699">
        <v>45.93</v>
      </c>
      <c r="M773" s="699">
        <v>872.67</v>
      </c>
      <c r="N773" s="696">
        <v>19</v>
      </c>
      <c r="O773" s="700">
        <v>5</v>
      </c>
      <c r="P773" s="699">
        <v>321.51</v>
      </c>
      <c r="Q773" s="701">
        <v>0.36842105263157893</v>
      </c>
      <c r="R773" s="696">
        <v>7</v>
      </c>
      <c r="S773" s="701">
        <v>0.36842105263157893</v>
      </c>
      <c r="T773" s="700">
        <v>2</v>
      </c>
      <c r="U773" s="702">
        <v>0.4</v>
      </c>
    </row>
    <row r="774" spans="1:21" ht="14.4" customHeight="1" x14ac:dyDescent="0.3">
      <c r="A774" s="695">
        <v>12</v>
      </c>
      <c r="B774" s="696" t="s">
        <v>530</v>
      </c>
      <c r="C774" s="696">
        <v>89301122</v>
      </c>
      <c r="D774" s="697" t="s">
        <v>3061</v>
      </c>
      <c r="E774" s="698" t="s">
        <v>1661</v>
      </c>
      <c r="F774" s="696" t="s">
        <v>1639</v>
      </c>
      <c r="G774" s="696" t="s">
        <v>2314</v>
      </c>
      <c r="H774" s="696" t="s">
        <v>531</v>
      </c>
      <c r="I774" s="696" t="s">
        <v>2633</v>
      </c>
      <c r="J774" s="696" t="s">
        <v>2634</v>
      </c>
      <c r="K774" s="696" t="s">
        <v>2635</v>
      </c>
      <c r="L774" s="699">
        <v>91.85</v>
      </c>
      <c r="M774" s="699">
        <v>1561.4499999999998</v>
      </c>
      <c r="N774" s="696">
        <v>17</v>
      </c>
      <c r="O774" s="700">
        <v>6</v>
      </c>
      <c r="P774" s="699">
        <v>918.49999999999989</v>
      </c>
      <c r="Q774" s="701">
        <v>0.58823529411764708</v>
      </c>
      <c r="R774" s="696">
        <v>10</v>
      </c>
      <c r="S774" s="701">
        <v>0.58823529411764708</v>
      </c>
      <c r="T774" s="700">
        <v>3.5</v>
      </c>
      <c r="U774" s="702">
        <v>0.58333333333333337</v>
      </c>
    </row>
    <row r="775" spans="1:21" ht="14.4" customHeight="1" x14ac:dyDescent="0.3">
      <c r="A775" s="695">
        <v>12</v>
      </c>
      <c r="B775" s="696" t="s">
        <v>530</v>
      </c>
      <c r="C775" s="696">
        <v>89301122</v>
      </c>
      <c r="D775" s="697" t="s">
        <v>3061</v>
      </c>
      <c r="E775" s="698" t="s">
        <v>1661</v>
      </c>
      <c r="F775" s="696" t="s">
        <v>1639</v>
      </c>
      <c r="G775" s="696" t="s">
        <v>1925</v>
      </c>
      <c r="H775" s="696" t="s">
        <v>531</v>
      </c>
      <c r="I775" s="696" t="s">
        <v>1926</v>
      </c>
      <c r="J775" s="696" t="s">
        <v>1927</v>
      </c>
      <c r="K775" s="696" t="s">
        <v>1928</v>
      </c>
      <c r="L775" s="699">
        <v>293.69</v>
      </c>
      <c r="M775" s="699">
        <v>1762.1399999999999</v>
      </c>
      <c r="N775" s="696">
        <v>6</v>
      </c>
      <c r="O775" s="700">
        <v>1</v>
      </c>
      <c r="P775" s="699">
        <v>1762.1399999999999</v>
      </c>
      <c r="Q775" s="701">
        <v>1</v>
      </c>
      <c r="R775" s="696">
        <v>6</v>
      </c>
      <c r="S775" s="701">
        <v>1</v>
      </c>
      <c r="T775" s="700">
        <v>1</v>
      </c>
      <c r="U775" s="702">
        <v>1</v>
      </c>
    </row>
    <row r="776" spans="1:21" ht="14.4" customHeight="1" x14ac:dyDescent="0.3">
      <c r="A776" s="695">
        <v>12</v>
      </c>
      <c r="B776" s="696" t="s">
        <v>530</v>
      </c>
      <c r="C776" s="696">
        <v>89301122</v>
      </c>
      <c r="D776" s="697" t="s">
        <v>3061</v>
      </c>
      <c r="E776" s="698" t="s">
        <v>1661</v>
      </c>
      <c r="F776" s="696" t="s">
        <v>1639</v>
      </c>
      <c r="G776" s="696" t="s">
        <v>1925</v>
      </c>
      <c r="H776" s="696" t="s">
        <v>531</v>
      </c>
      <c r="I776" s="696" t="s">
        <v>2636</v>
      </c>
      <c r="J776" s="696" t="s">
        <v>1927</v>
      </c>
      <c r="K776" s="696" t="s">
        <v>2637</v>
      </c>
      <c r="L776" s="699">
        <v>489.49</v>
      </c>
      <c r="M776" s="699">
        <v>2447.4499999999998</v>
      </c>
      <c r="N776" s="696">
        <v>5</v>
      </c>
      <c r="O776" s="700">
        <v>3</v>
      </c>
      <c r="P776" s="699"/>
      <c r="Q776" s="701">
        <v>0</v>
      </c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12</v>
      </c>
      <c r="B777" s="696" t="s">
        <v>530</v>
      </c>
      <c r="C777" s="696">
        <v>89301122</v>
      </c>
      <c r="D777" s="697" t="s">
        <v>3061</v>
      </c>
      <c r="E777" s="698" t="s">
        <v>1661</v>
      </c>
      <c r="F777" s="696" t="s">
        <v>1639</v>
      </c>
      <c r="G777" s="696" t="s">
        <v>1925</v>
      </c>
      <c r="H777" s="696" t="s">
        <v>531</v>
      </c>
      <c r="I777" s="696" t="s">
        <v>2638</v>
      </c>
      <c r="J777" s="696" t="s">
        <v>1930</v>
      </c>
      <c r="K777" s="696" t="s">
        <v>2639</v>
      </c>
      <c r="L777" s="699">
        <v>489.48</v>
      </c>
      <c r="M777" s="699">
        <v>489.48</v>
      </c>
      <c r="N777" s="696">
        <v>1</v>
      </c>
      <c r="O777" s="700">
        <v>0.5</v>
      </c>
      <c r="P777" s="699">
        <v>489.48</v>
      </c>
      <c r="Q777" s="701">
        <v>1</v>
      </c>
      <c r="R777" s="696">
        <v>1</v>
      </c>
      <c r="S777" s="701">
        <v>1</v>
      </c>
      <c r="T777" s="700">
        <v>0.5</v>
      </c>
      <c r="U777" s="702">
        <v>1</v>
      </c>
    </row>
    <row r="778" spans="1:21" ht="14.4" customHeight="1" x14ac:dyDescent="0.3">
      <c r="A778" s="695">
        <v>12</v>
      </c>
      <c r="B778" s="696" t="s">
        <v>530</v>
      </c>
      <c r="C778" s="696">
        <v>89301122</v>
      </c>
      <c r="D778" s="697" t="s">
        <v>3061</v>
      </c>
      <c r="E778" s="698" t="s">
        <v>1661</v>
      </c>
      <c r="F778" s="696" t="s">
        <v>1639</v>
      </c>
      <c r="G778" s="696" t="s">
        <v>1925</v>
      </c>
      <c r="H778" s="696" t="s">
        <v>531</v>
      </c>
      <c r="I778" s="696" t="s">
        <v>1929</v>
      </c>
      <c r="J778" s="696" t="s">
        <v>1930</v>
      </c>
      <c r="K778" s="696" t="s">
        <v>1931</v>
      </c>
      <c r="L778" s="699">
        <v>146.84</v>
      </c>
      <c r="M778" s="699">
        <v>146.84</v>
      </c>
      <c r="N778" s="696">
        <v>1</v>
      </c>
      <c r="O778" s="700">
        <v>1</v>
      </c>
      <c r="P778" s="699">
        <v>146.84</v>
      </c>
      <c r="Q778" s="701">
        <v>1</v>
      </c>
      <c r="R778" s="696">
        <v>1</v>
      </c>
      <c r="S778" s="701">
        <v>1</v>
      </c>
      <c r="T778" s="700">
        <v>1</v>
      </c>
      <c r="U778" s="702">
        <v>1</v>
      </c>
    </row>
    <row r="779" spans="1:21" ht="14.4" customHeight="1" x14ac:dyDescent="0.3">
      <c r="A779" s="695">
        <v>12</v>
      </c>
      <c r="B779" s="696" t="s">
        <v>530</v>
      </c>
      <c r="C779" s="696">
        <v>89301122</v>
      </c>
      <c r="D779" s="697" t="s">
        <v>3061</v>
      </c>
      <c r="E779" s="698" t="s">
        <v>1661</v>
      </c>
      <c r="F779" s="696" t="s">
        <v>1639</v>
      </c>
      <c r="G779" s="696" t="s">
        <v>1925</v>
      </c>
      <c r="H779" s="696" t="s">
        <v>531</v>
      </c>
      <c r="I779" s="696" t="s">
        <v>1932</v>
      </c>
      <c r="J779" s="696" t="s">
        <v>1930</v>
      </c>
      <c r="K779" s="696" t="s">
        <v>1933</v>
      </c>
      <c r="L779" s="699">
        <v>244.74</v>
      </c>
      <c r="M779" s="699">
        <v>2202.66</v>
      </c>
      <c r="N779" s="696">
        <v>9</v>
      </c>
      <c r="O779" s="700">
        <v>3.5</v>
      </c>
      <c r="P779" s="699">
        <v>1468.44</v>
      </c>
      <c r="Q779" s="701">
        <v>0.66666666666666674</v>
      </c>
      <c r="R779" s="696">
        <v>6</v>
      </c>
      <c r="S779" s="701">
        <v>0.66666666666666663</v>
      </c>
      <c r="T779" s="700">
        <v>2.5</v>
      </c>
      <c r="U779" s="702">
        <v>0.7142857142857143</v>
      </c>
    </row>
    <row r="780" spans="1:21" ht="14.4" customHeight="1" x14ac:dyDescent="0.3">
      <c r="A780" s="695">
        <v>12</v>
      </c>
      <c r="B780" s="696" t="s">
        <v>530</v>
      </c>
      <c r="C780" s="696">
        <v>89301122</v>
      </c>
      <c r="D780" s="697" t="s">
        <v>3061</v>
      </c>
      <c r="E780" s="698" t="s">
        <v>1661</v>
      </c>
      <c r="F780" s="696" t="s">
        <v>1639</v>
      </c>
      <c r="G780" s="696" t="s">
        <v>2137</v>
      </c>
      <c r="H780" s="696" t="s">
        <v>531</v>
      </c>
      <c r="I780" s="696" t="s">
        <v>2138</v>
      </c>
      <c r="J780" s="696" t="s">
        <v>2139</v>
      </c>
      <c r="K780" s="696" t="s">
        <v>2140</v>
      </c>
      <c r="L780" s="699">
        <v>0</v>
      </c>
      <c r="M780" s="699">
        <v>0</v>
      </c>
      <c r="N780" s="696">
        <v>1</v>
      </c>
      <c r="O780" s="700">
        <v>1</v>
      </c>
      <c r="P780" s="699"/>
      <c r="Q780" s="701"/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12</v>
      </c>
      <c r="B781" s="696" t="s">
        <v>530</v>
      </c>
      <c r="C781" s="696">
        <v>89301122</v>
      </c>
      <c r="D781" s="697" t="s">
        <v>3061</v>
      </c>
      <c r="E781" s="698" t="s">
        <v>1661</v>
      </c>
      <c r="F781" s="696" t="s">
        <v>1640</v>
      </c>
      <c r="G781" s="696" t="s">
        <v>2141</v>
      </c>
      <c r="H781" s="696" t="s">
        <v>531</v>
      </c>
      <c r="I781" s="696" t="s">
        <v>2142</v>
      </c>
      <c r="J781" s="696" t="s">
        <v>2143</v>
      </c>
      <c r="K781" s="696"/>
      <c r="L781" s="699">
        <v>0</v>
      </c>
      <c r="M781" s="699">
        <v>0</v>
      </c>
      <c r="N781" s="696">
        <v>1</v>
      </c>
      <c r="O781" s="700">
        <v>1</v>
      </c>
      <c r="P781" s="699">
        <v>0</v>
      </c>
      <c r="Q781" s="701"/>
      <c r="R781" s="696">
        <v>1</v>
      </c>
      <c r="S781" s="701">
        <v>1</v>
      </c>
      <c r="T781" s="700">
        <v>1</v>
      </c>
      <c r="U781" s="702">
        <v>1</v>
      </c>
    </row>
    <row r="782" spans="1:21" ht="14.4" customHeight="1" x14ac:dyDescent="0.3">
      <c r="A782" s="695">
        <v>12</v>
      </c>
      <c r="B782" s="696" t="s">
        <v>530</v>
      </c>
      <c r="C782" s="696">
        <v>89301122</v>
      </c>
      <c r="D782" s="697" t="s">
        <v>3061</v>
      </c>
      <c r="E782" s="698" t="s">
        <v>1661</v>
      </c>
      <c r="F782" s="696" t="s">
        <v>1640</v>
      </c>
      <c r="G782" s="696" t="s">
        <v>2141</v>
      </c>
      <c r="H782" s="696" t="s">
        <v>531</v>
      </c>
      <c r="I782" s="696" t="s">
        <v>2241</v>
      </c>
      <c r="J782" s="696" t="s">
        <v>2143</v>
      </c>
      <c r="K782" s="696"/>
      <c r="L782" s="699">
        <v>0</v>
      </c>
      <c r="M782" s="699">
        <v>0</v>
      </c>
      <c r="N782" s="696">
        <v>8</v>
      </c>
      <c r="O782" s="700">
        <v>8</v>
      </c>
      <c r="P782" s="699">
        <v>0</v>
      </c>
      <c r="Q782" s="701"/>
      <c r="R782" s="696">
        <v>5</v>
      </c>
      <c r="S782" s="701">
        <v>0.625</v>
      </c>
      <c r="T782" s="700">
        <v>5</v>
      </c>
      <c r="U782" s="702">
        <v>0.625</v>
      </c>
    </row>
    <row r="783" spans="1:21" ht="14.4" customHeight="1" x14ac:dyDescent="0.3">
      <c r="A783" s="695">
        <v>12</v>
      </c>
      <c r="B783" s="696" t="s">
        <v>530</v>
      </c>
      <c r="C783" s="696">
        <v>89301122</v>
      </c>
      <c r="D783" s="697" t="s">
        <v>3061</v>
      </c>
      <c r="E783" s="698" t="s">
        <v>1661</v>
      </c>
      <c r="F783" s="696" t="s">
        <v>1640</v>
      </c>
      <c r="G783" s="696" t="s">
        <v>2141</v>
      </c>
      <c r="H783" s="696" t="s">
        <v>531</v>
      </c>
      <c r="I783" s="696" t="s">
        <v>2640</v>
      </c>
      <c r="J783" s="696" t="s">
        <v>2143</v>
      </c>
      <c r="K783" s="696"/>
      <c r="L783" s="699">
        <v>0</v>
      </c>
      <c r="M783" s="699">
        <v>0</v>
      </c>
      <c r="N783" s="696">
        <v>1</v>
      </c>
      <c r="O783" s="700">
        <v>0.5</v>
      </c>
      <c r="P783" s="699">
        <v>0</v>
      </c>
      <c r="Q783" s="701"/>
      <c r="R783" s="696">
        <v>1</v>
      </c>
      <c r="S783" s="701">
        <v>1</v>
      </c>
      <c r="T783" s="700">
        <v>0.5</v>
      </c>
      <c r="U783" s="702">
        <v>1</v>
      </c>
    </row>
    <row r="784" spans="1:21" ht="14.4" customHeight="1" x14ac:dyDescent="0.3">
      <c r="A784" s="695">
        <v>12</v>
      </c>
      <c r="B784" s="696" t="s">
        <v>530</v>
      </c>
      <c r="C784" s="696">
        <v>89301122</v>
      </c>
      <c r="D784" s="697" t="s">
        <v>3061</v>
      </c>
      <c r="E784" s="698" t="s">
        <v>1661</v>
      </c>
      <c r="F784" s="696" t="s">
        <v>1641</v>
      </c>
      <c r="G784" s="696" t="s">
        <v>2641</v>
      </c>
      <c r="H784" s="696" t="s">
        <v>531</v>
      </c>
      <c r="I784" s="696" t="s">
        <v>2642</v>
      </c>
      <c r="J784" s="696" t="s">
        <v>2643</v>
      </c>
      <c r="K784" s="696" t="s">
        <v>2644</v>
      </c>
      <c r="L784" s="699">
        <v>410</v>
      </c>
      <c r="M784" s="699">
        <v>410</v>
      </c>
      <c r="N784" s="696">
        <v>1</v>
      </c>
      <c r="O784" s="700">
        <v>1</v>
      </c>
      <c r="P784" s="699">
        <v>410</v>
      </c>
      <c r="Q784" s="701">
        <v>1</v>
      </c>
      <c r="R784" s="696">
        <v>1</v>
      </c>
      <c r="S784" s="701">
        <v>1</v>
      </c>
      <c r="T784" s="700">
        <v>1</v>
      </c>
      <c r="U784" s="702">
        <v>1</v>
      </c>
    </row>
    <row r="785" spans="1:21" ht="14.4" customHeight="1" x14ac:dyDescent="0.3">
      <c r="A785" s="695">
        <v>12</v>
      </c>
      <c r="B785" s="696" t="s">
        <v>530</v>
      </c>
      <c r="C785" s="696">
        <v>89301122</v>
      </c>
      <c r="D785" s="697" t="s">
        <v>3061</v>
      </c>
      <c r="E785" s="698" t="s">
        <v>1661</v>
      </c>
      <c r="F785" s="696" t="s">
        <v>1641</v>
      </c>
      <c r="G785" s="696" t="s">
        <v>2144</v>
      </c>
      <c r="H785" s="696" t="s">
        <v>531</v>
      </c>
      <c r="I785" s="696" t="s">
        <v>2145</v>
      </c>
      <c r="J785" s="696" t="s">
        <v>2146</v>
      </c>
      <c r="K785" s="696" t="s">
        <v>2147</v>
      </c>
      <c r="L785" s="699">
        <v>144.05000000000001</v>
      </c>
      <c r="M785" s="699">
        <v>2881</v>
      </c>
      <c r="N785" s="696">
        <v>20</v>
      </c>
      <c r="O785" s="700">
        <v>5</v>
      </c>
      <c r="P785" s="699">
        <v>2881</v>
      </c>
      <c r="Q785" s="701">
        <v>1</v>
      </c>
      <c r="R785" s="696">
        <v>20</v>
      </c>
      <c r="S785" s="701">
        <v>1</v>
      </c>
      <c r="T785" s="700">
        <v>5</v>
      </c>
      <c r="U785" s="702">
        <v>1</v>
      </c>
    </row>
    <row r="786" spans="1:21" ht="14.4" customHeight="1" x14ac:dyDescent="0.3">
      <c r="A786" s="695">
        <v>12</v>
      </c>
      <c r="B786" s="696" t="s">
        <v>530</v>
      </c>
      <c r="C786" s="696">
        <v>89301122</v>
      </c>
      <c r="D786" s="697" t="s">
        <v>3061</v>
      </c>
      <c r="E786" s="698" t="s">
        <v>1661</v>
      </c>
      <c r="F786" s="696" t="s">
        <v>1641</v>
      </c>
      <c r="G786" s="696" t="s">
        <v>2144</v>
      </c>
      <c r="H786" s="696" t="s">
        <v>531</v>
      </c>
      <c r="I786" s="696" t="s">
        <v>2645</v>
      </c>
      <c r="J786" s="696" t="s">
        <v>2646</v>
      </c>
      <c r="K786" s="696" t="s">
        <v>2647</v>
      </c>
      <c r="L786" s="699">
        <v>76.790000000000006</v>
      </c>
      <c r="M786" s="699">
        <v>76.790000000000006</v>
      </c>
      <c r="N786" s="696">
        <v>1</v>
      </c>
      <c r="O786" s="700">
        <v>1</v>
      </c>
      <c r="P786" s="699">
        <v>76.790000000000006</v>
      </c>
      <c r="Q786" s="701">
        <v>1</v>
      </c>
      <c r="R786" s="696">
        <v>1</v>
      </c>
      <c r="S786" s="701">
        <v>1</v>
      </c>
      <c r="T786" s="700">
        <v>1</v>
      </c>
      <c r="U786" s="702">
        <v>1</v>
      </c>
    </row>
    <row r="787" spans="1:21" ht="14.4" customHeight="1" x14ac:dyDescent="0.3">
      <c r="A787" s="695">
        <v>12</v>
      </c>
      <c r="B787" s="696" t="s">
        <v>530</v>
      </c>
      <c r="C787" s="696">
        <v>89301122</v>
      </c>
      <c r="D787" s="697" t="s">
        <v>3061</v>
      </c>
      <c r="E787" s="698" t="s">
        <v>1661</v>
      </c>
      <c r="F787" s="696" t="s">
        <v>1641</v>
      </c>
      <c r="G787" s="696" t="s">
        <v>2144</v>
      </c>
      <c r="H787" s="696" t="s">
        <v>531</v>
      </c>
      <c r="I787" s="696" t="s">
        <v>2648</v>
      </c>
      <c r="J787" s="696" t="s">
        <v>2649</v>
      </c>
      <c r="K787" s="696" t="s">
        <v>2650</v>
      </c>
      <c r="L787" s="699">
        <v>200</v>
      </c>
      <c r="M787" s="699">
        <v>800</v>
      </c>
      <c r="N787" s="696">
        <v>4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12</v>
      </c>
      <c r="B788" s="696" t="s">
        <v>530</v>
      </c>
      <c r="C788" s="696">
        <v>89301122</v>
      </c>
      <c r="D788" s="697" t="s">
        <v>3061</v>
      </c>
      <c r="E788" s="698" t="s">
        <v>1661</v>
      </c>
      <c r="F788" s="696" t="s">
        <v>1641</v>
      </c>
      <c r="G788" s="696" t="s">
        <v>2144</v>
      </c>
      <c r="H788" s="696" t="s">
        <v>531</v>
      </c>
      <c r="I788" s="696" t="s">
        <v>2151</v>
      </c>
      <c r="J788" s="696" t="s">
        <v>2152</v>
      </c>
      <c r="K788" s="696" t="s">
        <v>2153</v>
      </c>
      <c r="L788" s="699">
        <v>50</v>
      </c>
      <c r="M788" s="699">
        <v>500</v>
      </c>
      <c r="N788" s="696">
        <v>10</v>
      </c>
      <c r="O788" s="700">
        <v>5</v>
      </c>
      <c r="P788" s="699">
        <v>500</v>
      </c>
      <c r="Q788" s="701">
        <v>1</v>
      </c>
      <c r="R788" s="696">
        <v>10</v>
      </c>
      <c r="S788" s="701">
        <v>1</v>
      </c>
      <c r="T788" s="700">
        <v>5</v>
      </c>
      <c r="U788" s="702">
        <v>1</v>
      </c>
    </row>
    <row r="789" spans="1:21" ht="14.4" customHeight="1" x14ac:dyDescent="0.3">
      <c r="A789" s="695">
        <v>12</v>
      </c>
      <c r="B789" s="696" t="s">
        <v>530</v>
      </c>
      <c r="C789" s="696">
        <v>89301122</v>
      </c>
      <c r="D789" s="697" t="s">
        <v>3061</v>
      </c>
      <c r="E789" s="698" t="s">
        <v>1661</v>
      </c>
      <c r="F789" s="696" t="s">
        <v>1641</v>
      </c>
      <c r="G789" s="696" t="s">
        <v>1940</v>
      </c>
      <c r="H789" s="696" t="s">
        <v>531</v>
      </c>
      <c r="I789" s="696" t="s">
        <v>2425</v>
      </c>
      <c r="J789" s="696" t="s">
        <v>2426</v>
      </c>
      <c r="K789" s="696" t="s">
        <v>2427</v>
      </c>
      <c r="L789" s="699">
        <v>9.0399999999999991</v>
      </c>
      <c r="M789" s="699">
        <v>2711.9999999999995</v>
      </c>
      <c r="N789" s="696">
        <v>300</v>
      </c>
      <c r="O789" s="700">
        <v>1</v>
      </c>
      <c r="P789" s="699">
        <v>2711.9999999999995</v>
      </c>
      <c r="Q789" s="701">
        <v>1</v>
      </c>
      <c r="R789" s="696">
        <v>300</v>
      </c>
      <c r="S789" s="701">
        <v>1</v>
      </c>
      <c r="T789" s="700">
        <v>1</v>
      </c>
      <c r="U789" s="702">
        <v>1</v>
      </c>
    </row>
    <row r="790" spans="1:21" ht="14.4" customHeight="1" x14ac:dyDescent="0.3">
      <c r="A790" s="695">
        <v>12</v>
      </c>
      <c r="B790" s="696" t="s">
        <v>530</v>
      </c>
      <c r="C790" s="696">
        <v>89301122</v>
      </c>
      <c r="D790" s="697" t="s">
        <v>3061</v>
      </c>
      <c r="E790" s="698" t="s">
        <v>1661</v>
      </c>
      <c r="F790" s="696" t="s">
        <v>1641</v>
      </c>
      <c r="G790" s="696" t="s">
        <v>1940</v>
      </c>
      <c r="H790" s="696" t="s">
        <v>531</v>
      </c>
      <c r="I790" s="696" t="s">
        <v>2651</v>
      </c>
      <c r="J790" s="696" t="s">
        <v>2652</v>
      </c>
      <c r="K790" s="696" t="s">
        <v>2653</v>
      </c>
      <c r="L790" s="699">
        <v>6.69</v>
      </c>
      <c r="M790" s="699">
        <v>4014.0000000000005</v>
      </c>
      <c r="N790" s="696">
        <v>600</v>
      </c>
      <c r="O790" s="700">
        <v>2</v>
      </c>
      <c r="P790" s="699">
        <v>2007.0000000000002</v>
      </c>
      <c r="Q790" s="701">
        <v>0.5</v>
      </c>
      <c r="R790" s="696">
        <v>300</v>
      </c>
      <c r="S790" s="701">
        <v>0.5</v>
      </c>
      <c r="T790" s="700">
        <v>1</v>
      </c>
      <c r="U790" s="702">
        <v>0.5</v>
      </c>
    </row>
    <row r="791" spans="1:21" ht="14.4" customHeight="1" x14ac:dyDescent="0.3">
      <c r="A791" s="695">
        <v>12</v>
      </c>
      <c r="B791" s="696" t="s">
        <v>530</v>
      </c>
      <c r="C791" s="696">
        <v>89301122</v>
      </c>
      <c r="D791" s="697" t="s">
        <v>3061</v>
      </c>
      <c r="E791" s="698" t="s">
        <v>1661</v>
      </c>
      <c r="F791" s="696" t="s">
        <v>1641</v>
      </c>
      <c r="G791" s="696" t="s">
        <v>1940</v>
      </c>
      <c r="H791" s="696" t="s">
        <v>531</v>
      </c>
      <c r="I791" s="696" t="s">
        <v>1948</v>
      </c>
      <c r="J791" s="696" t="s">
        <v>1949</v>
      </c>
      <c r="K791" s="696" t="s">
        <v>1950</v>
      </c>
      <c r="L791" s="699">
        <v>1500</v>
      </c>
      <c r="M791" s="699">
        <v>15000</v>
      </c>
      <c r="N791" s="696">
        <v>10</v>
      </c>
      <c r="O791" s="700">
        <v>1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12</v>
      </c>
      <c r="B792" s="696" t="s">
        <v>530</v>
      </c>
      <c r="C792" s="696">
        <v>89301122</v>
      </c>
      <c r="D792" s="697" t="s">
        <v>3061</v>
      </c>
      <c r="E792" s="698" t="s">
        <v>1661</v>
      </c>
      <c r="F792" s="696" t="s">
        <v>1641</v>
      </c>
      <c r="G792" s="696" t="s">
        <v>1940</v>
      </c>
      <c r="H792" s="696" t="s">
        <v>531</v>
      </c>
      <c r="I792" s="696" t="s">
        <v>1953</v>
      </c>
      <c r="J792" s="696" t="s">
        <v>1954</v>
      </c>
      <c r="K792" s="696" t="s">
        <v>1955</v>
      </c>
      <c r="L792" s="699">
        <v>1500</v>
      </c>
      <c r="M792" s="699">
        <v>22500</v>
      </c>
      <c r="N792" s="696">
        <v>15</v>
      </c>
      <c r="O792" s="700">
        <v>1</v>
      </c>
      <c r="P792" s="699">
        <v>22500</v>
      </c>
      <c r="Q792" s="701">
        <v>1</v>
      </c>
      <c r="R792" s="696">
        <v>15</v>
      </c>
      <c r="S792" s="701">
        <v>1</v>
      </c>
      <c r="T792" s="700">
        <v>1</v>
      </c>
      <c r="U792" s="702">
        <v>1</v>
      </c>
    </row>
    <row r="793" spans="1:21" ht="14.4" customHeight="1" x14ac:dyDescent="0.3">
      <c r="A793" s="695">
        <v>12</v>
      </c>
      <c r="B793" s="696" t="s">
        <v>530</v>
      </c>
      <c r="C793" s="696">
        <v>89301122</v>
      </c>
      <c r="D793" s="697" t="s">
        <v>3061</v>
      </c>
      <c r="E793" s="698" t="s">
        <v>1661</v>
      </c>
      <c r="F793" s="696" t="s">
        <v>1641</v>
      </c>
      <c r="G793" s="696" t="s">
        <v>1940</v>
      </c>
      <c r="H793" s="696" t="s">
        <v>531</v>
      </c>
      <c r="I793" s="696" t="s">
        <v>2654</v>
      </c>
      <c r="J793" s="696" t="s">
        <v>1957</v>
      </c>
      <c r="K793" s="696" t="s">
        <v>2655</v>
      </c>
      <c r="L793" s="699">
        <v>1500</v>
      </c>
      <c r="M793" s="699">
        <v>45000</v>
      </c>
      <c r="N793" s="696">
        <v>30</v>
      </c>
      <c r="O793" s="700">
        <v>2</v>
      </c>
      <c r="P793" s="699">
        <v>22500</v>
      </c>
      <c r="Q793" s="701">
        <v>0.5</v>
      </c>
      <c r="R793" s="696">
        <v>15</v>
      </c>
      <c r="S793" s="701">
        <v>0.5</v>
      </c>
      <c r="T793" s="700">
        <v>1</v>
      </c>
      <c r="U793" s="702">
        <v>0.5</v>
      </c>
    </row>
    <row r="794" spans="1:21" ht="14.4" customHeight="1" x14ac:dyDescent="0.3">
      <c r="A794" s="695">
        <v>12</v>
      </c>
      <c r="B794" s="696" t="s">
        <v>530</v>
      </c>
      <c r="C794" s="696">
        <v>89301122</v>
      </c>
      <c r="D794" s="697" t="s">
        <v>3061</v>
      </c>
      <c r="E794" s="698" t="s">
        <v>1661</v>
      </c>
      <c r="F794" s="696" t="s">
        <v>1641</v>
      </c>
      <c r="G794" s="696" t="s">
        <v>1940</v>
      </c>
      <c r="H794" s="696" t="s">
        <v>531</v>
      </c>
      <c r="I794" s="696" t="s">
        <v>1956</v>
      </c>
      <c r="J794" s="696" t="s">
        <v>1957</v>
      </c>
      <c r="K794" s="696" t="s">
        <v>1958</v>
      </c>
      <c r="L794" s="699">
        <v>1500</v>
      </c>
      <c r="M794" s="699">
        <v>22500</v>
      </c>
      <c r="N794" s="696">
        <v>15</v>
      </c>
      <c r="O794" s="700">
        <v>1</v>
      </c>
      <c r="P794" s="699">
        <v>22500</v>
      </c>
      <c r="Q794" s="701">
        <v>1</v>
      </c>
      <c r="R794" s="696">
        <v>15</v>
      </c>
      <c r="S794" s="701">
        <v>1</v>
      </c>
      <c r="T794" s="700">
        <v>1</v>
      </c>
      <c r="U794" s="702">
        <v>1</v>
      </c>
    </row>
    <row r="795" spans="1:21" ht="14.4" customHeight="1" x14ac:dyDescent="0.3">
      <c r="A795" s="695">
        <v>12</v>
      </c>
      <c r="B795" s="696" t="s">
        <v>530</v>
      </c>
      <c r="C795" s="696">
        <v>89301122</v>
      </c>
      <c r="D795" s="697" t="s">
        <v>3061</v>
      </c>
      <c r="E795" s="698" t="s">
        <v>1661</v>
      </c>
      <c r="F795" s="696" t="s">
        <v>1641</v>
      </c>
      <c r="G795" s="696" t="s">
        <v>1940</v>
      </c>
      <c r="H795" s="696" t="s">
        <v>531</v>
      </c>
      <c r="I795" s="696" t="s">
        <v>2656</v>
      </c>
      <c r="J795" s="696" t="s">
        <v>1949</v>
      </c>
      <c r="K795" s="696" t="s">
        <v>2383</v>
      </c>
      <c r="L795" s="699">
        <v>1500</v>
      </c>
      <c r="M795" s="699">
        <v>22500</v>
      </c>
      <c r="N795" s="696">
        <v>15</v>
      </c>
      <c r="O795" s="700">
        <v>1</v>
      </c>
      <c r="P795" s="699"/>
      <c r="Q795" s="701">
        <v>0</v>
      </c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12</v>
      </c>
      <c r="B796" s="696" t="s">
        <v>530</v>
      </c>
      <c r="C796" s="696">
        <v>89301122</v>
      </c>
      <c r="D796" s="697" t="s">
        <v>3061</v>
      </c>
      <c r="E796" s="698" t="s">
        <v>1661</v>
      </c>
      <c r="F796" s="696" t="s">
        <v>1641</v>
      </c>
      <c r="G796" s="696" t="s">
        <v>2011</v>
      </c>
      <c r="H796" s="696" t="s">
        <v>531</v>
      </c>
      <c r="I796" s="696" t="s">
        <v>2242</v>
      </c>
      <c r="J796" s="696" t="s">
        <v>2243</v>
      </c>
      <c r="K796" s="696" t="s">
        <v>2244</v>
      </c>
      <c r="L796" s="699">
        <v>124</v>
      </c>
      <c r="M796" s="699">
        <v>1116</v>
      </c>
      <c r="N796" s="696">
        <v>9</v>
      </c>
      <c r="O796" s="700">
        <v>6</v>
      </c>
      <c r="P796" s="699">
        <v>1116</v>
      </c>
      <c r="Q796" s="701">
        <v>1</v>
      </c>
      <c r="R796" s="696">
        <v>9</v>
      </c>
      <c r="S796" s="701">
        <v>1</v>
      </c>
      <c r="T796" s="700">
        <v>6</v>
      </c>
      <c r="U796" s="702">
        <v>1</v>
      </c>
    </row>
    <row r="797" spans="1:21" ht="14.4" customHeight="1" x14ac:dyDescent="0.3">
      <c r="A797" s="695">
        <v>12</v>
      </c>
      <c r="B797" s="696" t="s">
        <v>530</v>
      </c>
      <c r="C797" s="696">
        <v>89301122</v>
      </c>
      <c r="D797" s="697" t="s">
        <v>3061</v>
      </c>
      <c r="E797" s="698" t="s">
        <v>1661</v>
      </c>
      <c r="F797" s="696" t="s">
        <v>1641</v>
      </c>
      <c r="G797" s="696" t="s">
        <v>2011</v>
      </c>
      <c r="H797" s="696" t="s">
        <v>531</v>
      </c>
      <c r="I797" s="696" t="s">
        <v>2657</v>
      </c>
      <c r="J797" s="696" t="s">
        <v>2658</v>
      </c>
      <c r="K797" s="696" t="s">
        <v>2659</v>
      </c>
      <c r="L797" s="699">
        <v>609.38</v>
      </c>
      <c r="M797" s="699">
        <v>3656.2799999999997</v>
      </c>
      <c r="N797" s="696">
        <v>6</v>
      </c>
      <c r="O797" s="700">
        <v>1</v>
      </c>
      <c r="P797" s="699">
        <v>3656.2799999999997</v>
      </c>
      <c r="Q797" s="701">
        <v>1</v>
      </c>
      <c r="R797" s="696">
        <v>6</v>
      </c>
      <c r="S797" s="701">
        <v>1</v>
      </c>
      <c r="T797" s="700">
        <v>1</v>
      </c>
      <c r="U797" s="702">
        <v>1</v>
      </c>
    </row>
    <row r="798" spans="1:21" ht="14.4" customHeight="1" x14ac:dyDescent="0.3">
      <c r="A798" s="695">
        <v>12</v>
      </c>
      <c r="B798" s="696" t="s">
        <v>530</v>
      </c>
      <c r="C798" s="696">
        <v>89301122</v>
      </c>
      <c r="D798" s="697" t="s">
        <v>3061</v>
      </c>
      <c r="E798" s="698" t="s">
        <v>1661</v>
      </c>
      <c r="F798" s="696" t="s">
        <v>1641</v>
      </c>
      <c r="G798" s="696" t="s">
        <v>2011</v>
      </c>
      <c r="H798" s="696" t="s">
        <v>531</v>
      </c>
      <c r="I798" s="696" t="s">
        <v>2660</v>
      </c>
      <c r="J798" s="696" t="s">
        <v>2661</v>
      </c>
      <c r="K798" s="696" t="s">
        <v>2662</v>
      </c>
      <c r="L798" s="699">
        <v>630.11</v>
      </c>
      <c r="M798" s="699">
        <v>3780.66</v>
      </c>
      <c r="N798" s="696">
        <v>6</v>
      </c>
      <c r="O798" s="700">
        <v>1</v>
      </c>
      <c r="P798" s="699">
        <v>3780.66</v>
      </c>
      <c r="Q798" s="701">
        <v>1</v>
      </c>
      <c r="R798" s="696">
        <v>6</v>
      </c>
      <c r="S798" s="701">
        <v>1</v>
      </c>
      <c r="T798" s="700">
        <v>1</v>
      </c>
      <c r="U798" s="702">
        <v>1</v>
      </c>
    </row>
    <row r="799" spans="1:21" ht="14.4" customHeight="1" x14ac:dyDescent="0.3">
      <c r="A799" s="695">
        <v>12</v>
      </c>
      <c r="B799" s="696" t="s">
        <v>530</v>
      </c>
      <c r="C799" s="696">
        <v>89301122</v>
      </c>
      <c r="D799" s="697" t="s">
        <v>3061</v>
      </c>
      <c r="E799" s="698" t="s">
        <v>1661</v>
      </c>
      <c r="F799" s="696" t="s">
        <v>1641</v>
      </c>
      <c r="G799" s="696" t="s">
        <v>2011</v>
      </c>
      <c r="H799" s="696" t="s">
        <v>531</v>
      </c>
      <c r="I799" s="696" t="s">
        <v>2154</v>
      </c>
      <c r="J799" s="696" t="s">
        <v>2155</v>
      </c>
      <c r="K799" s="696" t="s">
        <v>2156</v>
      </c>
      <c r="L799" s="699">
        <v>3082.5</v>
      </c>
      <c r="M799" s="699">
        <v>12330</v>
      </c>
      <c r="N799" s="696">
        <v>4</v>
      </c>
      <c r="O799" s="700">
        <v>2</v>
      </c>
      <c r="P799" s="699">
        <v>12330</v>
      </c>
      <c r="Q799" s="701">
        <v>1</v>
      </c>
      <c r="R799" s="696">
        <v>4</v>
      </c>
      <c r="S799" s="701">
        <v>1</v>
      </c>
      <c r="T799" s="700">
        <v>2</v>
      </c>
      <c r="U799" s="702">
        <v>1</v>
      </c>
    </row>
    <row r="800" spans="1:21" ht="14.4" customHeight="1" x14ac:dyDescent="0.3">
      <c r="A800" s="695">
        <v>12</v>
      </c>
      <c r="B800" s="696" t="s">
        <v>530</v>
      </c>
      <c r="C800" s="696">
        <v>89301122</v>
      </c>
      <c r="D800" s="697" t="s">
        <v>3061</v>
      </c>
      <c r="E800" s="698" t="s">
        <v>1661</v>
      </c>
      <c r="F800" s="696" t="s">
        <v>1641</v>
      </c>
      <c r="G800" s="696" t="s">
        <v>2011</v>
      </c>
      <c r="H800" s="696" t="s">
        <v>531</v>
      </c>
      <c r="I800" s="696" t="s">
        <v>2157</v>
      </c>
      <c r="J800" s="696" t="s">
        <v>2158</v>
      </c>
      <c r="K800" s="696" t="s">
        <v>2159</v>
      </c>
      <c r="L800" s="699">
        <v>315.5</v>
      </c>
      <c r="M800" s="699">
        <v>946.5</v>
      </c>
      <c r="N800" s="696">
        <v>3</v>
      </c>
      <c r="O800" s="700">
        <v>1</v>
      </c>
      <c r="P800" s="699">
        <v>946.5</v>
      </c>
      <c r="Q800" s="701">
        <v>1</v>
      </c>
      <c r="R800" s="696">
        <v>3</v>
      </c>
      <c r="S800" s="701">
        <v>1</v>
      </c>
      <c r="T800" s="700">
        <v>1</v>
      </c>
      <c r="U800" s="702">
        <v>1</v>
      </c>
    </row>
    <row r="801" spans="1:21" ht="14.4" customHeight="1" x14ac:dyDescent="0.3">
      <c r="A801" s="695">
        <v>12</v>
      </c>
      <c r="B801" s="696" t="s">
        <v>530</v>
      </c>
      <c r="C801" s="696">
        <v>89301122</v>
      </c>
      <c r="D801" s="697" t="s">
        <v>3061</v>
      </c>
      <c r="E801" s="698" t="s">
        <v>1661</v>
      </c>
      <c r="F801" s="696" t="s">
        <v>1641</v>
      </c>
      <c r="G801" s="696" t="s">
        <v>2011</v>
      </c>
      <c r="H801" s="696" t="s">
        <v>531</v>
      </c>
      <c r="I801" s="696" t="s">
        <v>2160</v>
      </c>
      <c r="J801" s="696" t="s">
        <v>2161</v>
      </c>
      <c r="K801" s="696" t="s">
        <v>2162</v>
      </c>
      <c r="L801" s="699">
        <v>484.6</v>
      </c>
      <c r="M801" s="699">
        <v>1938.4</v>
      </c>
      <c r="N801" s="696">
        <v>4</v>
      </c>
      <c r="O801" s="700">
        <v>2</v>
      </c>
      <c r="P801" s="699">
        <v>1938.4</v>
      </c>
      <c r="Q801" s="701">
        <v>1</v>
      </c>
      <c r="R801" s="696">
        <v>4</v>
      </c>
      <c r="S801" s="701">
        <v>1</v>
      </c>
      <c r="T801" s="700">
        <v>2</v>
      </c>
      <c r="U801" s="702">
        <v>1</v>
      </c>
    </row>
    <row r="802" spans="1:21" ht="14.4" customHeight="1" x14ac:dyDescent="0.3">
      <c r="A802" s="695">
        <v>12</v>
      </c>
      <c r="B802" s="696" t="s">
        <v>530</v>
      </c>
      <c r="C802" s="696">
        <v>89301122</v>
      </c>
      <c r="D802" s="697" t="s">
        <v>3061</v>
      </c>
      <c r="E802" s="698" t="s">
        <v>1661</v>
      </c>
      <c r="F802" s="696" t="s">
        <v>1641</v>
      </c>
      <c r="G802" s="696" t="s">
        <v>2011</v>
      </c>
      <c r="H802" s="696" t="s">
        <v>531</v>
      </c>
      <c r="I802" s="696" t="s">
        <v>2663</v>
      </c>
      <c r="J802" s="696" t="s">
        <v>2664</v>
      </c>
      <c r="K802" s="696" t="s">
        <v>2665</v>
      </c>
      <c r="L802" s="699">
        <v>2444.8000000000002</v>
      </c>
      <c r="M802" s="699">
        <v>4889.6000000000004</v>
      </c>
      <c r="N802" s="696">
        <v>2</v>
      </c>
      <c r="O802" s="700">
        <v>2</v>
      </c>
      <c r="P802" s="699">
        <v>4889.6000000000004</v>
      </c>
      <c r="Q802" s="701">
        <v>1</v>
      </c>
      <c r="R802" s="696">
        <v>2</v>
      </c>
      <c r="S802" s="701">
        <v>1</v>
      </c>
      <c r="T802" s="700">
        <v>2</v>
      </c>
      <c r="U802" s="702">
        <v>1</v>
      </c>
    </row>
    <row r="803" spans="1:21" ht="14.4" customHeight="1" x14ac:dyDescent="0.3">
      <c r="A803" s="695">
        <v>12</v>
      </c>
      <c r="B803" s="696" t="s">
        <v>530</v>
      </c>
      <c r="C803" s="696">
        <v>89301122</v>
      </c>
      <c r="D803" s="697" t="s">
        <v>3061</v>
      </c>
      <c r="E803" s="698" t="s">
        <v>1661</v>
      </c>
      <c r="F803" s="696" t="s">
        <v>1641</v>
      </c>
      <c r="G803" s="696" t="s">
        <v>2011</v>
      </c>
      <c r="H803" s="696" t="s">
        <v>531</v>
      </c>
      <c r="I803" s="696" t="s">
        <v>2163</v>
      </c>
      <c r="J803" s="696" t="s">
        <v>2164</v>
      </c>
      <c r="K803" s="696" t="s">
        <v>2165</v>
      </c>
      <c r="L803" s="699">
        <v>291.2</v>
      </c>
      <c r="M803" s="699">
        <v>3785.6</v>
      </c>
      <c r="N803" s="696">
        <v>13</v>
      </c>
      <c r="O803" s="700">
        <v>5</v>
      </c>
      <c r="P803" s="699">
        <v>3785.6</v>
      </c>
      <c r="Q803" s="701">
        <v>1</v>
      </c>
      <c r="R803" s="696">
        <v>13</v>
      </c>
      <c r="S803" s="701">
        <v>1</v>
      </c>
      <c r="T803" s="700">
        <v>5</v>
      </c>
      <c r="U803" s="702">
        <v>1</v>
      </c>
    </row>
    <row r="804" spans="1:21" ht="14.4" customHeight="1" x14ac:dyDescent="0.3">
      <c r="A804" s="695">
        <v>12</v>
      </c>
      <c r="B804" s="696" t="s">
        <v>530</v>
      </c>
      <c r="C804" s="696">
        <v>89301122</v>
      </c>
      <c r="D804" s="697" t="s">
        <v>3061</v>
      </c>
      <c r="E804" s="698" t="s">
        <v>1661</v>
      </c>
      <c r="F804" s="696" t="s">
        <v>1641</v>
      </c>
      <c r="G804" s="696" t="s">
        <v>2011</v>
      </c>
      <c r="H804" s="696" t="s">
        <v>531</v>
      </c>
      <c r="I804" s="696" t="s">
        <v>2249</v>
      </c>
      <c r="J804" s="696" t="s">
        <v>2250</v>
      </c>
      <c r="K804" s="696" t="s">
        <v>2251</v>
      </c>
      <c r="L804" s="699">
        <v>579</v>
      </c>
      <c r="M804" s="699">
        <v>6369</v>
      </c>
      <c r="N804" s="696">
        <v>11</v>
      </c>
      <c r="O804" s="700">
        <v>7</v>
      </c>
      <c r="P804" s="699">
        <v>6369</v>
      </c>
      <c r="Q804" s="701">
        <v>1</v>
      </c>
      <c r="R804" s="696">
        <v>11</v>
      </c>
      <c r="S804" s="701">
        <v>1</v>
      </c>
      <c r="T804" s="700">
        <v>7</v>
      </c>
      <c r="U804" s="702">
        <v>1</v>
      </c>
    </row>
    <row r="805" spans="1:21" ht="14.4" customHeight="1" x14ac:dyDescent="0.3">
      <c r="A805" s="695">
        <v>12</v>
      </c>
      <c r="B805" s="696" t="s">
        <v>530</v>
      </c>
      <c r="C805" s="696">
        <v>89301122</v>
      </c>
      <c r="D805" s="697" t="s">
        <v>3061</v>
      </c>
      <c r="E805" s="698" t="s">
        <v>1661</v>
      </c>
      <c r="F805" s="696" t="s">
        <v>1641</v>
      </c>
      <c r="G805" s="696" t="s">
        <v>2011</v>
      </c>
      <c r="H805" s="696" t="s">
        <v>531</v>
      </c>
      <c r="I805" s="696" t="s">
        <v>2252</v>
      </c>
      <c r="J805" s="696" t="s">
        <v>2253</v>
      </c>
      <c r="K805" s="696" t="s">
        <v>2254</v>
      </c>
      <c r="L805" s="699">
        <v>513.75</v>
      </c>
      <c r="M805" s="699">
        <v>8220</v>
      </c>
      <c r="N805" s="696">
        <v>16</v>
      </c>
      <c r="O805" s="700">
        <v>5</v>
      </c>
      <c r="P805" s="699">
        <v>8220</v>
      </c>
      <c r="Q805" s="701">
        <v>1</v>
      </c>
      <c r="R805" s="696">
        <v>16</v>
      </c>
      <c r="S805" s="701">
        <v>1</v>
      </c>
      <c r="T805" s="700">
        <v>5</v>
      </c>
      <c r="U805" s="702">
        <v>1</v>
      </c>
    </row>
    <row r="806" spans="1:21" ht="14.4" customHeight="1" x14ac:dyDescent="0.3">
      <c r="A806" s="695">
        <v>12</v>
      </c>
      <c r="B806" s="696" t="s">
        <v>530</v>
      </c>
      <c r="C806" s="696">
        <v>89301122</v>
      </c>
      <c r="D806" s="697" t="s">
        <v>3061</v>
      </c>
      <c r="E806" s="698" t="s">
        <v>1661</v>
      </c>
      <c r="F806" s="696" t="s">
        <v>1641</v>
      </c>
      <c r="G806" s="696" t="s">
        <v>2011</v>
      </c>
      <c r="H806" s="696" t="s">
        <v>531</v>
      </c>
      <c r="I806" s="696" t="s">
        <v>2166</v>
      </c>
      <c r="J806" s="696" t="s">
        <v>2167</v>
      </c>
      <c r="K806" s="696" t="s">
        <v>2168</v>
      </c>
      <c r="L806" s="699">
        <v>173.85</v>
      </c>
      <c r="M806" s="699">
        <v>347.7</v>
      </c>
      <c r="N806" s="696">
        <v>2</v>
      </c>
      <c r="O806" s="700">
        <v>1</v>
      </c>
      <c r="P806" s="699">
        <v>347.7</v>
      </c>
      <c r="Q806" s="701">
        <v>1</v>
      </c>
      <c r="R806" s="696">
        <v>2</v>
      </c>
      <c r="S806" s="701">
        <v>1</v>
      </c>
      <c r="T806" s="700">
        <v>1</v>
      </c>
      <c r="U806" s="702">
        <v>1</v>
      </c>
    </row>
    <row r="807" spans="1:21" ht="14.4" customHeight="1" x14ac:dyDescent="0.3">
      <c r="A807" s="695">
        <v>12</v>
      </c>
      <c r="B807" s="696" t="s">
        <v>530</v>
      </c>
      <c r="C807" s="696">
        <v>89301122</v>
      </c>
      <c r="D807" s="697" t="s">
        <v>3061</v>
      </c>
      <c r="E807" s="698" t="s">
        <v>1661</v>
      </c>
      <c r="F807" s="696" t="s">
        <v>1641</v>
      </c>
      <c r="G807" s="696" t="s">
        <v>2011</v>
      </c>
      <c r="H807" s="696" t="s">
        <v>531</v>
      </c>
      <c r="I807" s="696" t="s">
        <v>2169</v>
      </c>
      <c r="J807" s="696" t="s">
        <v>2170</v>
      </c>
      <c r="K807" s="696" t="s">
        <v>2168</v>
      </c>
      <c r="L807" s="699">
        <v>220.68</v>
      </c>
      <c r="M807" s="699">
        <v>1324.08</v>
      </c>
      <c r="N807" s="696">
        <v>6</v>
      </c>
      <c r="O807" s="700">
        <v>3</v>
      </c>
      <c r="P807" s="699">
        <v>1324.08</v>
      </c>
      <c r="Q807" s="701">
        <v>1</v>
      </c>
      <c r="R807" s="696">
        <v>6</v>
      </c>
      <c r="S807" s="701">
        <v>1</v>
      </c>
      <c r="T807" s="700">
        <v>3</v>
      </c>
      <c r="U807" s="702">
        <v>1</v>
      </c>
    </row>
    <row r="808" spans="1:21" ht="14.4" customHeight="1" x14ac:dyDescent="0.3">
      <c r="A808" s="695">
        <v>12</v>
      </c>
      <c r="B808" s="696" t="s">
        <v>530</v>
      </c>
      <c r="C808" s="696">
        <v>89301122</v>
      </c>
      <c r="D808" s="697" t="s">
        <v>3061</v>
      </c>
      <c r="E808" s="698" t="s">
        <v>1661</v>
      </c>
      <c r="F808" s="696" t="s">
        <v>1641</v>
      </c>
      <c r="G808" s="696" t="s">
        <v>2011</v>
      </c>
      <c r="H808" s="696" t="s">
        <v>531</v>
      </c>
      <c r="I808" s="696" t="s">
        <v>2171</v>
      </c>
      <c r="J808" s="696" t="s">
        <v>2172</v>
      </c>
      <c r="K808" s="696" t="s">
        <v>2173</v>
      </c>
      <c r="L808" s="699">
        <v>991.9</v>
      </c>
      <c r="M808" s="699">
        <v>2975.7</v>
      </c>
      <c r="N808" s="696">
        <v>3</v>
      </c>
      <c r="O808" s="700">
        <v>1</v>
      </c>
      <c r="P808" s="699">
        <v>2975.7</v>
      </c>
      <c r="Q808" s="701">
        <v>1</v>
      </c>
      <c r="R808" s="696">
        <v>3</v>
      </c>
      <c r="S808" s="701">
        <v>1</v>
      </c>
      <c r="T808" s="700">
        <v>1</v>
      </c>
      <c r="U808" s="702">
        <v>1</v>
      </c>
    </row>
    <row r="809" spans="1:21" ht="14.4" customHeight="1" x14ac:dyDescent="0.3">
      <c r="A809" s="695">
        <v>12</v>
      </c>
      <c r="B809" s="696" t="s">
        <v>530</v>
      </c>
      <c r="C809" s="696">
        <v>89301122</v>
      </c>
      <c r="D809" s="697" t="s">
        <v>3061</v>
      </c>
      <c r="E809" s="698" t="s">
        <v>1661</v>
      </c>
      <c r="F809" s="696" t="s">
        <v>1641</v>
      </c>
      <c r="G809" s="696" t="s">
        <v>2011</v>
      </c>
      <c r="H809" s="696" t="s">
        <v>531</v>
      </c>
      <c r="I809" s="696" t="s">
        <v>2384</v>
      </c>
      <c r="J809" s="696" t="s">
        <v>2385</v>
      </c>
      <c r="K809" s="696" t="s">
        <v>2386</v>
      </c>
      <c r="L809" s="699">
        <v>1000</v>
      </c>
      <c r="M809" s="699">
        <v>8000</v>
      </c>
      <c r="N809" s="696">
        <v>8</v>
      </c>
      <c r="O809" s="700">
        <v>3</v>
      </c>
      <c r="P809" s="699">
        <v>8000</v>
      </c>
      <c r="Q809" s="701">
        <v>1</v>
      </c>
      <c r="R809" s="696">
        <v>8</v>
      </c>
      <c r="S809" s="701">
        <v>1</v>
      </c>
      <c r="T809" s="700">
        <v>3</v>
      </c>
      <c r="U809" s="702">
        <v>1</v>
      </c>
    </row>
    <row r="810" spans="1:21" ht="14.4" customHeight="1" x14ac:dyDescent="0.3">
      <c r="A810" s="695">
        <v>12</v>
      </c>
      <c r="B810" s="696" t="s">
        <v>530</v>
      </c>
      <c r="C810" s="696">
        <v>89301122</v>
      </c>
      <c r="D810" s="697" t="s">
        <v>3061</v>
      </c>
      <c r="E810" s="698" t="s">
        <v>1661</v>
      </c>
      <c r="F810" s="696" t="s">
        <v>1641</v>
      </c>
      <c r="G810" s="696" t="s">
        <v>2011</v>
      </c>
      <c r="H810" s="696" t="s">
        <v>531</v>
      </c>
      <c r="I810" s="696" t="s">
        <v>2174</v>
      </c>
      <c r="J810" s="696" t="s">
        <v>2175</v>
      </c>
      <c r="K810" s="696" t="s">
        <v>2176</v>
      </c>
      <c r="L810" s="699">
        <v>180.25</v>
      </c>
      <c r="M810" s="699">
        <v>1622.25</v>
      </c>
      <c r="N810" s="696">
        <v>9</v>
      </c>
      <c r="O810" s="700">
        <v>4</v>
      </c>
      <c r="P810" s="699">
        <v>1622.25</v>
      </c>
      <c r="Q810" s="701">
        <v>1</v>
      </c>
      <c r="R810" s="696">
        <v>9</v>
      </c>
      <c r="S810" s="701">
        <v>1</v>
      </c>
      <c r="T810" s="700">
        <v>4</v>
      </c>
      <c r="U810" s="702">
        <v>1</v>
      </c>
    </row>
    <row r="811" spans="1:21" ht="14.4" customHeight="1" x14ac:dyDescent="0.3">
      <c r="A811" s="695">
        <v>12</v>
      </c>
      <c r="B811" s="696" t="s">
        <v>530</v>
      </c>
      <c r="C811" s="696">
        <v>89301122</v>
      </c>
      <c r="D811" s="697" t="s">
        <v>3061</v>
      </c>
      <c r="E811" s="698" t="s">
        <v>1661</v>
      </c>
      <c r="F811" s="696" t="s">
        <v>1641</v>
      </c>
      <c r="G811" s="696" t="s">
        <v>2011</v>
      </c>
      <c r="H811" s="696" t="s">
        <v>531</v>
      </c>
      <c r="I811" s="696" t="s">
        <v>2666</v>
      </c>
      <c r="J811" s="696" t="s">
        <v>2667</v>
      </c>
      <c r="K811" s="696" t="s">
        <v>2668</v>
      </c>
      <c r="L811" s="699">
        <v>1832.09</v>
      </c>
      <c r="M811" s="699">
        <v>9160.4499999999989</v>
      </c>
      <c r="N811" s="696">
        <v>5</v>
      </c>
      <c r="O811" s="700">
        <v>1</v>
      </c>
      <c r="P811" s="699">
        <v>9160.4499999999989</v>
      </c>
      <c r="Q811" s="701">
        <v>1</v>
      </c>
      <c r="R811" s="696">
        <v>5</v>
      </c>
      <c r="S811" s="701">
        <v>1</v>
      </c>
      <c r="T811" s="700">
        <v>1</v>
      </c>
      <c r="U811" s="702">
        <v>1</v>
      </c>
    </row>
    <row r="812" spans="1:21" ht="14.4" customHeight="1" x14ac:dyDescent="0.3">
      <c r="A812" s="695">
        <v>12</v>
      </c>
      <c r="B812" s="696" t="s">
        <v>530</v>
      </c>
      <c r="C812" s="696">
        <v>89301122</v>
      </c>
      <c r="D812" s="697" t="s">
        <v>3061</v>
      </c>
      <c r="E812" s="698" t="s">
        <v>1661</v>
      </c>
      <c r="F812" s="696" t="s">
        <v>1641</v>
      </c>
      <c r="G812" s="696" t="s">
        <v>2011</v>
      </c>
      <c r="H812" s="696" t="s">
        <v>531</v>
      </c>
      <c r="I812" s="696" t="s">
        <v>2669</v>
      </c>
      <c r="J812" s="696" t="s">
        <v>2670</v>
      </c>
      <c r="K812" s="696" t="s">
        <v>2668</v>
      </c>
      <c r="L812" s="699">
        <v>485.63</v>
      </c>
      <c r="M812" s="699">
        <v>485.63</v>
      </c>
      <c r="N812" s="696">
        <v>1</v>
      </c>
      <c r="O812" s="700">
        <v>1</v>
      </c>
      <c r="P812" s="699">
        <v>485.63</v>
      </c>
      <c r="Q812" s="701">
        <v>1</v>
      </c>
      <c r="R812" s="696">
        <v>1</v>
      </c>
      <c r="S812" s="701">
        <v>1</v>
      </c>
      <c r="T812" s="700">
        <v>1</v>
      </c>
      <c r="U812" s="702">
        <v>1</v>
      </c>
    </row>
    <row r="813" spans="1:21" ht="14.4" customHeight="1" x14ac:dyDescent="0.3">
      <c r="A813" s="695">
        <v>12</v>
      </c>
      <c r="B813" s="696" t="s">
        <v>530</v>
      </c>
      <c r="C813" s="696">
        <v>89301122</v>
      </c>
      <c r="D813" s="697" t="s">
        <v>3061</v>
      </c>
      <c r="E813" s="698" t="s">
        <v>1661</v>
      </c>
      <c r="F813" s="696" t="s">
        <v>1641</v>
      </c>
      <c r="G813" s="696" t="s">
        <v>2011</v>
      </c>
      <c r="H813" s="696" t="s">
        <v>531</v>
      </c>
      <c r="I813" s="696" t="s">
        <v>2671</v>
      </c>
      <c r="J813" s="696" t="s">
        <v>2672</v>
      </c>
      <c r="K813" s="696" t="s">
        <v>2673</v>
      </c>
      <c r="L813" s="699">
        <v>150.6</v>
      </c>
      <c r="M813" s="699">
        <v>301.2</v>
      </c>
      <c r="N813" s="696">
        <v>2</v>
      </c>
      <c r="O813" s="700">
        <v>1</v>
      </c>
      <c r="P813" s="699">
        <v>301.2</v>
      </c>
      <c r="Q813" s="701">
        <v>1</v>
      </c>
      <c r="R813" s="696">
        <v>2</v>
      </c>
      <c r="S813" s="701">
        <v>1</v>
      </c>
      <c r="T813" s="700">
        <v>1</v>
      </c>
      <c r="U813" s="702">
        <v>1</v>
      </c>
    </row>
    <row r="814" spans="1:21" ht="14.4" customHeight="1" x14ac:dyDescent="0.3">
      <c r="A814" s="695">
        <v>12</v>
      </c>
      <c r="B814" s="696" t="s">
        <v>530</v>
      </c>
      <c r="C814" s="696">
        <v>89301122</v>
      </c>
      <c r="D814" s="697" t="s">
        <v>3061</v>
      </c>
      <c r="E814" s="698" t="s">
        <v>1661</v>
      </c>
      <c r="F814" s="696" t="s">
        <v>1641</v>
      </c>
      <c r="G814" s="696" t="s">
        <v>2011</v>
      </c>
      <c r="H814" s="696" t="s">
        <v>531</v>
      </c>
      <c r="I814" s="696" t="s">
        <v>2674</v>
      </c>
      <c r="J814" s="696" t="s">
        <v>2675</v>
      </c>
      <c r="K814" s="696" t="s">
        <v>2676</v>
      </c>
      <c r="L814" s="699">
        <v>196.43</v>
      </c>
      <c r="M814" s="699">
        <v>196.43</v>
      </c>
      <c r="N814" s="696">
        <v>1</v>
      </c>
      <c r="O814" s="700">
        <v>1</v>
      </c>
      <c r="P814" s="699">
        <v>196.43</v>
      </c>
      <c r="Q814" s="701">
        <v>1</v>
      </c>
      <c r="R814" s="696">
        <v>1</v>
      </c>
      <c r="S814" s="701">
        <v>1</v>
      </c>
      <c r="T814" s="700">
        <v>1</v>
      </c>
      <c r="U814" s="702">
        <v>1</v>
      </c>
    </row>
    <row r="815" spans="1:21" ht="14.4" customHeight="1" x14ac:dyDescent="0.3">
      <c r="A815" s="695">
        <v>12</v>
      </c>
      <c r="B815" s="696" t="s">
        <v>530</v>
      </c>
      <c r="C815" s="696">
        <v>89301122</v>
      </c>
      <c r="D815" s="697" t="s">
        <v>3061</v>
      </c>
      <c r="E815" s="698" t="s">
        <v>1661</v>
      </c>
      <c r="F815" s="696" t="s">
        <v>1641</v>
      </c>
      <c r="G815" s="696" t="s">
        <v>2011</v>
      </c>
      <c r="H815" s="696" t="s">
        <v>531</v>
      </c>
      <c r="I815" s="696" t="s">
        <v>2677</v>
      </c>
      <c r="J815" s="696" t="s">
        <v>2678</v>
      </c>
      <c r="K815" s="696" t="s">
        <v>2679</v>
      </c>
      <c r="L815" s="699">
        <v>210.33</v>
      </c>
      <c r="M815" s="699">
        <v>210.33</v>
      </c>
      <c r="N815" s="696">
        <v>1</v>
      </c>
      <c r="O815" s="700">
        <v>1</v>
      </c>
      <c r="P815" s="699">
        <v>210.33</v>
      </c>
      <c r="Q815" s="701">
        <v>1</v>
      </c>
      <c r="R815" s="696">
        <v>1</v>
      </c>
      <c r="S815" s="701">
        <v>1</v>
      </c>
      <c r="T815" s="700">
        <v>1</v>
      </c>
      <c r="U815" s="702">
        <v>1</v>
      </c>
    </row>
    <row r="816" spans="1:21" ht="14.4" customHeight="1" x14ac:dyDescent="0.3">
      <c r="A816" s="695">
        <v>12</v>
      </c>
      <c r="B816" s="696" t="s">
        <v>530</v>
      </c>
      <c r="C816" s="696">
        <v>89301122</v>
      </c>
      <c r="D816" s="697" t="s">
        <v>3061</v>
      </c>
      <c r="E816" s="698" t="s">
        <v>1661</v>
      </c>
      <c r="F816" s="696" t="s">
        <v>1641</v>
      </c>
      <c r="G816" s="696" t="s">
        <v>2011</v>
      </c>
      <c r="H816" s="696" t="s">
        <v>531</v>
      </c>
      <c r="I816" s="696" t="s">
        <v>2680</v>
      </c>
      <c r="J816" s="696" t="s">
        <v>2681</v>
      </c>
      <c r="K816" s="696" t="s">
        <v>2682</v>
      </c>
      <c r="L816" s="699">
        <v>507.04</v>
      </c>
      <c r="M816" s="699">
        <v>1014.08</v>
      </c>
      <c r="N816" s="696">
        <v>2</v>
      </c>
      <c r="O816" s="700">
        <v>1</v>
      </c>
      <c r="P816" s="699">
        <v>1014.08</v>
      </c>
      <c r="Q816" s="701">
        <v>1</v>
      </c>
      <c r="R816" s="696">
        <v>2</v>
      </c>
      <c r="S816" s="701">
        <v>1</v>
      </c>
      <c r="T816" s="700">
        <v>1</v>
      </c>
      <c r="U816" s="702">
        <v>1</v>
      </c>
    </row>
    <row r="817" spans="1:21" ht="14.4" customHeight="1" x14ac:dyDescent="0.3">
      <c r="A817" s="695">
        <v>12</v>
      </c>
      <c r="B817" s="696" t="s">
        <v>530</v>
      </c>
      <c r="C817" s="696">
        <v>89301122</v>
      </c>
      <c r="D817" s="697" t="s">
        <v>3061</v>
      </c>
      <c r="E817" s="698" t="s">
        <v>1661</v>
      </c>
      <c r="F817" s="696" t="s">
        <v>1641</v>
      </c>
      <c r="G817" s="696" t="s">
        <v>2011</v>
      </c>
      <c r="H817" s="696" t="s">
        <v>531</v>
      </c>
      <c r="I817" s="696" t="s">
        <v>2683</v>
      </c>
      <c r="J817" s="696" t="s">
        <v>2684</v>
      </c>
      <c r="K817" s="696" t="s">
        <v>2165</v>
      </c>
      <c r="L817" s="699">
        <v>299</v>
      </c>
      <c r="M817" s="699">
        <v>598</v>
      </c>
      <c r="N817" s="696">
        <v>2</v>
      </c>
      <c r="O817" s="700">
        <v>1</v>
      </c>
      <c r="P817" s="699">
        <v>598</v>
      </c>
      <c r="Q817" s="701">
        <v>1</v>
      </c>
      <c r="R817" s="696">
        <v>2</v>
      </c>
      <c r="S817" s="701">
        <v>1</v>
      </c>
      <c r="T817" s="700">
        <v>1</v>
      </c>
      <c r="U817" s="702">
        <v>1</v>
      </c>
    </row>
    <row r="818" spans="1:21" ht="14.4" customHeight="1" x14ac:dyDescent="0.3">
      <c r="A818" s="695">
        <v>12</v>
      </c>
      <c r="B818" s="696" t="s">
        <v>530</v>
      </c>
      <c r="C818" s="696">
        <v>89301122</v>
      </c>
      <c r="D818" s="697" t="s">
        <v>3061</v>
      </c>
      <c r="E818" s="698" t="s">
        <v>1661</v>
      </c>
      <c r="F818" s="696" t="s">
        <v>1641</v>
      </c>
      <c r="G818" s="696" t="s">
        <v>2011</v>
      </c>
      <c r="H818" s="696" t="s">
        <v>531</v>
      </c>
      <c r="I818" s="696" t="s">
        <v>2177</v>
      </c>
      <c r="J818" s="696" t="s">
        <v>2178</v>
      </c>
      <c r="K818" s="696" t="s">
        <v>2179</v>
      </c>
      <c r="L818" s="699">
        <v>320</v>
      </c>
      <c r="M818" s="699">
        <v>640</v>
      </c>
      <c r="N818" s="696">
        <v>2</v>
      </c>
      <c r="O818" s="700">
        <v>1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12</v>
      </c>
      <c r="B819" s="696" t="s">
        <v>530</v>
      </c>
      <c r="C819" s="696">
        <v>89301122</v>
      </c>
      <c r="D819" s="697" t="s">
        <v>3061</v>
      </c>
      <c r="E819" s="698" t="s">
        <v>1661</v>
      </c>
      <c r="F819" s="696" t="s">
        <v>1641</v>
      </c>
      <c r="G819" s="696" t="s">
        <v>2011</v>
      </c>
      <c r="H819" s="696" t="s">
        <v>531</v>
      </c>
      <c r="I819" s="696" t="s">
        <v>2180</v>
      </c>
      <c r="J819" s="696" t="s">
        <v>2181</v>
      </c>
      <c r="K819" s="696" t="s">
        <v>2182</v>
      </c>
      <c r="L819" s="699">
        <v>498</v>
      </c>
      <c r="M819" s="699">
        <v>3486</v>
      </c>
      <c r="N819" s="696">
        <v>7</v>
      </c>
      <c r="O819" s="700">
        <v>4</v>
      </c>
      <c r="P819" s="699">
        <v>1992</v>
      </c>
      <c r="Q819" s="701">
        <v>0.5714285714285714</v>
      </c>
      <c r="R819" s="696">
        <v>4</v>
      </c>
      <c r="S819" s="701">
        <v>0.5714285714285714</v>
      </c>
      <c r="T819" s="700">
        <v>2</v>
      </c>
      <c r="U819" s="702">
        <v>0.5</v>
      </c>
    </row>
    <row r="820" spans="1:21" ht="14.4" customHeight="1" x14ac:dyDescent="0.3">
      <c r="A820" s="695">
        <v>12</v>
      </c>
      <c r="B820" s="696" t="s">
        <v>530</v>
      </c>
      <c r="C820" s="696">
        <v>89301122</v>
      </c>
      <c r="D820" s="697" t="s">
        <v>3061</v>
      </c>
      <c r="E820" s="698" t="s">
        <v>1661</v>
      </c>
      <c r="F820" s="696" t="s">
        <v>1641</v>
      </c>
      <c r="G820" s="696" t="s">
        <v>2011</v>
      </c>
      <c r="H820" s="696" t="s">
        <v>531</v>
      </c>
      <c r="I820" s="696" t="s">
        <v>2291</v>
      </c>
      <c r="J820" s="696" t="s">
        <v>2685</v>
      </c>
      <c r="K820" s="696" t="s">
        <v>2686</v>
      </c>
      <c r="L820" s="699">
        <v>369.69</v>
      </c>
      <c r="M820" s="699">
        <v>739.38</v>
      </c>
      <c r="N820" s="696">
        <v>2</v>
      </c>
      <c r="O820" s="700">
        <v>1</v>
      </c>
      <c r="P820" s="699"/>
      <c r="Q820" s="701">
        <v>0</v>
      </c>
      <c r="R820" s="696"/>
      <c r="S820" s="701">
        <v>0</v>
      </c>
      <c r="T820" s="700"/>
      <c r="U820" s="702">
        <v>0</v>
      </c>
    </row>
    <row r="821" spans="1:21" ht="14.4" customHeight="1" x14ac:dyDescent="0.3">
      <c r="A821" s="695">
        <v>12</v>
      </c>
      <c r="B821" s="696" t="s">
        <v>530</v>
      </c>
      <c r="C821" s="696">
        <v>89301122</v>
      </c>
      <c r="D821" s="697" t="s">
        <v>3061</v>
      </c>
      <c r="E821" s="698" t="s">
        <v>1661</v>
      </c>
      <c r="F821" s="696" t="s">
        <v>1641</v>
      </c>
      <c r="G821" s="696" t="s">
        <v>2011</v>
      </c>
      <c r="H821" s="696" t="s">
        <v>531</v>
      </c>
      <c r="I821" s="696" t="s">
        <v>1323</v>
      </c>
      <c r="J821" s="696" t="s">
        <v>2183</v>
      </c>
      <c r="K821" s="696" t="s">
        <v>2184</v>
      </c>
      <c r="L821" s="699">
        <v>1430.6</v>
      </c>
      <c r="M821" s="699">
        <v>7153</v>
      </c>
      <c r="N821" s="696">
        <v>5</v>
      </c>
      <c r="O821" s="700">
        <v>1</v>
      </c>
      <c r="P821" s="699">
        <v>7153</v>
      </c>
      <c r="Q821" s="701">
        <v>1</v>
      </c>
      <c r="R821" s="696">
        <v>5</v>
      </c>
      <c r="S821" s="701">
        <v>1</v>
      </c>
      <c r="T821" s="700">
        <v>1</v>
      </c>
      <c r="U821" s="702">
        <v>1</v>
      </c>
    </row>
    <row r="822" spans="1:21" ht="14.4" customHeight="1" x14ac:dyDescent="0.3">
      <c r="A822" s="695">
        <v>12</v>
      </c>
      <c r="B822" s="696" t="s">
        <v>530</v>
      </c>
      <c r="C822" s="696">
        <v>89301122</v>
      </c>
      <c r="D822" s="697" t="s">
        <v>3061</v>
      </c>
      <c r="E822" s="698" t="s">
        <v>1661</v>
      </c>
      <c r="F822" s="696" t="s">
        <v>1641</v>
      </c>
      <c r="G822" s="696" t="s">
        <v>2011</v>
      </c>
      <c r="H822" s="696" t="s">
        <v>531</v>
      </c>
      <c r="I822" s="696" t="s">
        <v>2185</v>
      </c>
      <c r="J822" s="696" t="s">
        <v>2186</v>
      </c>
      <c r="K822" s="696" t="s">
        <v>2159</v>
      </c>
      <c r="L822" s="699">
        <v>500</v>
      </c>
      <c r="M822" s="699">
        <v>6000</v>
      </c>
      <c r="N822" s="696">
        <v>12</v>
      </c>
      <c r="O822" s="700">
        <v>6</v>
      </c>
      <c r="P822" s="699">
        <v>6000</v>
      </c>
      <c r="Q822" s="701">
        <v>1</v>
      </c>
      <c r="R822" s="696">
        <v>12</v>
      </c>
      <c r="S822" s="701">
        <v>1</v>
      </c>
      <c r="T822" s="700">
        <v>6</v>
      </c>
      <c r="U822" s="702">
        <v>1</v>
      </c>
    </row>
    <row r="823" spans="1:21" ht="14.4" customHeight="1" x14ac:dyDescent="0.3">
      <c r="A823" s="695">
        <v>12</v>
      </c>
      <c r="B823" s="696" t="s">
        <v>530</v>
      </c>
      <c r="C823" s="696">
        <v>89301122</v>
      </c>
      <c r="D823" s="697" t="s">
        <v>3061</v>
      </c>
      <c r="E823" s="698" t="s">
        <v>1661</v>
      </c>
      <c r="F823" s="696" t="s">
        <v>1641</v>
      </c>
      <c r="G823" s="696" t="s">
        <v>2011</v>
      </c>
      <c r="H823" s="696" t="s">
        <v>531</v>
      </c>
      <c r="I823" s="696" t="s">
        <v>2687</v>
      </c>
      <c r="J823" s="696" t="s">
        <v>2688</v>
      </c>
      <c r="K823" s="696" t="s">
        <v>2165</v>
      </c>
      <c r="L823" s="699">
        <v>500</v>
      </c>
      <c r="M823" s="699">
        <v>1000</v>
      </c>
      <c r="N823" s="696">
        <v>2</v>
      </c>
      <c r="O823" s="700">
        <v>1</v>
      </c>
      <c r="P823" s="699">
        <v>1000</v>
      </c>
      <c r="Q823" s="701">
        <v>1</v>
      </c>
      <c r="R823" s="696">
        <v>2</v>
      </c>
      <c r="S823" s="701">
        <v>1</v>
      </c>
      <c r="T823" s="700">
        <v>1</v>
      </c>
      <c r="U823" s="702">
        <v>1</v>
      </c>
    </row>
    <row r="824" spans="1:21" ht="14.4" customHeight="1" x14ac:dyDescent="0.3">
      <c r="A824" s="695">
        <v>12</v>
      </c>
      <c r="B824" s="696" t="s">
        <v>530</v>
      </c>
      <c r="C824" s="696">
        <v>89301122</v>
      </c>
      <c r="D824" s="697" t="s">
        <v>3061</v>
      </c>
      <c r="E824" s="698" t="s">
        <v>1661</v>
      </c>
      <c r="F824" s="696" t="s">
        <v>1641</v>
      </c>
      <c r="G824" s="696" t="s">
        <v>2011</v>
      </c>
      <c r="H824" s="696" t="s">
        <v>531</v>
      </c>
      <c r="I824" s="696" t="s">
        <v>2255</v>
      </c>
      <c r="J824" s="696" t="s">
        <v>2256</v>
      </c>
      <c r="K824" s="696" t="s">
        <v>2257</v>
      </c>
      <c r="L824" s="699">
        <v>1000</v>
      </c>
      <c r="M824" s="699">
        <v>4000</v>
      </c>
      <c r="N824" s="696">
        <v>4</v>
      </c>
      <c r="O824" s="700">
        <v>4</v>
      </c>
      <c r="P824" s="699">
        <v>3000</v>
      </c>
      <c r="Q824" s="701">
        <v>0.75</v>
      </c>
      <c r="R824" s="696">
        <v>3</v>
      </c>
      <c r="S824" s="701">
        <v>0.75</v>
      </c>
      <c r="T824" s="700">
        <v>3</v>
      </c>
      <c r="U824" s="702">
        <v>0.75</v>
      </c>
    </row>
    <row r="825" spans="1:21" ht="14.4" customHeight="1" x14ac:dyDescent="0.3">
      <c r="A825" s="695">
        <v>12</v>
      </c>
      <c r="B825" s="696" t="s">
        <v>530</v>
      </c>
      <c r="C825" s="696">
        <v>89301122</v>
      </c>
      <c r="D825" s="697" t="s">
        <v>3061</v>
      </c>
      <c r="E825" s="698" t="s">
        <v>1661</v>
      </c>
      <c r="F825" s="696" t="s">
        <v>1641</v>
      </c>
      <c r="G825" s="696" t="s">
        <v>2011</v>
      </c>
      <c r="H825" s="696" t="s">
        <v>531</v>
      </c>
      <c r="I825" s="696" t="s">
        <v>2689</v>
      </c>
      <c r="J825" s="696" t="s">
        <v>2259</v>
      </c>
      <c r="K825" s="696" t="s">
        <v>2690</v>
      </c>
      <c r="L825" s="699">
        <v>3000</v>
      </c>
      <c r="M825" s="699">
        <v>78000</v>
      </c>
      <c r="N825" s="696">
        <v>26</v>
      </c>
      <c r="O825" s="700">
        <v>8</v>
      </c>
      <c r="P825" s="699">
        <v>78000</v>
      </c>
      <c r="Q825" s="701">
        <v>1</v>
      </c>
      <c r="R825" s="696">
        <v>26</v>
      </c>
      <c r="S825" s="701">
        <v>1</v>
      </c>
      <c r="T825" s="700">
        <v>8</v>
      </c>
      <c r="U825" s="702">
        <v>1</v>
      </c>
    </row>
    <row r="826" spans="1:21" ht="14.4" customHeight="1" x14ac:dyDescent="0.3">
      <c r="A826" s="695">
        <v>12</v>
      </c>
      <c r="B826" s="696" t="s">
        <v>530</v>
      </c>
      <c r="C826" s="696">
        <v>89301122</v>
      </c>
      <c r="D826" s="697" t="s">
        <v>3061</v>
      </c>
      <c r="E826" s="698" t="s">
        <v>1661</v>
      </c>
      <c r="F826" s="696" t="s">
        <v>1641</v>
      </c>
      <c r="G826" s="696" t="s">
        <v>2011</v>
      </c>
      <c r="H826" s="696" t="s">
        <v>531</v>
      </c>
      <c r="I826" s="696" t="s">
        <v>2258</v>
      </c>
      <c r="J826" s="696" t="s">
        <v>2259</v>
      </c>
      <c r="K826" s="696" t="s">
        <v>2260</v>
      </c>
      <c r="L826" s="699">
        <v>3000</v>
      </c>
      <c r="M826" s="699">
        <v>18000</v>
      </c>
      <c r="N826" s="696">
        <v>6</v>
      </c>
      <c r="O826" s="700">
        <v>2</v>
      </c>
      <c r="P826" s="699">
        <v>18000</v>
      </c>
      <c r="Q826" s="701">
        <v>1</v>
      </c>
      <c r="R826" s="696">
        <v>6</v>
      </c>
      <c r="S826" s="701">
        <v>1</v>
      </c>
      <c r="T826" s="700">
        <v>2</v>
      </c>
      <c r="U826" s="702">
        <v>1</v>
      </c>
    </row>
    <row r="827" spans="1:21" ht="14.4" customHeight="1" x14ac:dyDescent="0.3">
      <c r="A827" s="695">
        <v>12</v>
      </c>
      <c r="B827" s="696" t="s">
        <v>530</v>
      </c>
      <c r="C827" s="696">
        <v>89301122</v>
      </c>
      <c r="D827" s="697" t="s">
        <v>3061</v>
      </c>
      <c r="E827" s="698" t="s">
        <v>1661</v>
      </c>
      <c r="F827" s="696" t="s">
        <v>1641</v>
      </c>
      <c r="G827" s="696" t="s">
        <v>2011</v>
      </c>
      <c r="H827" s="696" t="s">
        <v>531</v>
      </c>
      <c r="I827" s="696" t="s">
        <v>2691</v>
      </c>
      <c r="J827" s="696" t="s">
        <v>2188</v>
      </c>
      <c r="K827" s="696" t="s">
        <v>2692</v>
      </c>
      <c r="L827" s="699">
        <v>3082.5</v>
      </c>
      <c r="M827" s="699">
        <v>9247.5</v>
      </c>
      <c r="N827" s="696">
        <v>3</v>
      </c>
      <c r="O827" s="700">
        <v>1</v>
      </c>
      <c r="P827" s="699">
        <v>9247.5</v>
      </c>
      <c r="Q827" s="701">
        <v>1</v>
      </c>
      <c r="R827" s="696">
        <v>3</v>
      </c>
      <c r="S827" s="701">
        <v>1</v>
      </c>
      <c r="T827" s="700">
        <v>1</v>
      </c>
      <c r="U827" s="702">
        <v>1</v>
      </c>
    </row>
    <row r="828" spans="1:21" ht="14.4" customHeight="1" x14ac:dyDescent="0.3">
      <c r="A828" s="695">
        <v>12</v>
      </c>
      <c r="B828" s="696" t="s">
        <v>530</v>
      </c>
      <c r="C828" s="696">
        <v>89301122</v>
      </c>
      <c r="D828" s="697" t="s">
        <v>3061</v>
      </c>
      <c r="E828" s="698" t="s">
        <v>1661</v>
      </c>
      <c r="F828" s="696" t="s">
        <v>1641</v>
      </c>
      <c r="G828" s="696" t="s">
        <v>2011</v>
      </c>
      <c r="H828" s="696" t="s">
        <v>531</v>
      </c>
      <c r="I828" s="696" t="s">
        <v>2187</v>
      </c>
      <c r="J828" s="696" t="s">
        <v>2188</v>
      </c>
      <c r="K828" s="696" t="s">
        <v>2189</v>
      </c>
      <c r="L828" s="699">
        <v>3082.5</v>
      </c>
      <c r="M828" s="699">
        <v>21577.5</v>
      </c>
      <c r="N828" s="696">
        <v>7</v>
      </c>
      <c r="O828" s="700">
        <v>3</v>
      </c>
      <c r="P828" s="699">
        <v>21577.5</v>
      </c>
      <c r="Q828" s="701">
        <v>1</v>
      </c>
      <c r="R828" s="696">
        <v>7</v>
      </c>
      <c r="S828" s="701">
        <v>1</v>
      </c>
      <c r="T828" s="700">
        <v>3</v>
      </c>
      <c r="U828" s="702">
        <v>1</v>
      </c>
    </row>
    <row r="829" spans="1:21" ht="14.4" customHeight="1" x14ac:dyDescent="0.3">
      <c r="A829" s="695">
        <v>12</v>
      </c>
      <c r="B829" s="696" t="s">
        <v>530</v>
      </c>
      <c r="C829" s="696">
        <v>89301122</v>
      </c>
      <c r="D829" s="697" t="s">
        <v>3061</v>
      </c>
      <c r="E829" s="698" t="s">
        <v>1661</v>
      </c>
      <c r="F829" s="696" t="s">
        <v>1641</v>
      </c>
      <c r="G829" s="696" t="s">
        <v>2011</v>
      </c>
      <c r="H829" s="696" t="s">
        <v>531</v>
      </c>
      <c r="I829" s="696" t="s">
        <v>2190</v>
      </c>
      <c r="J829" s="696" t="s">
        <v>2188</v>
      </c>
      <c r="K829" s="696" t="s">
        <v>2191</v>
      </c>
      <c r="L829" s="699">
        <v>3082.5</v>
      </c>
      <c r="M829" s="699">
        <v>18495</v>
      </c>
      <c r="N829" s="696">
        <v>6</v>
      </c>
      <c r="O829" s="700">
        <v>2</v>
      </c>
      <c r="P829" s="699">
        <v>18495</v>
      </c>
      <c r="Q829" s="701">
        <v>1</v>
      </c>
      <c r="R829" s="696">
        <v>6</v>
      </c>
      <c r="S829" s="701">
        <v>1</v>
      </c>
      <c r="T829" s="700">
        <v>2</v>
      </c>
      <c r="U829" s="702">
        <v>1</v>
      </c>
    </row>
    <row r="830" spans="1:21" ht="14.4" customHeight="1" x14ac:dyDescent="0.3">
      <c r="A830" s="695">
        <v>12</v>
      </c>
      <c r="B830" s="696" t="s">
        <v>530</v>
      </c>
      <c r="C830" s="696">
        <v>89301122</v>
      </c>
      <c r="D830" s="697" t="s">
        <v>3061</v>
      </c>
      <c r="E830" s="698" t="s">
        <v>1661</v>
      </c>
      <c r="F830" s="696" t="s">
        <v>1641</v>
      </c>
      <c r="G830" s="696" t="s">
        <v>2011</v>
      </c>
      <c r="H830" s="696" t="s">
        <v>531</v>
      </c>
      <c r="I830" s="696" t="s">
        <v>2693</v>
      </c>
      <c r="J830" s="696" t="s">
        <v>2193</v>
      </c>
      <c r="K830" s="696" t="s">
        <v>2694</v>
      </c>
      <c r="L830" s="699">
        <v>1101.95</v>
      </c>
      <c r="M830" s="699">
        <v>9917.5500000000011</v>
      </c>
      <c r="N830" s="696">
        <v>9</v>
      </c>
      <c r="O830" s="700">
        <v>1</v>
      </c>
      <c r="P830" s="699">
        <v>9917.5500000000011</v>
      </c>
      <c r="Q830" s="701">
        <v>1</v>
      </c>
      <c r="R830" s="696">
        <v>9</v>
      </c>
      <c r="S830" s="701">
        <v>1</v>
      </c>
      <c r="T830" s="700">
        <v>1</v>
      </c>
      <c r="U830" s="702">
        <v>1</v>
      </c>
    </row>
    <row r="831" spans="1:21" ht="14.4" customHeight="1" x14ac:dyDescent="0.3">
      <c r="A831" s="695">
        <v>12</v>
      </c>
      <c r="B831" s="696" t="s">
        <v>530</v>
      </c>
      <c r="C831" s="696">
        <v>89301122</v>
      </c>
      <c r="D831" s="697" t="s">
        <v>3061</v>
      </c>
      <c r="E831" s="698" t="s">
        <v>1661</v>
      </c>
      <c r="F831" s="696" t="s">
        <v>1641</v>
      </c>
      <c r="G831" s="696" t="s">
        <v>2011</v>
      </c>
      <c r="H831" s="696" t="s">
        <v>531</v>
      </c>
      <c r="I831" s="696" t="s">
        <v>2192</v>
      </c>
      <c r="J831" s="696" t="s">
        <v>2193</v>
      </c>
      <c r="K831" s="696" t="s">
        <v>2194</v>
      </c>
      <c r="L831" s="699">
        <v>1101.95</v>
      </c>
      <c r="M831" s="699">
        <v>18733.150000000001</v>
      </c>
      <c r="N831" s="696">
        <v>17</v>
      </c>
      <c r="O831" s="700">
        <v>3</v>
      </c>
      <c r="P831" s="699">
        <v>18733.150000000001</v>
      </c>
      <c r="Q831" s="701">
        <v>1</v>
      </c>
      <c r="R831" s="696">
        <v>17</v>
      </c>
      <c r="S831" s="701">
        <v>1</v>
      </c>
      <c r="T831" s="700">
        <v>3</v>
      </c>
      <c r="U831" s="702">
        <v>1</v>
      </c>
    </row>
    <row r="832" spans="1:21" ht="14.4" customHeight="1" x14ac:dyDescent="0.3">
      <c r="A832" s="695">
        <v>12</v>
      </c>
      <c r="B832" s="696" t="s">
        <v>530</v>
      </c>
      <c r="C832" s="696">
        <v>89301122</v>
      </c>
      <c r="D832" s="697" t="s">
        <v>3061</v>
      </c>
      <c r="E832" s="698" t="s">
        <v>1661</v>
      </c>
      <c r="F832" s="696" t="s">
        <v>1641</v>
      </c>
      <c r="G832" s="696" t="s">
        <v>2011</v>
      </c>
      <c r="H832" s="696" t="s">
        <v>531</v>
      </c>
      <c r="I832" s="696" t="s">
        <v>2695</v>
      </c>
      <c r="J832" s="696" t="s">
        <v>2696</v>
      </c>
      <c r="K832" s="696" t="s">
        <v>2697</v>
      </c>
      <c r="L832" s="699">
        <v>1027.5</v>
      </c>
      <c r="M832" s="699">
        <v>9247.5</v>
      </c>
      <c r="N832" s="696">
        <v>9</v>
      </c>
      <c r="O832" s="700">
        <v>3</v>
      </c>
      <c r="P832" s="699">
        <v>9247.5</v>
      </c>
      <c r="Q832" s="701">
        <v>1</v>
      </c>
      <c r="R832" s="696">
        <v>9</v>
      </c>
      <c r="S832" s="701">
        <v>1</v>
      </c>
      <c r="T832" s="700">
        <v>3</v>
      </c>
      <c r="U832" s="702">
        <v>1</v>
      </c>
    </row>
    <row r="833" spans="1:21" ht="14.4" customHeight="1" x14ac:dyDescent="0.3">
      <c r="A833" s="695">
        <v>12</v>
      </c>
      <c r="B833" s="696" t="s">
        <v>530</v>
      </c>
      <c r="C833" s="696">
        <v>89301122</v>
      </c>
      <c r="D833" s="697" t="s">
        <v>3061</v>
      </c>
      <c r="E833" s="698" t="s">
        <v>1661</v>
      </c>
      <c r="F833" s="696" t="s">
        <v>1641</v>
      </c>
      <c r="G833" s="696" t="s">
        <v>2011</v>
      </c>
      <c r="H833" s="696" t="s">
        <v>531</v>
      </c>
      <c r="I833" s="696" t="s">
        <v>2261</v>
      </c>
      <c r="J833" s="696" t="s">
        <v>2262</v>
      </c>
      <c r="K833" s="696" t="s">
        <v>2165</v>
      </c>
      <c r="L833" s="699">
        <v>300</v>
      </c>
      <c r="M833" s="699">
        <v>5700</v>
      </c>
      <c r="N833" s="696">
        <v>19</v>
      </c>
      <c r="O833" s="700">
        <v>9</v>
      </c>
      <c r="P833" s="699">
        <v>5700</v>
      </c>
      <c r="Q833" s="701">
        <v>1</v>
      </c>
      <c r="R833" s="696">
        <v>19</v>
      </c>
      <c r="S833" s="701">
        <v>1</v>
      </c>
      <c r="T833" s="700">
        <v>9</v>
      </c>
      <c r="U833" s="702">
        <v>1</v>
      </c>
    </row>
    <row r="834" spans="1:21" ht="14.4" customHeight="1" x14ac:dyDescent="0.3">
      <c r="A834" s="695">
        <v>12</v>
      </c>
      <c r="B834" s="696" t="s">
        <v>530</v>
      </c>
      <c r="C834" s="696">
        <v>89301122</v>
      </c>
      <c r="D834" s="697" t="s">
        <v>3061</v>
      </c>
      <c r="E834" s="698" t="s">
        <v>1661</v>
      </c>
      <c r="F834" s="696" t="s">
        <v>1641</v>
      </c>
      <c r="G834" s="696" t="s">
        <v>2011</v>
      </c>
      <c r="H834" s="696" t="s">
        <v>531</v>
      </c>
      <c r="I834" s="696" t="s">
        <v>2199</v>
      </c>
      <c r="J834" s="696" t="s">
        <v>2200</v>
      </c>
      <c r="K834" s="696" t="s">
        <v>2201</v>
      </c>
      <c r="L834" s="699">
        <v>625.5</v>
      </c>
      <c r="M834" s="699">
        <v>11259</v>
      </c>
      <c r="N834" s="696">
        <v>18</v>
      </c>
      <c r="O834" s="700">
        <v>2</v>
      </c>
      <c r="P834" s="699">
        <v>11259</v>
      </c>
      <c r="Q834" s="701">
        <v>1</v>
      </c>
      <c r="R834" s="696">
        <v>18</v>
      </c>
      <c r="S834" s="701">
        <v>1</v>
      </c>
      <c r="T834" s="700">
        <v>2</v>
      </c>
      <c r="U834" s="702">
        <v>1</v>
      </c>
    </row>
    <row r="835" spans="1:21" ht="14.4" customHeight="1" x14ac:dyDescent="0.3">
      <c r="A835" s="695">
        <v>12</v>
      </c>
      <c r="B835" s="696" t="s">
        <v>530</v>
      </c>
      <c r="C835" s="696">
        <v>89301122</v>
      </c>
      <c r="D835" s="697" t="s">
        <v>3061</v>
      </c>
      <c r="E835" s="698" t="s">
        <v>1661</v>
      </c>
      <c r="F835" s="696" t="s">
        <v>1641</v>
      </c>
      <c r="G835" s="696" t="s">
        <v>2011</v>
      </c>
      <c r="H835" s="696" t="s">
        <v>531</v>
      </c>
      <c r="I835" s="696" t="s">
        <v>2698</v>
      </c>
      <c r="J835" s="696" t="s">
        <v>2699</v>
      </c>
      <c r="K835" s="696" t="s">
        <v>2700</v>
      </c>
      <c r="L835" s="699">
        <v>625.5</v>
      </c>
      <c r="M835" s="699">
        <v>5629.5</v>
      </c>
      <c r="N835" s="696">
        <v>9</v>
      </c>
      <c r="O835" s="700">
        <v>1</v>
      </c>
      <c r="P835" s="699">
        <v>5629.5</v>
      </c>
      <c r="Q835" s="701">
        <v>1</v>
      </c>
      <c r="R835" s="696">
        <v>9</v>
      </c>
      <c r="S835" s="701">
        <v>1</v>
      </c>
      <c r="T835" s="700">
        <v>1</v>
      </c>
      <c r="U835" s="702">
        <v>1</v>
      </c>
    </row>
    <row r="836" spans="1:21" ht="14.4" customHeight="1" x14ac:dyDescent="0.3">
      <c r="A836" s="695">
        <v>12</v>
      </c>
      <c r="B836" s="696" t="s">
        <v>530</v>
      </c>
      <c r="C836" s="696">
        <v>89301122</v>
      </c>
      <c r="D836" s="697" t="s">
        <v>3061</v>
      </c>
      <c r="E836" s="698" t="s">
        <v>1661</v>
      </c>
      <c r="F836" s="696" t="s">
        <v>1641</v>
      </c>
      <c r="G836" s="696" t="s">
        <v>2011</v>
      </c>
      <c r="H836" s="696" t="s">
        <v>531</v>
      </c>
      <c r="I836" s="696" t="s">
        <v>2439</v>
      </c>
      <c r="J836" s="696" t="s">
        <v>2440</v>
      </c>
      <c r="K836" s="696" t="s">
        <v>2204</v>
      </c>
      <c r="L836" s="699">
        <v>3082.5</v>
      </c>
      <c r="M836" s="699">
        <v>27742.5</v>
      </c>
      <c r="N836" s="696">
        <v>9</v>
      </c>
      <c r="O836" s="700">
        <v>4</v>
      </c>
      <c r="P836" s="699">
        <v>21577.5</v>
      </c>
      <c r="Q836" s="701">
        <v>0.77777777777777779</v>
      </c>
      <c r="R836" s="696">
        <v>7</v>
      </c>
      <c r="S836" s="701">
        <v>0.77777777777777779</v>
      </c>
      <c r="T836" s="700">
        <v>3</v>
      </c>
      <c r="U836" s="702">
        <v>0.75</v>
      </c>
    </row>
    <row r="837" spans="1:21" ht="14.4" customHeight="1" x14ac:dyDescent="0.3">
      <c r="A837" s="695">
        <v>12</v>
      </c>
      <c r="B837" s="696" t="s">
        <v>530</v>
      </c>
      <c r="C837" s="696">
        <v>89301122</v>
      </c>
      <c r="D837" s="697" t="s">
        <v>3061</v>
      </c>
      <c r="E837" s="698" t="s">
        <v>1661</v>
      </c>
      <c r="F837" s="696" t="s">
        <v>1641</v>
      </c>
      <c r="G837" s="696" t="s">
        <v>2011</v>
      </c>
      <c r="H837" s="696" t="s">
        <v>531</v>
      </c>
      <c r="I837" s="696" t="s">
        <v>2701</v>
      </c>
      <c r="J837" s="696" t="s">
        <v>2702</v>
      </c>
      <c r="K837" s="696" t="s">
        <v>2703</v>
      </c>
      <c r="L837" s="699">
        <v>1499.98</v>
      </c>
      <c r="M837" s="699">
        <v>13499.82</v>
      </c>
      <c r="N837" s="696">
        <v>9</v>
      </c>
      <c r="O837" s="700">
        <v>1</v>
      </c>
      <c r="P837" s="699">
        <v>13499.82</v>
      </c>
      <c r="Q837" s="701">
        <v>1</v>
      </c>
      <c r="R837" s="696">
        <v>9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12</v>
      </c>
      <c r="B838" s="696" t="s">
        <v>530</v>
      </c>
      <c r="C838" s="696">
        <v>89301122</v>
      </c>
      <c r="D838" s="697" t="s">
        <v>3061</v>
      </c>
      <c r="E838" s="698" t="s">
        <v>1661</v>
      </c>
      <c r="F838" s="696" t="s">
        <v>1641</v>
      </c>
      <c r="G838" s="696" t="s">
        <v>2011</v>
      </c>
      <c r="H838" s="696" t="s">
        <v>531</v>
      </c>
      <c r="I838" s="696" t="s">
        <v>2441</v>
      </c>
      <c r="J838" s="696" t="s">
        <v>2442</v>
      </c>
      <c r="K838" s="696" t="s">
        <v>2443</v>
      </c>
      <c r="L838" s="699">
        <v>3000</v>
      </c>
      <c r="M838" s="699">
        <v>18000</v>
      </c>
      <c r="N838" s="696">
        <v>6</v>
      </c>
      <c r="O838" s="700">
        <v>2</v>
      </c>
      <c r="P838" s="699">
        <v>9000</v>
      </c>
      <c r="Q838" s="701">
        <v>0.5</v>
      </c>
      <c r="R838" s="696">
        <v>3</v>
      </c>
      <c r="S838" s="701">
        <v>0.5</v>
      </c>
      <c r="T838" s="700">
        <v>1</v>
      </c>
      <c r="U838" s="702">
        <v>0.5</v>
      </c>
    </row>
    <row r="839" spans="1:21" ht="14.4" customHeight="1" x14ac:dyDescent="0.3">
      <c r="A839" s="695">
        <v>12</v>
      </c>
      <c r="B839" s="696" t="s">
        <v>530</v>
      </c>
      <c r="C839" s="696">
        <v>89301122</v>
      </c>
      <c r="D839" s="697" t="s">
        <v>3061</v>
      </c>
      <c r="E839" s="698" t="s">
        <v>1661</v>
      </c>
      <c r="F839" s="696" t="s">
        <v>1641</v>
      </c>
      <c r="G839" s="696" t="s">
        <v>2011</v>
      </c>
      <c r="H839" s="696" t="s">
        <v>531</v>
      </c>
      <c r="I839" s="696" t="s">
        <v>2704</v>
      </c>
      <c r="J839" s="696" t="s">
        <v>2705</v>
      </c>
      <c r="K839" s="696" t="s">
        <v>2706</v>
      </c>
      <c r="L839" s="699">
        <v>1743</v>
      </c>
      <c r="M839" s="699">
        <v>10458</v>
      </c>
      <c r="N839" s="696">
        <v>6</v>
      </c>
      <c r="O839" s="700">
        <v>2</v>
      </c>
      <c r="P839" s="699">
        <v>10458</v>
      </c>
      <c r="Q839" s="701">
        <v>1</v>
      </c>
      <c r="R839" s="696">
        <v>6</v>
      </c>
      <c r="S839" s="701">
        <v>1</v>
      </c>
      <c r="T839" s="700">
        <v>2</v>
      </c>
      <c r="U839" s="702">
        <v>1</v>
      </c>
    </row>
    <row r="840" spans="1:21" ht="14.4" customHeight="1" x14ac:dyDescent="0.3">
      <c r="A840" s="695">
        <v>12</v>
      </c>
      <c r="B840" s="696" t="s">
        <v>530</v>
      </c>
      <c r="C840" s="696">
        <v>89301122</v>
      </c>
      <c r="D840" s="697" t="s">
        <v>3061</v>
      </c>
      <c r="E840" s="698" t="s">
        <v>1661</v>
      </c>
      <c r="F840" s="696" t="s">
        <v>1641</v>
      </c>
      <c r="G840" s="696" t="s">
        <v>2011</v>
      </c>
      <c r="H840" s="696" t="s">
        <v>531</v>
      </c>
      <c r="I840" s="696" t="s">
        <v>2707</v>
      </c>
      <c r="J840" s="696" t="s">
        <v>2275</v>
      </c>
      <c r="K840" s="696" t="s">
        <v>2708</v>
      </c>
      <c r="L840" s="699">
        <v>1027.5</v>
      </c>
      <c r="M840" s="699">
        <v>58567.5</v>
      </c>
      <c r="N840" s="696">
        <v>57</v>
      </c>
      <c r="O840" s="700">
        <v>9</v>
      </c>
      <c r="P840" s="699">
        <v>58567.5</v>
      </c>
      <c r="Q840" s="701">
        <v>1</v>
      </c>
      <c r="R840" s="696">
        <v>57</v>
      </c>
      <c r="S840" s="701">
        <v>1</v>
      </c>
      <c r="T840" s="700">
        <v>9</v>
      </c>
      <c r="U840" s="702">
        <v>1</v>
      </c>
    </row>
    <row r="841" spans="1:21" ht="14.4" customHeight="1" x14ac:dyDescent="0.3">
      <c r="A841" s="695">
        <v>12</v>
      </c>
      <c r="B841" s="696" t="s">
        <v>530</v>
      </c>
      <c r="C841" s="696">
        <v>89301122</v>
      </c>
      <c r="D841" s="697" t="s">
        <v>3061</v>
      </c>
      <c r="E841" s="698" t="s">
        <v>1661</v>
      </c>
      <c r="F841" s="696" t="s">
        <v>1641</v>
      </c>
      <c r="G841" s="696" t="s">
        <v>2011</v>
      </c>
      <c r="H841" s="696" t="s">
        <v>531</v>
      </c>
      <c r="I841" s="696" t="s">
        <v>2274</v>
      </c>
      <c r="J841" s="696" t="s">
        <v>2275</v>
      </c>
      <c r="K841" s="696" t="s">
        <v>2276</v>
      </c>
      <c r="L841" s="699">
        <v>1027.5</v>
      </c>
      <c r="M841" s="699">
        <v>12330</v>
      </c>
      <c r="N841" s="696">
        <v>12</v>
      </c>
      <c r="O841" s="700">
        <v>2</v>
      </c>
      <c r="P841" s="699">
        <v>12330</v>
      </c>
      <c r="Q841" s="701">
        <v>1</v>
      </c>
      <c r="R841" s="696">
        <v>12</v>
      </c>
      <c r="S841" s="701">
        <v>1</v>
      </c>
      <c r="T841" s="700">
        <v>2</v>
      </c>
      <c r="U841" s="702">
        <v>1</v>
      </c>
    </row>
    <row r="842" spans="1:21" ht="14.4" customHeight="1" x14ac:dyDescent="0.3">
      <c r="A842" s="695">
        <v>12</v>
      </c>
      <c r="B842" s="696" t="s">
        <v>530</v>
      </c>
      <c r="C842" s="696">
        <v>89301122</v>
      </c>
      <c r="D842" s="697" t="s">
        <v>3061</v>
      </c>
      <c r="E842" s="698" t="s">
        <v>1661</v>
      </c>
      <c r="F842" s="696" t="s">
        <v>1641</v>
      </c>
      <c r="G842" s="696" t="s">
        <v>2011</v>
      </c>
      <c r="H842" s="696" t="s">
        <v>531</v>
      </c>
      <c r="I842" s="696" t="s">
        <v>2709</v>
      </c>
      <c r="J842" s="696" t="s">
        <v>2275</v>
      </c>
      <c r="K842" s="696" t="s">
        <v>2710</v>
      </c>
      <c r="L842" s="699">
        <v>1027.5</v>
      </c>
      <c r="M842" s="699">
        <v>6165</v>
      </c>
      <c r="N842" s="696">
        <v>6</v>
      </c>
      <c r="O842" s="700">
        <v>1</v>
      </c>
      <c r="P842" s="699">
        <v>6165</v>
      </c>
      <c r="Q842" s="701">
        <v>1</v>
      </c>
      <c r="R842" s="696">
        <v>6</v>
      </c>
      <c r="S842" s="701">
        <v>1</v>
      </c>
      <c r="T842" s="700">
        <v>1</v>
      </c>
      <c r="U842" s="702">
        <v>1</v>
      </c>
    </row>
    <row r="843" spans="1:21" ht="14.4" customHeight="1" x14ac:dyDescent="0.3">
      <c r="A843" s="695">
        <v>12</v>
      </c>
      <c r="B843" s="696" t="s">
        <v>530</v>
      </c>
      <c r="C843" s="696">
        <v>89301122</v>
      </c>
      <c r="D843" s="697" t="s">
        <v>3061</v>
      </c>
      <c r="E843" s="698" t="s">
        <v>1661</v>
      </c>
      <c r="F843" s="696" t="s">
        <v>1641</v>
      </c>
      <c r="G843" s="696" t="s">
        <v>2011</v>
      </c>
      <c r="H843" s="696" t="s">
        <v>531</v>
      </c>
      <c r="I843" s="696" t="s">
        <v>2205</v>
      </c>
      <c r="J843" s="696" t="s">
        <v>2206</v>
      </c>
      <c r="K843" s="696" t="s">
        <v>2207</v>
      </c>
      <c r="L843" s="699">
        <v>198.08</v>
      </c>
      <c r="M843" s="699">
        <v>9111.6799999999985</v>
      </c>
      <c r="N843" s="696">
        <v>46</v>
      </c>
      <c r="O843" s="700">
        <v>14</v>
      </c>
      <c r="P843" s="699">
        <v>8517.4399999999987</v>
      </c>
      <c r="Q843" s="701">
        <v>0.93478260869565222</v>
      </c>
      <c r="R843" s="696">
        <v>43</v>
      </c>
      <c r="S843" s="701">
        <v>0.93478260869565222</v>
      </c>
      <c r="T843" s="700">
        <v>13</v>
      </c>
      <c r="U843" s="702">
        <v>0.9285714285714286</v>
      </c>
    </row>
    <row r="844" spans="1:21" ht="14.4" customHeight="1" x14ac:dyDescent="0.3">
      <c r="A844" s="695">
        <v>12</v>
      </c>
      <c r="B844" s="696" t="s">
        <v>530</v>
      </c>
      <c r="C844" s="696">
        <v>89301122</v>
      </c>
      <c r="D844" s="697" t="s">
        <v>3061</v>
      </c>
      <c r="E844" s="698" t="s">
        <v>1661</v>
      </c>
      <c r="F844" s="696" t="s">
        <v>1641</v>
      </c>
      <c r="G844" s="696" t="s">
        <v>2011</v>
      </c>
      <c r="H844" s="696" t="s">
        <v>531</v>
      </c>
      <c r="I844" s="696" t="s">
        <v>2208</v>
      </c>
      <c r="J844" s="696" t="s">
        <v>2209</v>
      </c>
      <c r="K844" s="696" t="s">
        <v>2210</v>
      </c>
      <c r="L844" s="699">
        <v>159.5</v>
      </c>
      <c r="M844" s="699">
        <v>478.5</v>
      </c>
      <c r="N844" s="696">
        <v>3</v>
      </c>
      <c r="O844" s="700">
        <v>1</v>
      </c>
      <c r="P844" s="699">
        <v>478.5</v>
      </c>
      <c r="Q844" s="701">
        <v>1</v>
      </c>
      <c r="R844" s="696">
        <v>3</v>
      </c>
      <c r="S844" s="701">
        <v>1</v>
      </c>
      <c r="T844" s="700">
        <v>1</v>
      </c>
      <c r="U844" s="702">
        <v>1</v>
      </c>
    </row>
    <row r="845" spans="1:21" ht="14.4" customHeight="1" x14ac:dyDescent="0.3">
      <c r="A845" s="695">
        <v>12</v>
      </c>
      <c r="B845" s="696" t="s">
        <v>530</v>
      </c>
      <c r="C845" s="696">
        <v>89301122</v>
      </c>
      <c r="D845" s="697" t="s">
        <v>3061</v>
      </c>
      <c r="E845" s="698" t="s">
        <v>1661</v>
      </c>
      <c r="F845" s="696" t="s">
        <v>1641</v>
      </c>
      <c r="G845" s="696" t="s">
        <v>2011</v>
      </c>
      <c r="H845" s="696" t="s">
        <v>531</v>
      </c>
      <c r="I845" s="696" t="s">
        <v>2277</v>
      </c>
      <c r="J845" s="696" t="s">
        <v>2278</v>
      </c>
      <c r="K845" s="696" t="s">
        <v>2279</v>
      </c>
      <c r="L845" s="699">
        <v>153.5</v>
      </c>
      <c r="M845" s="699">
        <v>307</v>
      </c>
      <c r="N845" s="696">
        <v>2</v>
      </c>
      <c r="O845" s="700">
        <v>1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12</v>
      </c>
      <c r="B846" s="696" t="s">
        <v>530</v>
      </c>
      <c r="C846" s="696">
        <v>89301122</v>
      </c>
      <c r="D846" s="697" t="s">
        <v>3061</v>
      </c>
      <c r="E846" s="698" t="s">
        <v>1661</v>
      </c>
      <c r="F846" s="696" t="s">
        <v>1641</v>
      </c>
      <c r="G846" s="696" t="s">
        <v>2011</v>
      </c>
      <c r="H846" s="696" t="s">
        <v>531</v>
      </c>
      <c r="I846" s="696" t="s">
        <v>2711</v>
      </c>
      <c r="J846" s="696" t="s">
        <v>2193</v>
      </c>
      <c r="K846" s="696" t="s">
        <v>2712</v>
      </c>
      <c r="L846" s="699">
        <v>1263.48</v>
      </c>
      <c r="M846" s="699">
        <v>11371.32</v>
      </c>
      <c r="N846" s="696">
        <v>9</v>
      </c>
      <c r="O846" s="700">
        <v>1</v>
      </c>
      <c r="P846" s="699">
        <v>11371.32</v>
      </c>
      <c r="Q846" s="701">
        <v>1</v>
      </c>
      <c r="R846" s="696">
        <v>9</v>
      </c>
      <c r="S846" s="701">
        <v>1</v>
      </c>
      <c r="T846" s="700">
        <v>1</v>
      </c>
      <c r="U846" s="702">
        <v>1</v>
      </c>
    </row>
    <row r="847" spans="1:21" ht="14.4" customHeight="1" x14ac:dyDescent="0.3">
      <c r="A847" s="695">
        <v>12</v>
      </c>
      <c r="B847" s="696" t="s">
        <v>530</v>
      </c>
      <c r="C847" s="696">
        <v>89301122</v>
      </c>
      <c r="D847" s="697" t="s">
        <v>3061</v>
      </c>
      <c r="E847" s="698" t="s">
        <v>1661</v>
      </c>
      <c r="F847" s="696" t="s">
        <v>1641</v>
      </c>
      <c r="G847" s="696" t="s">
        <v>2011</v>
      </c>
      <c r="H847" s="696" t="s">
        <v>531</v>
      </c>
      <c r="I847" s="696" t="s">
        <v>2713</v>
      </c>
      <c r="J847" s="696" t="s">
        <v>2714</v>
      </c>
      <c r="K847" s="696" t="s">
        <v>2715</v>
      </c>
      <c r="L847" s="699">
        <v>188.16</v>
      </c>
      <c r="M847" s="699">
        <v>376.32</v>
      </c>
      <c r="N847" s="696">
        <v>2</v>
      </c>
      <c r="O847" s="700">
        <v>1</v>
      </c>
      <c r="P847" s="699">
        <v>376.32</v>
      </c>
      <c r="Q847" s="701">
        <v>1</v>
      </c>
      <c r="R847" s="696">
        <v>2</v>
      </c>
      <c r="S847" s="701">
        <v>1</v>
      </c>
      <c r="T847" s="700">
        <v>1</v>
      </c>
      <c r="U847" s="702">
        <v>1</v>
      </c>
    </row>
    <row r="848" spans="1:21" ht="14.4" customHeight="1" x14ac:dyDescent="0.3">
      <c r="A848" s="695">
        <v>12</v>
      </c>
      <c r="B848" s="696" t="s">
        <v>530</v>
      </c>
      <c r="C848" s="696">
        <v>89301122</v>
      </c>
      <c r="D848" s="697" t="s">
        <v>3061</v>
      </c>
      <c r="E848" s="698" t="s">
        <v>1661</v>
      </c>
      <c r="F848" s="696" t="s">
        <v>1641</v>
      </c>
      <c r="G848" s="696" t="s">
        <v>2011</v>
      </c>
      <c r="H848" s="696" t="s">
        <v>531</v>
      </c>
      <c r="I848" s="696" t="s">
        <v>2716</v>
      </c>
      <c r="J848" s="696" t="s">
        <v>2717</v>
      </c>
      <c r="K848" s="696" t="s">
        <v>2718</v>
      </c>
      <c r="L848" s="699">
        <v>479.84</v>
      </c>
      <c r="M848" s="699">
        <v>2399.1999999999998</v>
      </c>
      <c r="N848" s="696">
        <v>5</v>
      </c>
      <c r="O848" s="700">
        <v>2</v>
      </c>
      <c r="P848" s="699">
        <v>2399.1999999999998</v>
      </c>
      <c r="Q848" s="701">
        <v>1</v>
      </c>
      <c r="R848" s="696">
        <v>5</v>
      </c>
      <c r="S848" s="701">
        <v>1</v>
      </c>
      <c r="T848" s="700">
        <v>2</v>
      </c>
      <c r="U848" s="702">
        <v>1</v>
      </c>
    </row>
    <row r="849" spans="1:21" ht="14.4" customHeight="1" x14ac:dyDescent="0.3">
      <c r="A849" s="695">
        <v>12</v>
      </c>
      <c r="B849" s="696" t="s">
        <v>530</v>
      </c>
      <c r="C849" s="696">
        <v>89301122</v>
      </c>
      <c r="D849" s="697" t="s">
        <v>3061</v>
      </c>
      <c r="E849" s="698" t="s">
        <v>1661</v>
      </c>
      <c r="F849" s="696" t="s">
        <v>1641</v>
      </c>
      <c r="G849" s="696" t="s">
        <v>2011</v>
      </c>
      <c r="H849" s="696" t="s">
        <v>531</v>
      </c>
      <c r="I849" s="696" t="s">
        <v>2719</v>
      </c>
      <c r="J849" s="696" t="s">
        <v>2720</v>
      </c>
      <c r="K849" s="696" t="s">
        <v>2721</v>
      </c>
      <c r="L849" s="699">
        <v>3000</v>
      </c>
      <c r="M849" s="699">
        <v>9000</v>
      </c>
      <c r="N849" s="696">
        <v>3</v>
      </c>
      <c r="O849" s="700">
        <v>1</v>
      </c>
      <c r="P849" s="699">
        <v>9000</v>
      </c>
      <c r="Q849" s="701">
        <v>1</v>
      </c>
      <c r="R849" s="696">
        <v>3</v>
      </c>
      <c r="S849" s="701">
        <v>1</v>
      </c>
      <c r="T849" s="700">
        <v>1</v>
      </c>
      <c r="U849" s="702">
        <v>1</v>
      </c>
    </row>
    <row r="850" spans="1:21" ht="14.4" customHeight="1" x14ac:dyDescent="0.3">
      <c r="A850" s="695">
        <v>12</v>
      </c>
      <c r="B850" s="696" t="s">
        <v>530</v>
      </c>
      <c r="C850" s="696">
        <v>89301122</v>
      </c>
      <c r="D850" s="697" t="s">
        <v>3061</v>
      </c>
      <c r="E850" s="698" t="s">
        <v>1661</v>
      </c>
      <c r="F850" s="696" t="s">
        <v>1641</v>
      </c>
      <c r="G850" s="696" t="s">
        <v>2011</v>
      </c>
      <c r="H850" s="696" t="s">
        <v>531</v>
      </c>
      <c r="I850" s="696" t="s">
        <v>2722</v>
      </c>
      <c r="J850" s="696" t="s">
        <v>2723</v>
      </c>
      <c r="K850" s="696" t="s">
        <v>2724</v>
      </c>
      <c r="L850" s="699">
        <v>2055</v>
      </c>
      <c r="M850" s="699">
        <v>12330</v>
      </c>
      <c r="N850" s="696">
        <v>6</v>
      </c>
      <c r="O850" s="700">
        <v>2</v>
      </c>
      <c r="P850" s="699">
        <v>12330</v>
      </c>
      <c r="Q850" s="701">
        <v>1</v>
      </c>
      <c r="R850" s="696">
        <v>6</v>
      </c>
      <c r="S850" s="701">
        <v>1</v>
      </c>
      <c r="T850" s="700">
        <v>2</v>
      </c>
      <c r="U850" s="702">
        <v>1</v>
      </c>
    </row>
    <row r="851" spans="1:21" ht="14.4" customHeight="1" x14ac:dyDescent="0.3">
      <c r="A851" s="695">
        <v>12</v>
      </c>
      <c r="B851" s="696" t="s">
        <v>530</v>
      </c>
      <c r="C851" s="696">
        <v>89301122</v>
      </c>
      <c r="D851" s="697" t="s">
        <v>3061</v>
      </c>
      <c r="E851" s="698" t="s">
        <v>1661</v>
      </c>
      <c r="F851" s="696" t="s">
        <v>1641</v>
      </c>
      <c r="G851" s="696" t="s">
        <v>2011</v>
      </c>
      <c r="H851" s="696" t="s">
        <v>531</v>
      </c>
      <c r="I851" s="696" t="s">
        <v>2725</v>
      </c>
      <c r="J851" s="696" t="s">
        <v>2726</v>
      </c>
      <c r="K851" s="696" t="s">
        <v>2727</v>
      </c>
      <c r="L851" s="699">
        <v>3000</v>
      </c>
      <c r="M851" s="699">
        <v>6000</v>
      </c>
      <c r="N851" s="696">
        <v>2</v>
      </c>
      <c r="O851" s="700">
        <v>1</v>
      </c>
      <c r="P851" s="699"/>
      <c r="Q851" s="701">
        <v>0</v>
      </c>
      <c r="R851" s="696"/>
      <c r="S851" s="701">
        <v>0</v>
      </c>
      <c r="T851" s="700"/>
      <c r="U851" s="702">
        <v>0</v>
      </c>
    </row>
    <row r="852" spans="1:21" ht="14.4" customHeight="1" x14ac:dyDescent="0.3">
      <c r="A852" s="695">
        <v>12</v>
      </c>
      <c r="B852" s="696" t="s">
        <v>530</v>
      </c>
      <c r="C852" s="696">
        <v>89301122</v>
      </c>
      <c r="D852" s="697" t="s">
        <v>3061</v>
      </c>
      <c r="E852" s="698" t="s">
        <v>1661</v>
      </c>
      <c r="F852" s="696" t="s">
        <v>1641</v>
      </c>
      <c r="G852" s="696" t="s">
        <v>2011</v>
      </c>
      <c r="H852" s="696" t="s">
        <v>531</v>
      </c>
      <c r="I852" s="696" t="s">
        <v>2728</v>
      </c>
      <c r="J852" s="696" t="s">
        <v>2729</v>
      </c>
      <c r="K852" s="696" t="s">
        <v>2730</v>
      </c>
      <c r="L852" s="699">
        <v>3082.5</v>
      </c>
      <c r="M852" s="699">
        <v>9247.5</v>
      </c>
      <c r="N852" s="696">
        <v>3</v>
      </c>
      <c r="O852" s="700">
        <v>1</v>
      </c>
      <c r="P852" s="699">
        <v>9247.5</v>
      </c>
      <c r="Q852" s="701">
        <v>1</v>
      </c>
      <c r="R852" s="696">
        <v>3</v>
      </c>
      <c r="S852" s="701">
        <v>1</v>
      </c>
      <c r="T852" s="700">
        <v>1</v>
      </c>
      <c r="U852" s="702">
        <v>1</v>
      </c>
    </row>
    <row r="853" spans="1:21" ht="14.4" customHeight="1" x14ac:dyDescent="0.3">
      <c r="A853" s="695">
        <v>12</v>
      </c>
      <c r="B853" s="696" t="s">
        <v>530</v>
      </c>
      <c r="C853" s="696">
        <v>89301122</v>
      </c>
      <c r="D853" s="697" t="s">
        <v>3061</v>
      </c>
      <c r="E853" s="698" t="s">
        <v>1661</v>
      </c>
      <c r="F853" s="696" t="s">
        <v>1641</v>
      </c>
      <c r="G853" s="696" t="s">
        <v>2011</v>
      </c>
      <c r="H853" s="696" t="s">
        <v>531</v>
      </c>
      <c r="I853" s="696" t="s">
        <v>2731</v>
      </c>
      <c r="J853" s="696" t="s">
        <v>2732</v>
      </c>
      <c r="K853" s="696" t="s">
        <v>2733</v>
      </c>
      <c r="L853" s="699">
        <v>1027.5</v>
      </c>
      <c r="M853" s="699">
        <v>2055</v>
      </c>
      <c r="N853" s="696">
        <v>2</v>
      </c>
      <c r="O853" s="700">
        <v>1</v>
      </c>
      <c r="P853" s="699">
        <v>2055</v>
      </c>
      <c r="Q853" s="701">
        <v>1</v>
      </c>
      <c r="R853" s="696">
        <v>2</v>
      </c>
      <c r="S853" s="701">
        <v>1</v>
      </c>
      <c r="T853" s="700">
        <v>1</v>
      </c>
      <c r="U853" s="702">
        <v>1</v>
      </c>
    </row>
    <row r="854" spans="1:21" ht="14.4" customHeight="1" x14ac:dyDescent="0.3">
      <c r="A854" s="695">
        <v>12</v>
      </c>
      <c r="B854" s="696" t="s">
        <v>530</v>
      </c>
      <c r="C854" s="696">
        <v>89301122</v>
      </c>
      <c r="D854" s="697" t="s">
        <v>3061</v>
      </c>
      <c r="E854" s="698" t="s">
        <v>1661</v>
      </c>
      <c r="F854" s="696" t="s">
        <v>1641</v>
      </c>
      <c r="G854" s="696" t="s">
        <v>2011</v>
      </c>
      <c r="H854" s="696" t="s">
        <v>531</v>
      </c>
      <c r="I854" s="696" t="s">
        <v>2734</v>
      </c>
      <c r="J854" s="696" t="s">
        <v>2735</v>
      </c>
      <c r="K854" s="696" t="s">
        <v>2736</v>
      </c>
      <c r="L854" s="699">
        <v>682</v>
      </c>
      <c r="M854" s="699">
        <v>4092</v>
      </c>
      <c r="N854" s="696">
        <v>6</v>
      </c>
      <c r="O854" s="700">
        <v>1</v>
      </c>
      <c r="P854" s="699">
        <v>4092</v>
      </c>
      <c r="Q854" s="701">
        <v>1</v>
      </c>
      <c r="R854" s="696">
        <v>6</v>
      </c>
      <c r="S854" s="701">
        <v>1</v>
      </c>
      <c r="T854" s="700">
        <v>1</v>
      </c>
      <c r="U854" s="702">
        <v>1</v>
      </c>
    </row>
    <row r="855" spans="1:21" ht="14.4" customHeight="1" x14ac:dyDescent="0.3">
      <c r="A855" s="695">
        <v>12</v>
      </c>
      <c r="B855" s="696" t="s">
        <v>530</v>
      </c>
      <c r="C855" s="696">
        <v>89301122</v>
      </c>
      <c r="D855" s="697" t="s">
        <v>3061</v>
      </c>
      <c r="E855" s="698" t="s">
        <v>1661</v>
      </c>
      <c r="F855" s="696" t="s">
        <v>1641</v>
      </c>
      <c r="G855" s="696" t="s">
        <v>2011</v>
      </c>
      <c r="H855" s="696" t="s">
        <v>531</v>
      </c>
      <c r="I855" s="696" t="s">
        <v>2737</v>
      </c>
      <c r="J855" s="696" t="s">
        <v>2738</v>
      </c>
      <c r="K855" s="696" t="s">
        <v>2739</v>
      </c>
      <c r="L855" s="699">
        <v>1027.5</v>
      </c>
      <c r="M855" s="699">
        <v>6165</v>
      </c>
      <c r="N855" s="696">
        <v>6</v>
      </c>
      <c r="O855" s="700">
        <v>1</v>
      </c>
      <c r="P855" s="699">
        <v>6165</v>
      </c>
      <c r="Q855" s="701">
        <v>1</v>
      </c>
      <c r="R855" s="696">
        <v>6</v>
      </c>
      <c r="S855" s="701">
        <v>1</v>
      </c>
      <c r="T855" s="700">
        <v>1</v>
      </c>
      <c r="U855" s="702">
        <v>1</v>
      </c>
    </row>
    <row r="856" spans="1:21" ht="14.4" customHeight="1" x14ac:dyDescent="0.3">
      <c r="A856" s="695">
        <v>12</v>
      </c>
      <c r="B856" s="696" t="s">
        <v>530</v>
      </c>
      <c r="C856" s="696">
        <v>89301122</v>
      </c>
      <c r="D856" s="697" t="s">
        <v>3061</v>
      </c>
      <c r="E856" s="698" t="s">
        <v>1661</v>
      </c>
      <c r="F856" s="696" t="s">
        <v>1641</v>
      </c>
      <c r="G856" s="696" t="s">
        <v>2011</v>
      </c>
      <c r="H856" s="696" t="s">
        <v>531</v>
      </c>
      <c r="I856" s="696" t="s">
        <v>2740</v>
      </c>
      <c r="J856" s="696" t="s">
        <v>2741</v>
      </c>
      <c r="K856" s="696" t="s">
        <v>2742</v>
      </c>
      <c r="L856" s="699">
        <v>6912</v>
      </c>
      <c r="M856" s="699">
        <v>20736</v>
      </c>
      <c r="N856" s="696">
        <v>3</v>
      </c>
      <c r="O856" s="700">
        <v>1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12</v>
      </c>
      <c r="B857" s="696" t="s">
        <v>530</v>
      </c>
      <c r="C857" s="696">
        <v>89301122</v>
      </c>
      <c r="D857" s="697" t="s">
        <v>3061</v>
      </c>
      <c r="E857" s="698" t="s">
        <v>1661</v>
      </c>
      <c r="F857" s="696" t="s">
        <v>1641</v>
      </c>
      <c r="G857" s="696" t="s">
        <v>1687</v>
      </c>
      <c r="H857" s="696" t="s">
        <v>531</v>
      </c>
      <c r="I857" s="696" t="s">
        <v>2743</v>
      </c>
      <c r="J857" s="696" t="s">
        <v>2744</v>
      </c>
      <c r="K857" s="696" t="s">
        <v>2745</v>
      </c>
      <c r="L857" s="699">
        <v>362.73</v>
      </c>
      <c r="M857" s="699">
        <v>5078.22</v>
      </c>
      <c r="N857" s="696">
        <v>14</v>
      </c>
      <c r="O857" s="700">
        <v>1</v>
      </c>
      <c r="P857" s="699"/>
      <c r="Q857" s="701">
        <v>0</v>
      </c>
      <c r="R857" s="696"/>
      <c r="S857" s="701">
        <v>0</v>
      </c>
      <c r="T857" s="700"/>
      <c r="U857" s="702">
        <v>0</v>
      </c>
    </row>
    <row r="858" spans="1:21" ht="14.4" customHeight="1" x14ac:dyDescent="0.3">
      <c r="A858" s="695">
        <v>12</v>
      </c>
      <c r="B858" s="696" t="s">
        <v>530</v>
      </c>
      <c r="C858" s="696">
        <v>89301122</v>
      </c>
      <c r="D858" s="697" t="s">
        <v>3061</v>
      </c>
      <c r="E858" s="698" t="s">
        <v>1661</v>
      </c>
      <c r="F858" s="696" t="s">
        <v>1641</v>
      </c>
      <c r="G858" s="696" t="s">
        <v>1687</v>
      </c>
      <c r="H858" s="696" t="s">
        <v>531</v>
      </c>
      <c r="I858" s="696" t="s">
        <v>1964</v>
      </c>
      <c r="J858" s="696" t="s">
        <v>1965</v>
      </c>
      <c r="K858" s="696" t="s">
        <v>1966</v>
      </c>
      <c r="L858" s="699">
        <v>112.5</v>
      </c>
      <c r="M858" s="699">
        <v>1350</v>
      </c>
      <c r="N858" s="696">
        <v>12</v>
      </c>
      <c r="O858" s="700">
        <v>1</v>
      </c>
      <c r="P858" s="699">
        <v>1350</v>
      </c>
      <c r="Q858" s="701">
        <v>1</v>
      </c>
      <c r="R858" s="696">
        <v>12</v>
      </c>
      <c r="S858" s="701">
        <v>1</v>
      </c>
      <c r="T858" s="700">
        <v>1</v>
      </c>
      <c r="U858" s="702">
        <v>1</v>
      </c>
    </row>
    <row r="859" spans="1:21" ht="14.4" customHeight="1" x14ac:dyDescent="0.3">
      <c r="A859" s="695">
        <v>12</v>
      </c>
      <c r="B859" s="696" t="s">
        <v>530</v>
      </c>
      <c r="C859" s="696">
        <v>89301122</v>
      </c>
      <c r="D859" s="697" t="s">
        <v>3061</v>
      </c>
      <c r="E859" s="698" t="s">
        <v>1661</v>
      </c>
      <c r="F859" s="696" t="s">
        <v>1641</v>
      </c>
      <c r="G859" s="696" t="s">
        <v>1687</v>
      </c>
      <c r="H859" s="696" t="s">
        <v>531</v>
      </c>
      <c r="I859" s="696" t="s">
        <v>1688</v>
      </c>
      <c r="J859" s="696" t="s">
        <v>1689</v>
      </c>
      <c r="K859" s="696" t="s">
        <v>1690</v>
      </c>
      <c r="L859" s="699">
        <v>500</v>
      </c>
      <c r="M859" s="699">
        <v>10000</v>
      </c>
      <c r="N859" s="696">
        <v>20</v>
      </c>
      <c r="O859" s="700">
        <v>11</v>
      </c>
      <c r="P859" s="699">
        <v>10000</v>
      </c>
      <c r="Q859" s="701">
        <v>1</v>
      </c>
      <c r="R859" s="696">
        <v>20</v>
      </c>
      <c r="S859" s="701">
        <v>1</v>
      </c>
      <c r="T859" s="700">
        <v>11</v>
      </c>
      <c r="U859" s="702">
        <v>1</v>
      </c>
    </row>
    <row r="860" spans="1:21" ht="14.4" customHeight="1" x14ac:dyDescent="0.3">
      <c r="A860" s="695">
        <v>12</v>
      </c>
      <c r="B860" s="696" t="s">
        <v>530</v>
      </c>
      <c r="C860" s="696">
        <v>89301122</v>
      </c>
      <c r="D860" s="697" t="s">
        <v>3061</v>
      </c>
      <c r="E860" s="698" t="s">
        <v>1661</v>
      </c>
      <c r="F860" s="696" t="s">
        <v>1641</v>
      </c>
      <c r="G860" s="696" t="s">
        <v>1687</v>
      </c>
      <c r="H860" s="696" t="s">
        <v>531</v>
      </c>
      <c r="I860" s="696" t="s">
        <v>2217</v>
      </c>
      <c r="J860" s="696" t="s">
        <v>2218</v>
      </c>
      <c r="K860" s="696" t="s">
        <v>2168</v>
      </c>
      <c r="L860" s="699">
        <v>124.72</v>
      </c>
      <c r="M860" s="699">
        <v>249.44</v>
      </c>
      <c r="N860" s="696">
        <v>2</v>
      </c>
      <c r="O860" s="700">
        <v>2</v>
      </c>
      <c r="P860" s="699">
        <v>249.44</v>
      </c>
      <c r="Q860" s="701">
        <v>1</v>
      </c>
      <c r="R860" s="696">
        <v>2</v>
      </c>
      <c r="S860" s="701">
        <v>1</v>
      </c>
      <c r="T860" s="700">
        <v>2</v>
      </c>
      <c r="U860" s="702">
        <v>1</v>
      </c>
    </row>
    <row r="861" spans="1:21" ht="14.4" customHeight="1" x14ac:dyDescent="0.3">
      <c r="A861" s="695">
        <v>12</v>
      </c>
      <c r="B861" s="696" t="s">
        <v>530</v>
      </c>
      <c r="C861" s="696">
        <v>89301122</v>
      </c>
      <c r="D861" s="697" t="s">
        <v>3061</v>
      </c>
      <c r="E861" s="698" t="s">
        <v>1661</v>
      </c>
      <c r="F861" s="696" t="s">
        <v>1641</v>
      </c>
      <c r="G861" s="696" t="s">
        <v>1687</v>
      </c>
      <c r="H861" s="696" t="s">
        <v>531</v>
      </c>
      <c r="I861" s="696" t="s">
        <v>2746</v>
      </c>
      <c r="J861" s="696" t="s">
        <v>2747</v>
      </c>
      <c r="K861" s="696" t="s">
        <v>2748</v>
      </c>
      <c r="L861" s="699">
        <v>448.57</v>
      </c>
      <c r="M861" s="699">
        <v>4485.7</v>
      </c>
      <c r="N861" s="696">
        <v>10</v>
      </c>
      <c r="O861" s="700">
        <v>1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12</v>
      </c>
      <c r="B862" s="696" t="s">
        <v>530</v>
      </c>
      <c r="C862" s="696">
        <v>89301122</v>
      </c>
      <c r="D862" s="697" t="s">
        <v>3061</v>
      </c>
      <c r="E862" s="698" t="s">
        <v>1661</v>
      </c>
      <c r="F862" s="696" t="s">
        <v>1641</v>
      </c>
      <c r="G862" s="696" t="s">
        <v>1687</v>
      </c>
      <c r="H862" s="696" t="s">
        <v>531</v>
      </c>
      <c r="I862" s="696" t="s">
        <v>2479</v>
      </c>
      <c r="J862" s="696" t="s">
        <v>2480</v>
      </c>
      <c r="K862" s="696" t="s">
        <v>2481</v>
      </c>
      <c r="L862" s="699">
        <v>189.85</v>
      </c>
      <c r="M862" s="699">
        <v>1328.95</v>
      </c>
      <c r="N862" s="696">
        <v>7</v>
      </c>
      <c r="O862" s="700">
        <v>1</v>
      </c>
      <c r="P862" s="699"/>
      <c r="Q862" s="701">
        <v>0</v>
      </c>
      <c r="R862" s="696"/>
      <c r="S862" s="701">
        <v>0</v>
      </c>
      <c r="T862" s="700"/>
      <c r="U862" s="702">
        <v>0</v>
      </c>
    </row>
    <row r="863" spans="1:21" ht="14.4" customHeight="1" x14ac:dyDescent="0.3">
      <c r="A863" s="695">
        <v>12</v>
      </c>
      <c r="B863" s="696" t="s">
        <v>530</v>
      </c>
      <c r="C863" s="696">
        <v>89301122</v>
      </c>
      <c r="D863" s="697" t="s">
        <v>3061</v>
      </c>
      <c r="E863" s="698" t="s">
        <v>1661</v>
      </c>
      <c r="F863" s="696" t="s">
        <v>1641</v>
      </c>
      <c r="G863" s="696" t="s">
        <v>1687</v>
      </c>
      <c r="H863" s="696" t="s">
        <v>531</v>
      </c>
      <c r="I863" s="696" t="s">
        <v>1691</v>
      </c>
      <c r="J863" s="696" t="s">
        <v>1692</v>
      </c>
      <c r="K863" s="696" t="s">
        <v>1693</v>
      </c>
      <c r="L863" s="699">
        <v>190</v>
      </c>
      <c r="M863" s="699">
        <v>6270</v>
      </c>
      <c r="N863" s="696">
        <v>33</v>
      </c>
      <c r="O863" s="700">
        <v>5</v>
      </c>
      <c r="P863" s="699">
        <v>2660</v>
      </c>
      <c r="Q863" s="701">
        <v>0.42424242424242425</v>
      </c>
      <c r="R863" s="696">
        <v>14</v>
      </c>
      <c r="S863" s="701">
        <v>0.42424242424242425</v>
      </c>
      <c r="T863" s="700">
        <v>2</v>
      </c>
      <c r="U863" s="702">
        <v>0.4</v>
      </c>
    </row>
    <row r="864" spans="1:21" ht="14.4" customHeight="1" x14ac:dyDescent="0.3">
      <c r="A864" s="695">
        <v>12</v>
      </c>
      <c r="B864" s="696" t="s">
        <v>530</v>
      </c>
      <c r="C864" s="696">
        <v>89301122</v>
      </c>
      <c r="D864" s="697" t="s">
        <v>3061</v>
      </c>
      <c r="E864" s="698" t="s">
        <v>1661</v>
      </c>
      <c r="F864" s="696" t="s">
        <v>1641</v>
      </c>
      <c r="G864" s="696" t="s">
        <v>1687</v>
      </c>
      <c r="H864" s="696" t="s">
        <v>531</v>
      </c>
      <c r="I864" s="696" t="s">
        <v>1974</v>
      </c>
      <c r="J864" s="696" t="s">
        <v>1975</v>
      </c>
      <c r="K864" s="696" t="s">
        <v>1976</v>
      </c>
      <c r="L864" s="699">
        <v>90</v>
      </c>
      <c r="M864" s="699">
        <v>1350</v>
      </c>
      <c r="N864" s="696">
        <v>15</v>
      </c>
      <c r="O864" s="700">
        <v>1</v>
      </c>
      <c r="P864" s="699"/>
      <c r="Q864" s="701">
        <v>0</v>
      </c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12</v>
      </c>
      <c r="B865" s="696" t="s">
        <v>530</v>
      </c>
      <c r="C865" s="696">
        <v>89301122</v>
      </c>
      <c r="D865" s="697" t="s">
        <v>3061</v>
      </c>
      <c r="E865" s="698" t="s">
        <v>1661</v>
      </c>
      <c r="F865" s="696" t="s">
        <v>1641</v>
      </c>
      <c r="G865" s="696" t="s">
        <v>1687</v>
      </c>
      <c r="H865" s="696" t="s">
        <v>531</v>
      </c>
      <c r="I865" s="696" t="s">
        <v>2749</v>
      </c>
      <c r="J865" s="696" t="s">
        <v>2750</v>
      </c>
      <c r="K865" s="696" t="s">
        <v>2751</v>
      </c>
      <c r="L865" s="699">
        <v>212.25</v>
      </c>
      <c r="M865" s="699">
        <v>424.5</v>
      </c>
      <c r="N865" s="696">
        <v>2</v>
      </c>
      <c r="O865" s="700">
        <v>1</v>
      </c>
      <c r="P865" s="699"/>
      <c r="Q865" s="701">
        <v>0</v>
      </c>
      <c r="R865" s="696"/>
      <c r="S865" s="701">
        <v>0</v>
      </c>
      <c r="T865" s="700"/>
      <c r="U865" s="702">
        <v>0</v>
      </c>
    </row>
    <row r="866" spans="1:21" ht="14.4" customHeight="1" x14ac:dyDescent="0.3">
      <c r="A866" s="695">
        <v>12</v>
      </c>
      <c r="B866" s="696" t="s">
        <v>530</v>
      </c>
      <c r="C866" s="696">
        <v>89301122</v>
      </c>
      <c r="D866" s="697" t="s">
        <v>3061</v>
      </c>
      <c r="E866" s="698" t="s">
        <v>1661</v>
      </c>
      <c r="F866" s="696" t="s">
        <v>1641</v>
      </c>
      <c r="G866" s="696" t="s">
        <v>1687</v>
      </c>
      <c r="H866" s="696" t="s">
        <v>531</v>
      </c>
      <c r="I866" s="696" t="s">
        <v>2752</v>
      </c>
      <c r="J866" s="696" t="s">
        <v>2753</v>
      </c>
      <c r="K866" s="696" t="s">
        <v>2754</v>
      </c>
      <c r="L866" s="699">
        <v>16.940000000000001</v>
      </c>
      <c r="M866" s="699">
        <v>677.6</v>
      </c>
      <c r="N866" s="696">
        <v>40</v>
      </c>
      <c r="O866" s="700">
        <v>2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12</v>
      </c>
      <c r="B867" s="696" t="s">
        <v>530</v>
      </c>
      <c r="C867" s="696">
        <v>89301122</v>
      </c>
      <c r="D867" s="697" t="s">
        <v>3061</v>
      </c>
      <c r="E867" s="698" t="s">
        <v>1661</v>
      </c>
      <c r="F867" s="696" t="s">
        <v>1641</v>
      </c>
      <c r="G867" s="696" t="s">
        <v>1687</v>
      </c>
      <c r="H867" s="696" t="s">
        <v>531</v>
      </c>
      <c r="I867" s="696" t="s">
        <v>2755</v>
      </c>
      <c r="J867" s="696" t="s">
        <v>2756</v>
      </c>
      <c r="K867" s="696" t="s">
        <v>2757</v>
      </c>
      <c r="L867" s="699">
        <v>463.49</v>
      </c>
      <c r="M867" s="699">
        <v>5098.3900000000003</v>
      </c>
      <c r="N867" s="696">
        <v>11</v>
      </c>
      <c r="O867" s="700">
        <v>1</v>
      </c>
      <c r="P867" s="699">
        <v>5098.3900000000003</v>
      </c>
      <c r="Q867" s="701">
        <v>1</v>
      </c>
      <c r="R867" s="696">
        <v>11</v>
      </c>
      <c r="S867" s="701">
        <v>1</v>
      </c>
      <c r="T867" s="700">
        <v>1</v>
      </c>
      <c r="U867" s="702">
        <v>1</v>
      </c>
    </row>
    <row r="868" spans="1:21" ht="14.4" customHeight="1" x14ac:dyDescent="0.3">
      <c r="A868" s="695">
        <v>12</v>
      </c>
      <c r="B868" s="696" t="s">
        <v>530</v>
      </c>
      <c r="C868" s="696">
        <v>89301122</v>
      </c>
      <c r="D868" s="697" t="s">
        <v>3061</v>
      </c>
      <c r="E868" s="698" t="s">
        <v>1662</v>
      </c>
      <c r="F868" s="696" t="s">
        <v>1639</v>
      </c>
      <c r="G868" s="696" t="s">
        <v>2058</v>
      </c>
      <c r="H868" s="696" t="s">
        <v>531</v>
      </c>
      <c r="I868" s="696" t="s">
        <v>2758</v>
      </c>
      <c r="J868" s="696" t="s">
        <v>2759</v>
      </c>
      <c r="K868" s="696" t="s">
        <v>2760</v>
      </c>
      <c r="L868" s="699">
        <v>285.75</v>
      </c>
      <c r="M868" s="699">
        <v>285.75</v>
      </c>
      <c r="N868" s="696">
        <v>1</v>
      </c>
      <c r="O868" s="700">
        <v>0.5</v>
      </c>
      <c r="P868" s="699">
        <v>285.75</v>
      </c>
      <c r="Q868" s="701">
        <v>1</v>
      </c>
      <c r="R868" s="696">
        <v>1</v>
      </c>
      <c r="S868" s="701">
        <v>1</v>
      </c>
      <c r="T868" s="700">
        <v>0.5</v>
      </c>
      <c r="U868" s="702">
        <v>1</v>
      </c>
    </row>
    <row r="869" spans="1:21" ht="14.4" customHeight="1" x14ac:dyDescent="0.3">
      <c r="A869" s="695">
        <v>12</v>
      </c>
      <c r="B869" s="696" t="s">
        <v>530</v>
      </c>
      <c r="C869" s="696">
        <v>89301122</v>
      </c>
      <c r="D869" s="697" t="s">
        <v>3061</v>
      </c>
      <c r="E869" s="698" t="s">
        <v>1662</v>
      </c>
      <c r="F869" s="696" t="s">
        <v>1639</v>
      </c>
      <c r="G869" s="696" t="s">
        <v>1752</v>
      </c>
      <c r="H869" s="696" t="s">
        <v>531</v>
      </c>
      <c r="I869" s="696" t="s">
        <v>2761</v>
      </c>
      <c r="J869" s="696" t="s">
        <v>2762</v>
      </c>
      <c r="K869" s="696" t="s">
        <v>2763</v>
      </c>
      <c r="L869" s="699">
        <v>5.37</v>
      </c>
      <c r="M869" s="699">
        <v>16.11</v>
      </c>
      <c r="N869" s="696">
        <v>3</v>
      </c>
      <c r="O869" s="700">
        <v>0.5</v>
      </c>
      <c r="P869" s="699">
        <v>16.11</v>
      </c>
      <c r="Q869" s="701">
        <v>1</v>
      </c>
      <c r="R869" s="696">
        <v>3</v>
      </c>
      <c r="S869" s="701">
        <v>1</v>
      </c>
      <c r="T869" s="700">
        <v>0.5</v>
      </c>
      <c r="U869" s="702">
        <v>1</v>
      </c>
    </row>
    <row r="870" spans="1:21" ht="14.4" customHeight="1" x14ac:dyDescent="0.3">
      <c r="A870" s="695">
        <v>12</v>
      </c>
      <c r="B870" s="696" t="s">
        <v>530</v>
      </c>
      <c r="C870" s="696">
        <v>89301122</v>
      </c>
      <c r="D870" s="697" t="s">
        <v>3061</v>
      </c>
      <c r="E870" s="698" t="s">
        <v>1662</v>
      </c>
      <c r="F870" s="696" t="s">
        <v>1639</v>
      </c>
      <c r="G870" s="696" t="s">
        <v>2764</v>
      </c>
      <c r="H870" s="696" t="s">
        <v>531</v>
      </c>
      <c r="I870" s="696" t="s">
        <v>2765</v>
      </c>
      <c r="J870" s="696" t="s">
        <v>2766</v>
      </c>
      <c r="K870" s="696" t="s">
        <v>2767</v>
      </c>
      <c r="L870" s="699">
        <v>317.26</v>
      </c>
      <c r="M870" s="699">
        <v>951.78</v>
      </c>
      <c r="N870" s="696">
        <v>3</v>
      </c>
      <c r="O870" s="700">
        <v>0.5</v>
      </c>
      <c r="P870" s="699">
        <v>951.78</v>
      </c>
      <c r="Q870" s="701">
        <v>1</v>
      </c>
      <c r="R870" s="696">
        <v>3</v>
      </c>
      <c r="S870" s="701">
        <v>1</v>
      </c>
      <c r="T870" s="700">
        <v>0.5</v>
      </c>
      <c r="U870" s="702">
        <v>1</v>
      </c>
    </row>
    <row r="871" spans="1:21" ht="14.4" customHeight="1" x14ac:dyDescent="0.3">
      <c r="A871" s="695">
        <v>12</v>
      </c>
      <c r="B871" s="696" t="s">
        <v>530</v>
      </c>
      <c r="C871" s="696">
        <v>89301122</v>
      </c>
      <c r="D871" s="697" t="s">
        <v>3061</v>
      </c>
      <c r="E871" s="698" t="s">
        <v>1662</v>
      </c>
      <c r="F871" s="696" t="s">
        <v>1639</v>
      </c>
      <c r="G871" s="696" t="s">
        <v>2451</v>
      </c>
      <c r="H871" s="696" t="s">
        <v>1090</v>
      </c>
      <c r="I871" s="696" t="s">
        <v>2452</v>
      </c>
      <c r="J871" s="696" t="s">
        <v>1126</v>
      </c>
      <c r="K871" s="696" t="s">
        <v>2121</v>
      </c>
      <c r="L871" s="699">
        <v>146.63</v>
      </c>
      <c r="M871" s="699">
        <v>146.63</v>
      </c>
      <c r="N871" s="696">
        <v>1</v>
      </c>
      <c r="O871" s="700">
        <v>0.5</v>
      </c>
      <c r="P871" s="699">
        <v>146.63</v>
      </c>
      <c r="Q871" s="701">
        <v>1</v>
      </c>
      <c r="R871" s="696">
        <v>1</v>
      </c>
      <c r="S871" s="701">
        <v>1</v>
      </c>
      <c r="T871" s="700">
        <v>0.5</v>
      </c>
      <c r="U871" s="702">
        <v>1</v>
      </c>
    </row>
    <row r="872" spans="1:21" ht="14.4" customHeight="1" x14ac:dyDescent="0.3">
      <c r="A872" s="695">
        <v>12</v>
      </c>
      <c r="B872" s="696" t="s">
        <v>530</v>
      </c>
      <c r="C872" s="696">
        <v>89301122</v>
      </c>
      <c r="D872" s="697" t="s">
        <v>3061</v>
      </c>
      <c r="E872" s="698" t="s">
        <v>1662</v>
      </c>
      <c r="F872" s="696" t="s">
        <v>1639</v>
      </c>
      <c r="G872" s="696" t="s">
        <v>1799</v>
      </c>
      <c r="H872" s="696" t="s">
        <v>1090</v>
      </c>
      <c r="I872" s="696" t="s">
        <v>1800</v>
      </c>
      <c r="J872" s="696" t="s">
        <v>1801</v>
      </c>
      <c r="K872" s="696" t="s">
        <v>1802</v>
      </c>
      <c r="L872" s="699">
        <v>1140.7</v>
      </c>
      <c r="M872" s="699">
        <v>80989.7</v>
      </c>
      <c r="N872" s="696">
        <v>71</v>
      </c>
      <c r="O872" s="700">
        <v>22</v>
      </c>
      <c r="P872" s="699">
        <v>74145.5</v>
      </c>
      <c r="Q872" s="701">
        <v>0.91549295774647887</v>
      </c>
      <c r="R872" s="696">
        <v>65</v>
      </c>
      <c r="S872" s="701">
        <v>0.91549295774647887</v>
      </c>
      <c r="T872" s="700">
        <v>20.5</v>
      </c>
      <c r="U872" s="702">
        <v>0.93181818181818177</v>
      </c>
    </row>
    <row r="873" spans="1:21" ht="14.4" customHeight="1" x14ac:dyDescent="0.3">
      <c r="A873" s="695">
        <v>12</v>
      </c>
      <c r="B873" s="696" t="s">
        <v>530</v>
      </c>
      <c r="C873" s="696">
        <v>89301122</v>
      </c>
      <c r="D873" s="697" t="s">
        <v>3061</v>
      </c>
      <c r="E873" s="698" t="s">
        <v>1662</v>
      </c>
      <c r="F873" s="696" t="s">
        <v>1639</v>
      </c>
      <c r="G873" s="696" t="s">
        <v>2071</v>
      </c>
      <c r="H873" s="696" t="s">
        <v>531</v>
      </c>
      <c r="I873" s="696" t="s">
        <v>2768</v>
      </c>
      <c r="J873" s="696" t="s">
        <v>2072</v>
      </c>
      <c r="K873" s="696" t="s">
        <v>2073</v>
      </c>
      <c r="L873" s="699">
        <v>0</v>
      </c>
      <c r="M873" s="699">
        <v>0</v>
      </c>
      <c r="N873" s="696">
        <v>1</v>
      </c>
      <c r="O873" s="700">
        <v>1</v>
      </c>
      <c r="P873" s="699">
        <v>0</v>
      </c>
      <c r="Q873" s="701"/>
      <c r="R873" s="696">
        <v>1</v>
      </c>
      <c r="S873" s="701">
        <v>1</v>
      </c>
      <c r="T873" s="700">
        <v>1</v>
      </c>
      <c r="U873" s="702">
        <v>1</v>
      </c>
    </row>
    <row r="874" spans="1:21" ht="14.4" customHeight="1" x14ac:dyDescent="0.3">
      <c r="A874" s="695">
        <v>12</v>
      </c>
      <c r="B874" s="696" t="s">
        <v>530</v>
      </c>
      <c r="C874" s="696">
        <v>89301122</v>
      </c>
      <c r="D874" s="697" t="s">
        <v>3061</v>
      </c>
      <c r="E874" s="698" t="s">
        <v>1662</v>
      </c>
      <c r="F874" s="696" t="s">
        <v>1639</v>
      </c>
      <c r="G874" s="696" t="s">
        <v>1671</v>
      </c>
      <c r="H874" s="696" t="s">
        <v>531</v>
      </c>
      <c r="I874" s="696" t="s">
        <v>2020</v>
      </c>
      <c r="J874" s="696" t="s">
        <v>1301</v>
      </c>
      <c r="K874" s="696" t="s">
        <v>1599</v>
      </c>
      <c r="L874" s="699">
        <v>0</v>
      </c>
      <c r="M874" s="699">
        <v>0</v>
      </c>
      <c r="N874" s="696">
        <v>2</v>
      </c>
      <c r="O874" s="700">
        <v>1</v>
      </c>
      <c r="P874" s="699">
        <v>0</v>
      </c>
      <c r="Q874" s="701"/>
      <c r="R874" s="696">
        <v>2</v>
      </c>
      <c r="S874" s="701">
        <v>1</v>
      </c>
      <c r="T874" s="700">
        <v>1</v>
      </c>
      <c r="U874" s="702">
        <v>1</v>
      </c>
    </row>
    <row r="875" spans="1:21" ht="14.4" customHeight="1" x14ac:dyDescent="0.3">
      <c r="A875" s="695">
        <v>12</v>
      </c>
      <c r="B875" s="696" t="s">
        <v>530</v>
      </c>
      <c r="C875" s="696">
        <v>89301122</v>
      </c>
      <c r="D875" s="697" t="s">
        <v>3061</v>
      </c>
      <c r="E875" s="698" t="s">
        <v>1662</v>
      </c>
      <c r="F875" s="696" t="s">
        <v>1639</v>
      </c>
      <c r="G875" s="696" t="s">
        <v>2507</v>
      </c>
      <c r="H875" s="696" t="s">
        <v>531</v>
      </c>
      <c r="I875" s="696" t="s">
        <v>588</v>
      </c>
      <c r="J875" s="696" t="s">
        <v>2508</v>
      </c>
      <c r="K875" s="696" t="s">
        <v>2509</v>
      </c>
      <c r="L875" s="699">
        <v>18.940000000000001</v>
      </c>
      <c r="M875" s="699">
        <v>18.940000000000001</v>
      </c>
      <c r="N875" s="696">
        <v>1</v>
      </c>
      <c r="O875" s="700">
        <v>0.5</v>
      </c>
      <c r="P875" s="699">
        <v>18.940000000000001</v>
      </c>
      <c r="Q875" s="701">
        <v>1</v>
      </c>
      <c r="R875" s="696">
        <v>1</v>
      </c>
      <c r="S875" s="701">
        <v>1</v>
      </c>
      <c r="T875" s="700">
        <v>0.5</v>
      </c>
      <c r="U875" s="702">
        <v>1</v>
      </c>
    </row>
    <row r="876" spans="1:21" ht="14.4" customHeight="1" x14ac:dyDescent="0.3">
      <c r="A876" s="695">
        <v>12</v>
      </c>
      <c r="B876" s="696" t="s">
        <v>530</v>
      </c>
      <c r="C876" s="696">
        <v>89301122</v>
      </c>
      <c r="D876" s="697" t="s">
        <v>3061</v>
      </c>
      <c r="E876" s="698" t="s">
        <v>1662</v>
      </c>
      <c r="F876" s="696" t="s">
        <v>1639</v>
      </c>
      <c r="G876" s="696" t="s">
        <v>1755</v>
      </c>
      <c r="H876" s="696" t="s">
        <v>531</v>
      </c>
      <c r="I876" s="696" t="s">
        <v>2769</v>
      </c>
      <c r="J876" s="696" t="s">
        <v>2770</v>
      </c>
      <c r="K876" s="696" t="s">
        <v>2771</v>
      </c>
      <c r="L876" s="699">
        <v>0</v>
      </c>
      <c r="M876" s="699">
        <v>0</v>
      </c>
      <c r="N876" s="696">
        <v>3</v>
      </c>
      <c r="O876" s="700">
        <v>0.5</v>
      </c>
      <c r="P876" s="699">
        <v>0</v>
      </c>
      <c r="Q876" s="701"/>
      <c r="R876" s="696">
        <v>3</v>
      </c>
      <c r="S876" s="701">
        <v>1</v>
      </c>
      <c r="T876" s="700">
        <v>0.5</v>
      </c>
      <c r="U876" s="702">
        <v>1</v>
      </c>
    </row>
    <row r="877" spans="1:21" ht="14.4" customHeight="1" x14ac:dyDescent="0.3">
      <c r="A877" s="695">
        <v>12</v>
      </c>
      <c r="B877" s="696" t="s">
        <v>530</v>
      </c>
      <c r="C877" s="696">
        <v>89301122</v>
      </c>
      <c r="D877" s="697" t="s">
        <v>3061</v>
      </c>
      <c r="E877" s="698" t="s">
        <v>1662</v>
      </c>
      <c r="F877" s="696" t="s">
        <v>1639</v>
      </c>
      <c r="G877" s="696" t="s">
        <v>1836</v>
      </c>
      <c r="H877" s="696" t="s">
        <v>531</v>
      </c>
      <c r="I877" s="696" t="s">
        <v>2354</v>
      </c>
      <c r="J877" s="696" t="s">
        <v>1838</v>
      </c>
      <c r="K877" s="696" t="s">
        <v>2355</v>
      </c>
      <c r="L877" s="699">
        <v>500.14</v>
      </c>
      <c r="M877" s="699">
        <v>1500.42</v>
      </c>
      <c r="N877" s="696">
        <v>3</v>
      </c>
      <c r="O877" s="700">
        <v>1</v>
      </c>
      <c r="P877" s="699">
        <v>1500.42</v>
      </c>
      <c r="Q877" s="701">
        <v>1</v>
      </c>
      <c r="R877" s="696">
        <v>3</v>
      </c>
      <c r="S877" s="701">
        <v>1</v>
      </c>
      <c r="T877" s="700">
        <v>1</v>
      </c>
      <c r="U877" s="702">
        <v>1</v>
      </c>
    </row>
    <row r="878" spans="1:21" ht="14.4" customHeight="1" x14ac:dyDescent="0.3">
      <c r="A878" s="695">
        <v>12</v>
      </c>
      <c r="B878" s="696" t="s">
        <v>530</v>
      </c>
      <c r="C878" s="696">
        <v>89301122</v>
      </c>
      <c r="D878" s="697" t="s">
        <v>3061</v>
      </c>
      <c r="E878" s="698" t="s">
        <v>1662</v>
      </c>
      <c r="F878" s="696" t="s">
        <v>1639</v>
      </c>
      <c r="G878" s="696" t="s">
        <v>1836</v>
      </c>
      <c r="H878" s="696" t="s">
        <v>531</v>
      </c>
      <c r="I878" s="696" t="s">
        <v>1837</v>
      </c>
      <c r="J878" s="696" t="s">
        <v>1838</v>
      </c>
      <c r="K878" s="696" t="s">
        <v>1839</v>
      </c>
      <c r="L878" s="699">
        <v>1500.42</v>
      </c>
      <c r="M878" s="699">
        <v>1500.42</v>
      </c>
      <c r="N878" s="696">
        <v>1</v>
      </c>
      <c r="O878" s="700">
        <v>1</v>
      </c>
      <c r="P878" s="699">
        <v>1500.42</v>
      </c>
      <c r="Q878" s="701">
        <v>1</v>
      </c>
      <c r="R878" s="696">
        <v>1</v>
      </c>
      <c r="S878" s="701">
        <v>1</v>
      </c>
      <c r="T878" s="700">
        <v>1</v>
      </c>
      <c r="U878" s="702">
        <v>1</v>
      </c>
    </row>
    <row r="879" spans="1:21" ht="14.4" customHeight="1" x14ac:dyDescent="0.3">
      <c r="A879" s="695">
        <v>12</v>
      </c>
      <c r="B879" s="696" t="s">
        <v>530</v>
      </c>
      <c r="C879" s="696">
        <v>89301122</v>
      </c>
      <c r="D879" s="697" t="s">
        <v>3061</v>
      </c>
      <c r="E879" s="698" t="s">
        <v>1662</v>
      </c>
      <c r="F879" s="696" t="s">
        <v>1639</v>
      </c>
      <c r="G879" s="696" t="s">
        <v>1836</v>
      </c>
      <c r="H879" s="696" t="s">
        <v>531</v>
      </c>
      <c r="I879" s="696" t="s">
        <v>2021</v>
      </c>
      <c r="J879" s="696" t="s">
        <v>1838</v>
      </c>
      <c r="K879" s="696" t="s">
        <v>2022</v>
      </c>
      <c r="L879" s="699">
        <v>0</v>
      </c>
      <c r="M879" s="699">
        <v>0</v>
      </c>
      <c r="N879" s="696">
        <v>2</v>
      </c>
      <c r="O879" s="700">
        <v>1.5</v>
      </c>
      <c r="P879" s="699">
        <v>0</v>
      </c>
      <c r="Q879" s="701"/>
      <c r="R879" s="696">
        <v>1</v>
      </c>
      <c r="S879" s="701">
        <v>0.5</v>
      </c>
      <c r="T879" s="700">
        <v>0.5</v>
      </c>
      <c r="U879" s="702">
        <v>0.33333333333333331</v>
      </c>
    </row>
    <row r="880" spans="1:21" ht="14.4" customHeight="1" x14ac:dyDescent="0.3">
      <c r="A880" s="695">
        <v>12</v>
      </c>
      <c r="B880" s="696" t="s">
        <v>530</v>
      </c>
      <c r="C880" s="696">
        <v>89301122</v>
      </c>
      <c r="D880" s="697" t="s">
        <v>3061</v>
      </c>
      <c r="E880" s="698" t="s">
        <v>1662</v>
      </c>
      <c r="F880" s="696" t="s">
        <v>1639</v>
      </c>
      <c r="G880" s="696" t="s">
        <v>2772</v>
      </c>
      <c r="H880" s="696" t="s">
        <v>1090</v>
      </c>
      <c r="I880" s="696" t="s">
        <v>2773</v>
      </c>
      <c r="J880" s="696" t="s">
        <v>2774</v>
      </c>
      <c r="K880" s="696" t="s">
        <v>2775</v>
      </c>
      <c r="L880" s="699">
        <v>4283.43</v>
      </c>
      <c r="M880" s="699">
        <v>4283.43</v>
      </c>
      <c r="N880" s="696">
        <v>1</v>
      </c>
      <c r="O880" s="700">
        <v>0.5</v>
      </c>
      <c r="P880" s="699">
        <v>4283.43</v>
      </c>
      <c r="Q880" s="701">
        <v>1</v>
      </c>
      <c r="R880" s="696">
        <v>1</v>
      </c>
      <c r="S880" s="701">
        <v>1</v>
      </c>
      <c r="T880" s="700">
        <v>0.5</v>
      </c>
      <c r="U880" s="702">
        <v>1</v>
      </c>
    </row>
    <row r="881" spans="1:21" ht="14.4" customHeight="1" x14ac:dyDescent="0.3">
      <c r="A881" s="695">
        <v>12</v>
      </c>
      <c r="B881" s="696" t="s">
        <v>530</v>
      </c>
      <c r="C881" s="696">
        <v>89301122</v>
      </c>
      <c r="D881" s="697" t="s">
        <v>3061</v>
      </c>
      <c r="E881" s="698" t="s">
        <v>1662</v>
      </c>
      <c r="F881" s="696" t="s">
        <v>1639</v>
      </c>
      <c r="G881" s="696" t="s">
        <v>2776</v>
      </c>
      <c r="H881" s="696" t="s">
        <v>531</v>
      </c>
      <c r="I881" s="696" t="s">
        <v>2777</v>
      </c>
      <c r="J881" s="696" t="s">
        <v>2778</v>
      </c>
      <c r="K881" s="696" t="s">
        <v>2779</v>
      </c>
      <c r="L881" s="699">
        <v>25.89</v>
      </c>
      <c r="M881" s="699">
        <v>25.89</v>
      </c>
      <c r="N881" s="696">
        <v>1</v>
      </c>
      <c r="O881" s="700">
        <v>0.5</v>
      </c>
      <c r="P881" s="699">
        <v>25.89</v>
      </c>
      <c r="Q881" s="701">
        <v>1</v>
      </c>
      <c r="R881" s="696">
        <v>1</v>
      </c>
      <c r="S881" s="701">
        <v>1</v>
      </c>
      <c r="T881" s="700">
        <v>0.5</v>
      </c>
      <c r="U881" s="702">
        <v>1</v>
      </c>
    </row>
    <row r="882" spans="1:21" ht="14.4" customHeight="1" x14ac:dyDescent="0.3">
      <c r="A882" s="695">
        <v>12</v>
      </c>
      <c r="B882" s="696" t="s">
        <v>530</v>
      </c>
      <c r="C882" s="696">
        <v>89301122</v>
      </c>
      <c r="D882" s="697" t="s">
        <v>3061</v>
      </c>
      <c r="E882" s="698" t="s">
        <v>1662</v>
      </c>
      <c r="F882" s="696" t="s">
        <v>1639</v>
      </c>
      <c r="G882" s="696" t="s">
        <v>1730</v>
      </c>
      <c r="H882" s="696" t="s">
        <v>531</v>
      </c>
      <c r="I882" s="696" t="s">
        <v>890</v>
      </c>
      <c r="J882" s="696" t="s">
        <v>891</v>
      </c>
      <c r="K882" s="696" t="s">
        <v>1731</v>
      </c>
      <c r="L882" s="699">
        <v>63.67</v>
      </c>
      <c r="M882" s="699">
        <v>191.01</v>
      </c>
      <c r="N882" s="696">
        <v>3</v>
      </c>
      <c r="O882" s="700">
        <v>0.5</v>
      </c>
      <c r="P882" s="699">
        <v>191.01</v>
      </c>
      <c r="Q882" s="701">
        <v>1</v>
      </c>
      <c r="R882" s="696">
        <v>3</v>
      </c>
      <c r="S882" s="701">
        <v>1</v>
      </c>
      <c r="T882" s="700">
        <v>0.5</v>
      </c>
      <c r="U882" s="702">
        <v>1</v>
      </c>
    </row>
    <row r="883" spans="1:21" ht="14.4" customHeight="1" x14ac:dyDescent="0.3">
      <c r="A883" s="695">
        <v>12</v>
      </c>
      <c r="B883" s="696" t="s">
        <v>530</v>
      </c>
      <c r="C883" s="696">
        <v>89301122</v>
      </c>
      <c r="D883" s="697" t="s">
        <v>3061</v>
      </c>
      <c r="E883" s="698" t="s">
        <v>1662</v>
      </c>
      <c r="F883" s="696" t="s">
        <v>1639</v>
      </c>
      <c r="G883" s="696" t="s">
        <v>2780</v>
      </c>
      <c r="H883" s="696" t="s">
        <v>531</v>
      </c>
      <c r="I883" s="696" t="s">
        <v>2781</v>
      </c>
      <c r="J883" s="696" t="s">
        <v>2782</v>
      </c>
      <c r="K883" s="696" t="s">
        <v>2783</v>
      </c>
      <c r="L883" s="699">
        <v>0</v>
      </c>
      <c r="M883" s="699">
        <v>0</v>
      </c>
      <c r="N883" s="696">
        <v>1</v>
      </c>
      <c r="O883" s="700">
        <v>0.5</v>
      </c>
      <c r="P883" s="699">
        <v>0</v>
      </c>
      <c r="Q883" s="701"/>
      <c r="R883" s="696">
        <v>1</v>
      </c>
      <c r="S883" s="701">
        <v>1</v>
      </c>
      <c r="T883" s="700">
        <v>0.5</v>
      </c>
      <c r="U883" s="702">
        <v>1</v>
      </c>
    </row>
    <row r="884" spans="1:21" ht="14.4" customHeight="1" x14ac:dyDescent="0.3">
      <c r="A884" s="695">
        <v>12</v>
      </c>
      <c r="B884" s="696" t="s">
        <v>530</v>
      </c>
      <c r="C884" s="696">
        <v>89301122</v>
      </c>
      <c r="D884" s="697" t="s">
        <v>3061</v>
      </c>
      <c r="E884" s="698" t="s">
        <v>1662</v>
      </c>
      <c r="F884" s="696" t="s">
        <v>1639</v>
      </c>
      <c r="G884" s="696" t="s">
        <v>2784</v>
      </c>
      <c r="H884" s="696" t="s">
        <v>1090</v>
      </c>
      <c r="I884" s="696" t="s">
        <v>2785</v>
      </c>
      <c r="J884" s="696" t="s">
        <v>1118</v>
      </c>
      <c r="K884" s="696" t="s">
        <v>2786</v>
      </c>
      <c r="L884" s="699">
        <v>0</v>
      </c>
      <c r="M884" s="699">
        <v>0</v>
      </c>
      <c r="N884" s="696">
        <v>3</v>
      </c>
      <c r="O884" s="700">
        <v>1</v>
      </c>
      <c r="P884" s="699">
        <v>0</v>
      </c>
      <c r="Q884" s="701"/>
      <c r="R884" s="696">
        <v>3</v>
      </c>
      <c r="S884" s="701">
        <v>1</v>
      </c>
      <c r="T884" s="700">
        <v>1</v>
      </c>
      <c r="U884" s="702">
        <v>1</v>
      </c>
    </row>
    <row r="885" spans="1:21" ht="14.4" customHeight="1" x14ac:dyDescent="0.3">
      <c r="A885" s="695">
        <v>12</v>
      </c>
      <c r="B885" s="696" t="s">
        <v>530</v>
      </c>
      <c r="C885" s="696">
        <v>89301122</v>
      </c>
      <c r="D885" s="697" t="s">
        <v>3061</v>
      </c>
      <c r="E885" s="698" t="s">
        <v>1662</v>
      </c>
      <c r="F885" s="696" t="s">
        <v>1639</v>
      </c>
      <c r="G885" s="696" t="s">
        <v>2549</v>
      </c>
      <c r="H885" s="696" t="s">
        <v>531</v>
      </c>
      <c r="I885" s="696" t="s">
        <v>2787</v>
      </c>
      <c r="J885" s="696" t="s">
        <v>2554</v>
      </c>
      <c r="K885" s="696" t="s">
        <v>2788</v>
      </c>
      <c r="L885" s="699">
        <v>0</v>
      </c>
      <c r="M885" s="699">
        <v>0</v>
      </c>
      <c r="N885" s="696">
        <v>3</v>
      </c>
      <c r="O885" s="700">
        <v>0.5</v>
      </c>
      <c r="P885" s="699">
        <v>0</v>
      </c>
      <c r="Q885" s="701"/>
      <c r="R885" s="696">
        <v>3</v>
      </c>
      <c r="S885" s="701">
        <v>1</v>
      </c>
      <c r="T885" s="700">
        <v>0.5</v>
      </c>
      <c r="U885" s="702">
        <v>1</v>
      </c>
    </row>
    <row r="886" spans="1:21" ht="14.4" customHeight="1" x14ac:dyDescent="0.3">
      <c r="A886" s="695">
        <v>12</v>
      </c>
      <c r="B886" s="696" t="s">
        <v>530</v>
      </c>
      <c r="C886" s="696">
        <v>89301122</v>
      </c>
      <c r="D886" s="697" t="s">
        <v>3061</v>
      </c>
      <c r="E886" s="698" t="s">
        <v>1662</v>
      </c>
      <c r="F886" s="696" t="s">
        <v>1639</v>
      </c>
      <c r="G886" s="696" t="s">
        <v>1674</v>
      </c>
      <c r="H886" s="696" t="s">
        <v>1090</v>
      </c>
      <c r="I886" s="696" t="s">
        <v>1110</v>
      </c>
      <c r="J886" s="696" t="s">
        <v>1111</v>
      </c>
      <c r="K886" s="696" t="s">
        <v>1112</v>
      </c>
      <c r="L886" s="699">
        <v>937.93</v>
      </c>
      <c r="M886" s="699">
        <v>937.93</v>
      </c>
      <c r="N886" s="696">
        <v>1</v>
      </c>
      <c r="O886" s="700">
        <v>1</v>
      </c>
      <c r="P886" s="699">
        <v>937.93</v>
      </c>
      <c r="Q886" s="701">
        <v>1</v>
      </c>
      <c r="R886" s="696">
        <v>1</v>
      </c>
      <c r="S886" s="701">
        <v>1</v>
      </c>
      <c r="T886" s="700">
        <v>1</v>
      </c>
      <c r="U886" s="702">
        <v>1</v>
      </c>
    </row>
    <row r="887" spans="1:21" ht="14.4" customHeight="1" x14ac:dyDescent="0.3">
      <c r="A887" s="695">
        <v>12</v>
      </c>
      <c r="B887" s="696" t="s">
        <v>530</v>
      </c>
      <c r="C887" s="696">
        <v>89301122</v>
      </c>
      <c r="D887" s="697" t="s">
        <v>3061</v>
      </c>
      <c r="E887" s="698" t="s">
        <v>1662</v>
      </c>
      <c r="F887" s="696" t="s">
        <v>1639</v>
      </c>
      <c r="G887" s="696" t="s">
        <v>1675</v>
      </c>
      <c r="H887" s="696" t="s">
        <v>531</v>
      </c>
      <c r="I887" s="696" t="s">
        <v>1267</v>
      </c>
      <c r="J887" s="696" t="s">
        <v>1268</v>
      </c>
      <c r="K887" s="696" t="s">
        <v>1269</v>
      </c>
      <c r="L887" s="699">
        <v>153.52000000000001</v>
      </c>
      <c r="M887" s="699">
        <v>3530.96</v>
      </c>
      <c r="N887" s="696">
        <v>23</v>
      </c>
      <c r="O887" s="700">
        <v>12</v>
      </c>
      <c r="P887" s="699">
        <v>2302.8000000000002</v>
      </c>
      <c r="Q887" s="701">
        <v>0.65217391304347827</v>
      </c>
      <c r="R887" s="696">
        <v>15</v>
      </c>
      <c r="S887" s="701">
        <v>0.65217391304347827</v>
      </c>
      <c r="T887" s="700">
        <v>8</v>
      </c>
      <c r="U887" s="702">
        <v>0.66666666666666663</v>
      </c>
    </row>
    <row r="888" spans="1:21" ht="14.4" customHeight="1" x14ac:dyDescent="0.3">
      <c r="A888" s="695">
        <v>12</v>
      </c>
      <c r="B888" s="696" t="s">
        <v>530</v>
      </c>
      <c r="C888" s="696">
        <v>89301122</v>
      </c>
      <c r="D888" s="697" t="s">
        <v>3061</v>
      </c>
      <c r="E888" s="698" t="s">
        <v>1662</v>
      </c>
      <c r="F888" s="696" t="s">
        <v>1639</v>
      </c>
      <c r="G888" s="696" t="s">
        <v>2304</v>
      </c>
      <c r="H888" s="696" t="s">
        <v>531</v>
      </c>
      <c r="I888" s="696" t="s">
        <v>2472</v>
      </c>
      <c r="J888" s="696" t="s">
        <v>2473</v>
      </c>
      <c r="K888" s="696" t="s">
        <v>2307</v>
      </c>
      <c r="L888" s="699">
        <v>0</v>
      </c>
      <c r="M888" s="699">
        <v>0</v>
      </c>
      <c r="N888" s="696">
        <v>3</v>
      </c>
      <c r="O888" s="700">
        <v>0.5</v>
      </c>
      <c r="P888" s="699"/>
      <c r="Q888" s="701"/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12</v>
      </c>
      <c r="B889" s="696" t="s">
        <v>530</v>
      </c>
      <c r="C889" s="696">
        <v>89301122</v>
      </c>
      <c r="D889" s="697" t="s">
        <v>3061</v>
      </c>
      <c r="E889" s="698" t="s">
        <v>1662</v>
      </c>
      <c r="F889" s="696" t="s">
        <v>1639</v>
      </c>
      <c r="G889" s="696" t="s">
        <v>2032</v>
      </c>
      <c r="H889" s="696" t="s">
        <v>531</v>
      </c>
      <c r="I889" s="696" t="s">
        <v>565</v>
      </c>
      <c r="J889" s="696" t="s">
        <v>2033</v>
      </c>
      <c r="K889" s="696" t="s">
        <v>2034</v>
      </c>
      <c r="L889" s="699">
        <v>22.88</v>
      </c>
      <c r="M889" s="699">
        <v>68.64</v>
      </c>
      <c r="N889" s="696">
        <v>3</v>
      </c>
      <c r="O889" s="700">
        <v>1</v>
      </c>
      <c r="P889" s="699">
        <v>68.64</v>
      </c>
      <c r="Q889" s="701">
        <v>1</v>
      </c>
      <c r="R889" s="696">
        <v>3</v>
      </c>
      <c r="S889" s="701">
        <v>1</v>
      </c>
      <c r="T889" s="700">
        <v>1</v>
      </c>
      <c r="U889" s="702">
        <v>1</v>
      </c>
    </row>
    <row r="890" spans="1:21" ht="14.4" customHeight="1" x14ac:dyDescent="0.3">
      <c r="A890" s="695">
        <v>12</v>
      </c>
      <c r="B890" s="696" t="s">
        <v>530</v>
      </c>
      <c r="C890" s="696">
        <v>89301122</v>
      </c>
      <c r="D890" s="697" t="s">
        <v>3061</v>
      </c>
      <c r="E890" s="698" t="s">
        <v>1662</v>
      </c>
      <c r="F890" s="696" t="s">
        <v>1639</v>
      </c>
      <c r="G890" s="696" t="s">
        <v>2474</v>
      </c>
      <c r="H890" s="696" t="s">
        <v>1090</v>
      </c>
      <c r="I890" s="696" t="s">
        <v>2789</v>
      </c>
      <c r="J890" s="696" t="s">
        <v>2790</v>
      </c>
      <c r="K890" s="696" t="s">
        <v>2791</v>
      </c>
      <c r="L890" s="699">
        <v>21.92</v>
      </c>
      <c r="M890" s="699">
        <v>65.760000000000005</v>
      </c>
      <c r="N890" s="696">
        <v>3</v>
      </c>
      <c r="O890" s="700">
        <v>0.5</v>
      </c>
      <c r="P890" s="699">
        <v>65.760000000000005</v>
      </c>
      <c r="Q890" s="701">
        <v>1</v>
      </c>
      <c r="R890" s="696">
        <v>3</v>
      </c>
      <c r="S890" s="701">
        <v>1</v>
      </c>
      <c r="T890" s="700">
        <v>0.5</v>
      </c>
      <c r="U890" s="702">
        <v>1</v>
      </c>
    </row>
    <row r="891" spans="1:21" ht="14.4" customHeight="1" x14ac:dyDescent="0.3">
      <c r="A891" s="695">
        <v>12</v>
      </c>
      <c r="B891" s="696" t="s">
        <v>530</v>
      </c>
      <c r="C891" s="696">
        <v>89301122</v>
      </c>
      <c r="D891" s="697" t="s">
        <v>3061</v>
      </c>
      <c r="E891" s="698" t="s">
        <v>1662</v>
      </c>
      <c r="F891" s="696" t="s">
        <v>1639</v>
      </c>
      <c r="G891" s="696" t="s">
        <v>1894</v>
      </c>
      <c r="H891" s="696" t="s">
        <v>531</v>
      </c>
      <c r="I891" s="696" t="s">
        <v>2792</v>
      </c>
      <c r="J891" s="696" t="s">
        <v>2793</v>
      </c>
      <c r="K891" s="696" t="s">
        <v>2794</v>
      </c>
      <c r="L891" s="699">
        <v>0</v>
      </c>
      <c r="M891" s="699">
        <v>0</v>
      </c>
      <c r="N891" s="696">
        <v>1</v>
      </c>
      <c r="O891" s="700">
        <v>1</v>
      </c>
      <c r="P891" s="699"/>
      <c r="Q891" s="701"/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12</v>
      </c>
      <c r="B892" s="696" t="s">
        <v>530</v>
      </c>
      <c r="C892" s="696">
        <v>89301122</v>
      </c>
      <c r="D892" s="697" t="s">
        <v>3061</v>
      </c>
      <c r="E892" s="698" t="s">
        <v>1662</v>
      </c>
      <c r="F892" s="696" t="s">
        <v>1639</v>
      </c>
      <c r="G892" s="696" t="s">
        <v>1894</v>
      </c>
      <c r="H892" s="696" t="s">
        <v>531</v>
      </c>
      <c r="I892" s="696" t="s">
        <v>1895</v>
      </c>
      <c r="J892" s="696" t="s">
        <v>1896</v>
      </c>
      <c r="K892" s="696" t="s">
        <v>1897</v>
      </c>
      <c r="L892" s="699">
        <v>0</v>
      </c>
      <c r="M892" s="699">
        <v>0</v>
      </c>
      <c r="N892" s="696">
        <v>1</v>
      </c>
      <c r="O892" s="700">
        <v>1</v>
      </c>
      <c r="P892" s="699">
        <v>0</v>
      </c>
      <c r="Q892" s="701"/>
      <c r="R892" s="696">
        <v>1</v>
      </c>
      <c r="S892" s="701">
        <v>1</v>
      </c>
      <c r="T892" s="700">
        <v>1</v>
      </c>
      <c r="U892" s="702">
        <v>1</v>
      </c>
    </row>
    <row r="893" spans="1:21" ht="14.4" customHeight="1" x14ac:dyDescent="0.3">
      <c r="A893" s="695">
        <v>12</v>
      </c>
      <c r="B893" s="696" t="s">
        <v>530</v>
      </c>
      <c r="C893" s="696">
        <v>89301122</v>
      </c>
      <c r="D893" s="697" t="s">
        <v>3061</v>
      </c>
      <c r="E893" s="698" t="s">
        <v>1662</v>
      </c>
      <c r="F893" s="696" t="s">
        <v>1639</v>
      </c>
      <c r="G893" s="696" t="s">
        <v>1894</v>
      </c>
      <c r="H893" s="696" t="s">
        <v>531</v>
      </c>
      <c r="I893" s="696" t="s">
        <v>2795</v>
      </c>
      <c r="J893" s="696" t="s">
        <v>2038</v>
      </c>
      <c r="K893" s="696" t="s">
        <v>1897</v>
      </c>
      <c r="L893" s="699">
        <v>0</v>
      </c>
      <c r="M893" s="699">
        <v>0</v>
      </c>
      <c r="N893" s="696">
        <v>1</v>
      </c>
      <c r="O893" s="700">
        <v>1</v>
      </c>
      <c r="P893" s="699">
        <v>0</v>
      </c>
      <c r="Q893" s="701"/>
      <c r="R893" s="696">
        <v>1</v>
      </c>
      <c r="S893" s="701">
        <v>1</v>
      </c>
      <c r="T893" s="700">
        <v>1</v>
      </c>
      <c r="U893" s="702">
        <v>1</v>
      </c>
    </row>
    <row r="894" spans="1:21" ht="14.4" customHeight="1" x14ac:dyDescent="0.3">
      <c r="A894" s="695">
        <v>12</v>
      </c>
      <c r="B894" s="696" t="s">
        <v>530</v>
      </c>
      <c r="C894" s="696">
        <v>89301122</v>
      </c>
      <c r="D894" s="697" t="s">
        <v>3061</v>
      </c>
      <c r="E894" s="698" t="s">
        <v>1662</v>
      </c>
      <c r="F894" s="696" t="s">
        <v>1639</v>
      </c>
      <c r="G894" s="696" t="s">
        <v>1750</v>
      </c>
      <c r="H894" s="696" t="s">
        <v>531</v>
      </c>
      <c r="I894" s="696" t="s">
        <v>619</v>
      </c>
      <c r="J894" s="696" t="s">
        <v>620</v>
      </c>
      <c r="K894" s="696" t="s">
        <v>1751</v>
      </c>
      <c r="L894" s="699">
        <v>127.5</v>
      </c>
      <c r="M894" s="699">
        <v>892.5</v>
      </c>
      <c r="N894" s="696">
        <v>7</v>
      </c>
      <c r="O894" s="700">
        <v>6</v>
      </c>
      <c r="P894" s="699">
        <v>255</v>
      </c>
      <c r="Q894" s="701">
        <v>0.2857142857142857</v>
      </c>
      <c r="R894" s="696">
        <v>2</v>
      </c>
      <c r="S894" s="701">
        <v>0.2857142857142857</v>
      </c>
      <c r="T894" s="700">
        <v>1.5</v>
      </c>
      <c r="U894" s="702">
        <v>0.25</v>
      </c>
    </row>
    <row r="895" spans="1:21" ht="14.4" customHeight="1" x14ac:dyDescent="0.3">
      <c r="A895" s="695">
        <v>12</v>
      </c>
      <c r="B895" s="696" t="s">
        <v>530</v>
      </c>
      <c r="C895" s="696">
        <v>89301122</v>
      </c>
      <c r="D895" s="697" t="s">
        <v>3061</v>
      </c>
      <c r="E895" s="698" t="s">
        <v>1662</v>
      </c>
      <c r="F895" s="696" t="s">
        <v>1639</v>
      </c>
      <c r="G895" s="696" t="s">
        <v>1902</v>
      </c>
      <c r="H895" s="696" t="s">
        <v>531</v>
      </c>
      <c r="I895" s="696" t="s">
        <v>2234</v>
      </c>
      <c r="J895" s="696" t="s">
        <v>1907</v>
      </c>
      <c r="K895" s="696" t="s">
        <v>1471</v>
      </c>
      <c r="L895" s="699">
        <v>535.87</v>
      </c>
      <c r="M895" s="699">
        <v>535.87</v>
      </c>
      <c r="N895" s="696">
        <v>1</v>
      </c>
      <c r="O895" s="700">
        <v>1</v>
      </c>
      <c r="P895" s="699"/>
      <c r="Q895" s="701">
        <v>0</v>
      </c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12</v>
      </c>
      <c r="B896" s="696" t="s">
        <v>530</v>
      </c>
      <c r="C896" s="696">
        <v>89301122</v>
      </c>
      <c r="D896" s="697" t="s">
        <v>3061</v>
      </c>
      <c r="E896" s="698" t="s">
        <v>1662</v>
      </c>
      <c r="F896" s="696" t="s">
        <v>1639</v>
      </c>
      <c r="G896" s="696" t="s">
        <v>1902</v>
      </c>
      <c r="H896" s="696" t="s">
        <v>531</v>
      </c>
      <c r="I896" s="696" t="s">
        <v>2235</v>
      </c>
      <c r="J896" s="696" t="s">
        <v>1904</v>
      </c>
      <c r="K896" s="696" t="s">
        <v>793</v>
      </c>
      <c r="L896" s="699">
        <v>0</v>
      </c>
      <c r="M896" s="699">
        <v>0</v>
      </c>
      <c r="N896" s="696">
        <v>2</v>
      </c>
      <c r="O896" s="700">
        <v>1.5</v>
      </c>
      <c r="P896" s="699">
        <v>0</v>
      </c>
      <c r="Q896" s="701"/>
      <c r="R896" s="696">
        <v>1</v>
      </c>
      <c r="S896" s="701">
        <v>0.5</v>
      </c>
      <c r="T896" s="700">
        <v>1</v>
      </c>
      <c r="U896" s="702">
        <v>0.66666666666666663</v>
      </c>
    </row>
    <row r="897" spans="1:21" ht="14.4" customHeight="1" x14ac:dyDescent="0.3">
      <c r="A897" s="695">
        <v>12</v>
      </c>
      <c r="B897" s="696" t="s">
        <v>530</v>
      </c>
      <c r="C897" s="696">
        <v>89301122</v>
      </c>
      <c r="D897" s="697" t="s">
        <v>3061</v>
      </c>
      <c r="E897" s="698" t="s">
        <v>1662</v>
      </c>
      <c r="F897" s="696" t="s">
        <v>1639</v>
      </c>
      <c r="G897" s="696" t="s">
        <v>1902</v>
      </c>
      <c r="H897" s="696" t="s">
        <v>531</v>
      </c>
      <c r="I897" s="696" t="s">
        <v>2796</v>
      </c>
      <c r="J897" s="696" t="s">
        <v>1904</v>
      </c>
      <c r="K897" s="696" t="s">
        <v>2797</v>
      </c>
      <c r="L897" s="699">
        <v>0</v>
      </c>
      <c r="M897" s="699">
        <v>0</v>
      </c>
      <c r="N897" s="696">
        <v>2</v>
      </c>
      <c r="O897" s="700">
        <v>1</v>
      </c>
      <c r="P897" s="699">
        <v>0</v>
      </c>
      <c r="Q897" s="701"/>
      <c r="R897" s="696">
        <v>2</v>
      </c>
      <c r="S897" s="701">
        <v>1</v>
      </c>
      <c r="T897" s="700">
        <v>1</v>
      </c>
      <c r="U897" s="702">
        <v>1</v>
      </c>
    </row>
    <row r="898" spans="1:21" ht="14.4" customHeight="1" x14ac:dyDescent="0.3">
      <c r="A898" s="695">
        <v>12</v>
      </c>
      <c r="B898" s="696" t="s">
        <v>530</v>
      </c>
      <c r="C898" s="696">
        <v>89301122</v>
      </c>
      <c r="D898" s="697" t="s">
        <v>3061</v>
      </c>
      <c r="E898" s="698" t="s">
        <v>1662</v>
      </c>
      <c r="F898" s="696" t="s">
        <v>1639</v>
      </c>
      <c r="G898" s="696" t="s">
        <v>1676</v>
      </c>
      <c r="H898" s="696" t="s">
        <v>531</v>
      </c>
      <c r="I898" s="696" t="s">
        <v>1677</v>
      </c>
      <c r="J898" s="696" t="s">
        <v>1280</v>
      </c>
      <c r="K898" s="696" t="s">
        <v>1678</v>
      </c>
      <c r="L898" s="699">
        <v>23.46</v>
      </c>
      <c r="M898" s="699">
        <v>539.58000000000004</v>
      </c>
      <c r="N898" s="696">
        <v>23</v>
      </c>
      <c r="O898" s="700">
        <v>11</v>
      </c>
      <c r="P898" s="699">
        <v>445.74</v>
      </c>
      <c r="Q898" s="701">
        <v>0.82608695652173914</v>
      </c>
      <c r="R898" s="696">
        <v>19</v>
      </c>
      <c r="S898" s="701">
        <v>0.82608695652173914</v>
      </c>
      <c r="T898" s="700">
        <v>8</v>
      </c>
      <c r="U898" s="702">
        <v>0.72727272727272729</v>
      </c>
    </row>
    <row r="899" spans="1:21" ht="14.4" customHeight="1" x14ac:dyDescent="0.3">
      <c r="A899" s="695">
        <v>12</v>
      </c>
      <c r="B899" s="696" t="s">
        <v>530</v>
      </c>
      <c r="C899" s="696">
        <v>89301122</v>
      </c>
      <c r="D899" s="697" t="s">
        <v>3061</v>
      </c>
      <c r="E899" s="698" t="s">
        <v>1662</v>
      </c>
      <c r="F899" s="696" t="s">
        <v>1639</v>
      </c>
      <c r="G899" s="696" t="s">
        <v>1676</v>
      </c>
      <c r="H899" s="696" t="s">
        <v>531</v>
      </c>
      <c r="I899" s="696" t="s">
        <v>1244</v>
      </c>
      <c r="J899" s="696" t="s">
        <v>1245</v>
      </c>
      <c r="K899" s="696" t="s">
        <v>1678</v>
      </c>
      <c r="L899" s="699">
        <v>23.46</v>
      </c>
      <c r="M899" s="699">
        <v>70.38</v>
      </c>
      <c r="N899" s="696">
        <v>3</v>
      </c>
      <c r="O899" s="700">
        <v>2.5</v>
      </c>
      <c r="P899" s="699">
        <v>23.46</v>
      </c>
      <c r="Q899" s="701">
        <v>0.33333333333333337</v>
      </c>
      <c r="R899" s="696">
        <v>1</v>
      </c>
      <c r="S899" s="701">
        <v>0.33333333333333331</v>
      </c>
      <c r="T899" s="700">
        <v>1</v>
      </c>
      <c r="U899" s="702">
        <v>0.4</v>
      </c>
    </row>
    <row r="900" spans="1:21" ht="14.4" customHeight="1" x14ac:dyDescent="0.3">
      <c r="A900" s="695">
        <v>12</v>
      </c>
      <c r="B900" s="696" t="s">
        <v>530</v>
      </c>
      <c r="C900" s="696">
        <v>89301122</v>
      </c>
      <c r="D900" s="697" t="s">
        <v>3061</v>
      </c>
      <c r="E900" s="698" t="s">
        <v>1662</v>
      </c>
      <c r="F900" s="696" t="s">
        <v>1639</v>
      </c>
      <c r="G900" s="696" t="s">
        <v>2001</v>
      </c>
      <c r="H900" s="696" t="s">
        <v>1090</v>
      </c>
      <c r="I900" s="696" t="s">
        <v>2614</v>
      </c>
      <c r="J900" s="696" t="s">
        <v>2615</v>
      </c>
      <c r="K900" s="696" t="s">
        <v>2447</v>
      </c>
      <c r="L900" s="699">
        <v>257.35000000000002</v>
      </c>
      <c r="M900" s="699">
        <v>2573.4999999999995</v>
      </c>
      <c r="N900" s="696">
        <v>10</v>
      </c>
      <c r="O900" s="700">
        <v>8</v>
      </c>
      <c r="P900" s="699">
        <v>2316.1499999999996</v>
      </c>
      <c r="Q900" s="701">
        <v>0.9</v>
      </c>
      <c r="R900" s="696">
        <v>9</v>
      </c>
      <c r="S900" s="701">
        <v>0.9</v>
      </c>
      <c r="T900" s="700">
        <v>7.5</v>
      </c>
      <c r="U900" s="702">
        <v>0.9375</v>
      </c>
    </row>
    <row r="901" spans="1:21" ht="14.4" customHeight="1" x14ac:dyDescent="0.3">
      <c r="A901" s="695">
        <v>12</v>
      </c>
      <c r="B901" s="696" t="s">
        <v>530</v>
      </c>
      <c r="C901" s="696">
        <v>89301122</v>
      </c>
      <c r="D901" s="697" t="s">
        <v>3061</v>
      </c>
      <c r="E901" s="698" t="s">
        <v>1662</v>
      </c>
      <c r="F901" s="696" t="s">
        <v>1639</v>
      </c>
      <c r="G901" s="696" t="s">
        <v>1760</v>
      </c>
      <c r="H901" s="696" t="s">
        <v>1090</v>
      </c>
      <c r="I901" s="696" t="s">
        <v>1761</v>
      </c>
      <c r="J901" s="696" t="s">
        <v>1762</v>
      </c>
      <c r="K901" s="696" t="s">
        <v>1763</v>
      </c>
      <c r="L901" s="699">
        <v>164.15</v>
      </c>
      <c r="M901" s="699">
        <v>328.3</v>
      </c>
      <c r="N901" s="696">
        <v>2</v>
      </c>
      <c r="O901" s="700">
        <v>1</v>
      </c>
      <c r="P901" s="699">
        <v>328.3</v>
      </c>
      <c r="Q901" s="701">
        <v>1</v>
      </c>
      <c r="R901" s="696">
        <v>2</v>
      </c>
      <c r="S901" s="701">
        <v>1</v>
      </c>
      <c r="T901" s="700">
        <v>1</v>
      </c>
      <c r="U901" s="702">
        <v>1</v>
      </c>
    </row>
    <row r="902" spans="1:21" ht="14.4" customHeight="1" x14ac:dyDescent="0.3">
      <c r="A902" s="695">
        <v>12</v>
      </c>
      <c r="B902" s="696" t="s">
        <v>530</v>
      </c>
      <c r="C902" s="696">
        <v>89301122</v>
      </c>
      <c r="D902" s="697" t="s">
        <v>3061</v>
      </c>
      <c r="E902" s="698" t="s">
        <v>1662</v>
      </c>
      <c r="F902" s="696" t="s">
        <v>1639</v>
      </c>
      <c r="G902" s="696" t="s">
        <v>1760</v>
      </c>
      <c r="H902" s="696" t="s">
        <v>1090</v>
      </c>
      <c r="I902" s="696" t="s">
        <v>1919</v>
      </c>
      <c r="J902" s="696" t="s">
        <v>1762</v>
      </c>
      <c r="K902" s="696" t="s">
        <v>1920</v>
      </c>
      <c r="L902" s="699">
        <v>492.45</v>
      </c>
      <c r="M902" s="699">
        <v>9848.9999999999982</v>
      </c>
      <c r="N902" s="696">
        <v>20</v>
      </c>
      <c r="O902" s="700">
        <v>19.5</v>
      </c>
      <c r="P902" s="699">
        <v>7879.199999999998</v>
      </c>
      <c r="Q902" s="701">
        <v>0.79999999999999993</v>
      </c>
      <c r="R902" s="696">
        <v>16</v>
      </c>
      <c r="S902" s="701">
        <v>0.8</v>
      </c>
      <c r="T902" s="700">
        <v>15.5</v>
      </c>
      <c r="U902" s="702">
        <v>0.79487179487179482</v>
      </c>
    </row>
    <row r="903" spans="1:21" ht="14.4" customHeight="1" x14ac:dyDescent="0.3">
      <c r="A903" s="695">
        <v>12</v>
      </c>
      <c r="B903" s="696" t="s">
        <v>530</v>
      </c>
      <c r="C903" s="696">
        <v>89301122</v>
      </c>
      <c r="D903" s="697" t="s">
        <v>3061</v>
      </c>
      <c r="E903" s="698" t="s">
        <v>1662</v>
      </c>
      <c r="F903" s="696" t="s">
        <v>1639</v>
      </c>
      <c r="G903" s="696" t="s">
        <v>1679</v>
      </c>
      <c r="H903" s="696" t="s">
        <v>531</v>
      </c>
      <c r="I903" s="696" t="s">
        <v>1680</v>
      </c>
      <c r="J903" s="696" t="s">
        <v>1681</v>
      </c>
      <c r="K903" s="696" t="s">
        <v>1682</v>
      </c>
      <c r="L903" s="699">
        <v>1660.2</v>
      </c>
      <c r="M903" s="699">
        <v>9961.2000000000007</v>
      </c>
      <c r="N903" s="696">
        <v>6</v>
      </c>
      <c r="O903" s="700">
        <v>6</v>
      </c>
      <c r="P903" s="699">
        <v>9961.2000000000007</v>
      </c>
      <c r="Q903" s="701">
        <v>1</v>
      </c>
      <c r="R903" s="696">
        <v>6</v>
      </c>
      <c r="S903" s="701">
        <v>1</v>
      </c>
      <c r="T903" s="700">
        <v>6</v>
      </c>
      <c r="U903" s="702">
        <v>1</v>
      </c>
    </row>
    <row r="904" spans="1:21" ht="14.4" customHeight="1" x14ac:dyDescent="0.3">
      <c r="A904" s="695">
        <v>12</v>
      </c>
      <c r="B904" s="696" t="s">
        <v>530</v>
      </c>
      <c r="C904" s="696">
        <v>89301122</v>
      </c>
      <c r="D904" s="697" t="s">
        <v>3061</v>
      </c>
      <c r="E904" s="698" t="s">
        <v>1662</v>
      </c>
      <c r="F904" s="696" t="s">
        <v>1639</v>
      </c>
      <c r="G904" s="696" t="s">
        <v>1921</v>
      </c>
      <c r="H904" s="696" t="s">
        <v>531</v>
      </c>
      <c r="I904" s="696" t="s">
        <v>2798</v>
      </c>
      <c r="J904" s="696" t="s">
        <v>2799</v>
      </c>
      <c r="K904" s="696" t="s">
        <v>2800</v>
      </c>
      <c r="L904" s="699">
        <v>0</v>
      </c>
      <c r="M904" s="699">
        <v>0</v>
      </c>
      <c r="N904" s="696">
        <v>1</v>
      </c>
      <c r="O904" s="700">
        <v>1</v>
      </c>
      <c r="P904" s="699">
        <v>0</v>
      </c>
      <c r="Q904" s="701"/>
      <c r="R904" s="696">
        <v>1</v>
      </c>
      <c r="S904" s="701">
        <v>1</v>
      </c>
      <c r="T904" s="700">
        <v>1</v>
      </c>
      <c r="U904" s="702">
        <v>1</v>
      </c>
    </row>
    <row r="905" spans="1:21" ht="14.4" customHeight="1" x14ac:dyDescent="0.3">
      <c r="A905" s="695">
        <v>12</v>
      </c>
      <c r="B905" s="696" t="s">
        <v>530</v>
      </c>
      <c r="C905" s="696">
        <v>89301122</v>
      </c>
      <c r="D905" s="697" t="s">
        <v>3061</v>
      </c>
      <c r="E905" s="698" t="s">
        <v>1662</v>
      </c>
      <c r="F905" s="696" t="s">
        <v>1639</v>
      </c>
      <c r="G905" s="696" t="s">
        <v>1921</v>
      </c>
      <c r="H905" s="696" t="s">
        <v>531</v>
      </c>
      <c r="I905" s="696" t="s">
        <v>2801</v>
      </c>
      <c r="J905" s="696" t="s">
        <v>2799</v>
      </c>
      <c r="K905" s="696" t="s">
        <v>2802</v>
      </c>
      <c r="L905" s="699">
        <v>250.07</v>
      </c>
      <c r="M905" s="699">
        <v>500.14</v>
      </c>
      <c r="N905" s="696">
        <v>2</v>
      </c>
      <c r="O905" s="700">
        <v>2</v>
      </c>
      <c r="P905" s="699">
        <v>250.07</v>
      </c>
      <c r="Q905" s="701">
        <v>0.5</v>
      </c>
      <c r="R905" s="696">
        <v>1</v>
      </c>
      <c r="S905" s="701">
        <v>0.5</v>
      </c>
      <c r="T905" s="700">
        <v>1</v>
      </c>
      <c r="U905" s="702">
        <v>0.5</v>
      </c>
    </row>
    <row r="906" spans="1:21" ht="14.4" customHeight="1" x14ac:dyDescent="0.3">
      <c r="A906" s="695">
        <v>12</v>
      </c>
      <c r="B906" s="696" t="s">
        <v>530</v>
      </c>
      <c r="C906" s="696">
        <v>89301122</v>
      </c>
      <c r="D906" s="697" t="s">
        <v>3061</v>
      </c>
      <c r="E906" s="698" t="s">
        <v>1662</v>
      </c>
      <c r="F906" s="696" t="s">
        <v>1639</v>
      </c>
      <c r="G906" s="696" t="s">
        <v>2803</v>
      </c>
      <c r="H906" s="696" t="s">
        <v>531</v>
      </c>
      <c r="I906" s="696" t="s">
        <v>914</v>
      </c>
      <c r="J906" s="696" t="s">
        <v>915</v>
      </c>
      <c r="K906" s="696" t="s">
        <v>829</v>
      </c>
      <c r="L906" s="699">
        <v>60.97</v>
      </c>
      <c r="M906" s="699">
        <v>182.91</v>
      </c>
      <c r="N906" s="696">
        <v>3</v>
      </c>
      <c r="O906" s="700">
        <v>0.5</v>
      </c>
      <c r="P906" s="699">
        <v>182.91</v>
      </c>
      <c r="Q906" s="701">
        <v>1</v>
      </c>
      <c r="R906" s="696">
        <v>3</v>
      </c>
      <c r="S906" s="701">
        <v>1</v>
      </c>
      <c r="T906" s="700">
        <v>0.5</v>
      </c>
      <c r="U906" s="702">
        <v>1</v>
      </c>
    </row>
    <row r="907" spans="1:21" ht="14.4" customHeight="1" x14ac:dyDescent="0.3">
      <c r="A907" s="695">
        <v>12</v>
      </c>
      <c r="B907" s="696" t="s">
        <v>530</v>
      </c>
      <c r="C907" s="696">
        <v>89301122</v>
      </c>
      <c r="D907" s="697" t="s">
        <v>3061</v>
      </c>
      <c r="E907" s="698" t="s">
        <v>1662</v>
      </c>
      <c r="F907" s="696" t="s">
        <v>1639</v>
      </c>
      <c r="G907" s="696" t="s">
        <v>2804</v>
      </c>
      <c r="H907" s="696" t="s">
        <v>1090</v>
      </c>
      <c r="I907" s="696" t="s">
        <v>2805</v>
      </c>
      <c r="J907" s="696" t="s">
        <v>2806</v>
      </c>
      <c r="K907" s="696" t="s">
        <v>2346</v>
      </c>
      <c r="L907" s="699">
        <v>0</v>
      </c>
      <c r="M907" s="699">
        <v>0</v>
      </c>
      <c r="N907" s="696">
        <v>2</v>
      </c>
      <c r="O907" s="700">
        <v>0.5</v>
      </c>
      <c r="P907" s="699">
        <v>0</v>
      </c>
      <c r="Q907" s="701"/>
      <c r="R907" s="696">
        <v>2</v>
      </c>
      <c r="S907" s="701">
        <v>1</v>
      </c>
      <c r="T907" s="700">
        <v>0.5</v>
      </c>
      <c r="U907" s="702">
        <v>1</v>
      </c>
    </row>
    <row r="908" spans="1:21" ht="14.4" customHeight="1" x14ac:dyDescent="0.3">
      <c r="A908" s="695">
        <v>12</v>
      </c>
      <c r="B908" s="696" t="s">
        <v>530</v>
      </c>
      <c r="C908" s="696">
        <v>89301122</v>
      </c>
      <c r="D908" s="697" t="s">
        <v>3061</v>
      </c>
      <c r="E908" s="698" t="s">
        <v>1662</v>
      </c>
      <c r="F908" s="696" t="s">
        <v>1639</v>
      </c>
      <c r="G908" s="696" t="s">
        <v>2007</v>
      </c>
      <c r="H908" s="696" t="s">
        <v>531</v>
      </c>
      <c r="I908" s="696" t="s">
        <v>2807</v>
      </c>
      <c r="J908" s="696" t="s">
        <v>2808</v>
      </c>
      <c r="K908" s="696" t="s">
        <v>1908</v>
      </c>
      <c r="L908" s="699">
        <v>0</v>
      </c>
      <c r="M908" s="699">
        <v>0</v>
      </c>
      <c r="N908" s="696">
        <v>2</v>
      </c>
      <c r="O908" s="700">
        <v>1.5</v>
      </c>
      <c r="P908" s="699">
        <v>0</v>
      </c>
      <c r="Q908" s="701"/>
      <c r="R908" s="696">
        <v>2</v>
      </c>
      <c r="S908" s="701">
        <v>1</v>
      </c>
      <c r="T908" s="700">
        <v>1.5</v>
      </c>
      <c r="U908" s="702">
        <v>1</v>
      </c>
    </row>
    <row r="909" spans="1:21" ht="14.4" customHeight="1" x14ac:dyDescent="0.3">
      <c r="A909" s="695">
        <v>12</v>
      </c>
      <c r="B909" s="696" t="s">
        <v>530</v>
      </c>
      <c r="C909" s="696">
        <v>89301122</v>
      </c>
      <c r="D909" s="697" t="s">
        <v>3061</v>
      </c>
      <c r="E909" s="698" t="s">
        <v>1662</v>
      </c>
      <c r="F909" s="696" t="s">
        <v>1641</v>
      </c>
      <c r="G909" s="696" t="s">
        <v>1687</v>
      </c>
      <c r="H909" s="696" t="s">
        <v>531</v>
      </c>
      <c r="I909" s="696" t="s">
        <v>2809</v>
      </c>
      <c r="J909" s="696" t="s">
        <v>2056</v>
      </c>
      <c r="K909" s="696" t="s">
        <v>2810</v>
      </c>
      <c r="L909" s="699">
        <v>700</v>
      </c>
      <c r="M909" s="699">
        <v>4200</v>
      </c>
      <c r="N909" s="696">
        <v>6</v>
      </c>
      <c r="O909" s="700">
        <v>2</v>
      </c>
      <c r="P909" s="699">
        <v>4200</v>
      </c>
      <c r="Q909" s="701">
        <v>1</v>
      </c>
      <c r="R909" s="696">
        <v>6</v>
      </c>
      <c r="S909" s="701">
        <v>1</v>
      </c>
      <c r="T909" s="700">
        <v>2</v>
      </c>
      <c r="U909" s="702">
        <v>1</v>
      </c>
    </row>
    <row r="910" spans="1:21" ht="14.4" customHeight="1" x14ac:dyDescent="0.3">
      <c r="A910" s="695">
        <v>12</v>
      </c>
      <c r="B910" s="696" t="s">
        <v>530</v>
      </c>
      <c r="C910" s="696">
        <v>89301122</v>
      </c>
      <c r="D910" s="697" t="s">
        <v>3061</v>
      </c>
      <c r="E910" s="698" t="s">
        <v>1662</v>
      </c>
      <c r="F910" s="696" t="s">
        <v>1641</v>
      </c>
      <c r="G910" s="696" t="s">
        <v>1687</v>
      </c>
      <c r="H910" s="696" t="s">
        <v>531</v>
      </c>
      <c r="I910" s="696" t="s">
        <v>2811</v>
      </c>
      <c r="J910" s="696" t="s">
        <v>2812</v>
      </c>
      <c r="K910" s="696" t="s">
        <v>2813</v>
      </c>
      <c r="L910" s="699">
        <v>500</v>
      </c>
      <c r="M910" s="699">
        <v>3000</v>
      </c>
      <c r="N910" s="696">
        <v>6</v>
      </c>
      <c r="O910" s="700">
        <v>2</v>
      </c>
      <c r="P910" s="699">
        <v>3000</v>
      </c>
      <c r="Q910" s="701">
        <v>1</v>
      </c>
      <c r="R910" s="696">
        <v>6</v>
      </c>
      <c r="S910" s="701">
        <v>1</v>
      </c>
      <c r="T910" s="700">
        <v>2</v>
      </c>
      <c r="U910" s="702">
        <v>1</v>
      </c>
    </row>
    <row r="911" spans="1:21" ht="14.4" customHeight="1" x14ac:dyDescent="0.3">
      <c r="A911" s="695">
        <v>12</v>
      </c>
      <c r="B911" s="696" t="s">
        <v>530</v>
      </c>
      <c r="C911" s="696">
        <v>89301122</v>
      </c>
      <c r="D911" s="697" t="s">
        <v>3061</v>
      </c>
      <c r="E911" s="698" t="s">
        <v>1662</v>
      </c>
      <c r="F911" s="696" t="s">
        <v>1641</v>
      </c>
      <c r="G911" s="696" t="s">
        <v>1687</v>
      </c>
      <c r="H911" s="696" t="s">
        <v>531</v>
      </c>
      <c r="I911" s="696" t="s">
        <v>1691</v>
      </c>
      <c r="J911" s="696" t="s">
        <v>1692</v>
      </c>
      <c r="K911" s="696" t="s">
        <v>1693</v>
      </c>
      <c r="L911" s="699">
        <v>190</v>
      </c>
      <c r="M911" s="699">
        <v>1330</v>
      </c>
      <c r="N911" s="696">
        <v>7</v>
      </c>
      <c r="O911" s="700">
        <v>1</v>
      </c>
      <c r="P911" s="699">
        <v>1330</v>
      </c>
      <c r="Q911" s="701">
        <v>1</v>
      </c>
      <c r="R911" s="696">
        <v>7</v>
      </c>
      <c r="S911" s="701">
        <v>1</v>
      </c>
      <c r="T911" s="700">
        <v>1</v>
      </c>
      <c r="U911" s="702">
        <v>1</v>
      </c>
    </row>
    <row r="912" spans="1:21" ht="14.4" customHeight="1" x14ac:dyDescent="0.3">
      <c r="A912" s="695">
        <v>12</v>
      </c>
      <c r="B912" s="696" t="s">
        <v>530</v>
      </c>
      <c r="C912" s="696">
        <v>89301122</v>
      </c>
      <c r="D912" s="697" t="s">
        <v>3061</v>
      </c>
      <c r="E912" s="698" t="s">
        <v>1662</v>
      </c>
      <c r="F912" s="696" t="s">
        <v>1641</v>
      </c>
      <c r="G912" s="696" t="s">
        <v>1687</v>
      </c>
      <c r="H912" s="696" t="s">
        <v>531</v>
      </c>
      <c r="I912" s="696" t="s">
        <v>1977</v>
      </c>
      <c r="J912" s="696" t="s">
        <v>1978</v>
      </c>
      <c r="K912" s="696" t="s">
        <v>1979</v>
      </c>
      <c r="L912" s="699">
        <v>149.99</v>
      </c>
      <c r="M912" s="699">
        <v>749.95</v>
      </c>
      <c r="N912" s="696">
        <v>5</v>
      </c>
      <c r="O912" s="700">
        <v>1</v>
      </c>
      <c r="P912" s="699">
        <v>749.95</v>
      </c>
      <c r="Q912" s="701">
        <v>1</v>
      </c>
      <c r="R912" s="696">
        <v>5</v>
      </c>
      <c r="S912" s="701">
        <v>1</v>
      </c>
      <c r="T912" s="700">
        <v>1</v>
      </c>
      <c r="U912" s="702">
        <v>1</v>
      </c>
    </row>
    <row r="913" spans="1:21" ht="14.4" customHeight="1" x14ac:dyDescent="0.3">
      <c r="A913" s="695">
        <v>12</v>
      </c>
      <c r="B913" s="696" t="s">
        <v>530</v>
      </c>
      <c r="C913" s="696">
        <v>89301122</v>
      </c>
      <c r="D913" s="697" t="s">
        <v>3061</v>
      </c>
      <c r="E913" s="698" t="s">
        <v>1662</v>
      </c>
      <c r="F913" s="696" t="s">
        <v>1641</v>
      </c>
      <c r="G913" s="696" t="s">
        <v>1687</v>
      </c>
      <c r="H913" s="696" t="s">
        <v>531</v>
      </c>
      <c r="I913" s="696" t="s">
        <v>2814</v>
      </c>
      <c r="J913" s="696" t="s">
        <v>2815</v>
      </c>
      <c r="K913" s="696" t="s">
        <v>2816</v>
      </c>
      <c r="L913" s="699">
        <v>112.01</v>
      </c>
      <c r="M913" s="699">
        <v>1344.1200000000001</v>
      </c>
      <c r="N913" s="696">
        <v>12</v>
      </c>
      <c r="O913" s="700">
        <v>1</v>
      </c>
      <c r="P913" s="699"/>
      <c r="Q913" s="701">
        <v>0</v>
      </c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12</v>
      </c>
      <c r="B914" s="696" t="s">
        <v>530</v>
      </c>
      <c r="C914" s="696">
        <v>89301122</v>
      </c>
      <c r="D914" s="697" t="s">
        <v>3061</v>
      </c>
      <c r="E914" s="698" t="s">
        <v>1662</v>
      </c>
      <c r="F914" s="696" t="s">
        <v>1641</v>
      </c>
      <c r="G914" s="696" t="s">
        <v>1687</v>
      </c>
      <c r="H914" s="696" t="s">
        <v>531</v>
      </c>
      <c r="I914" s="696" t="s">
        <v>2817</v>
      </c>
      <c r="J914" s="696" t="s">
        <v>2818</v>
      </c>
      <c r="K914" s="696" t="s">
        <v>2819</v>
      </c>
      <c r="L914" s="699">
        <v>339.89</v>
      </c>
      <c r="M914" s="699">
        <v>3398.8999999999996</v>
      </c>
      <c r="N914" s="696">
        <v>10</v>
      </c>
      <c r="O914" s="700">
        <v>1</v>
      </c>
      <c r="P914" s="699">
        <v>3398.8999999999996</v>
      </c>
      <c r="Q914" s="701">
        <v>1</v>
      </c>
      <c r="R914" s="696">
        <v>10</v>
      </c>
      <c r="S914" s="701">
        <v>1</v>
      </c>
      <c r="T914" s="700">
        <v>1</v>
      </c>
      <c r="U914" s="702">
        <v>1</v>
      </c>
    </row>
    <row r="915" spans="1:21" ht="14.4" customHeight="1" x14ac:dyDescent="0.3">
      <c r="A915" s="695">
        <v>12</v>
      </c>
      <c r="B915" s="696" t="s">
        <v>530</v>
      </c>
      <c r="C915" s="696">
        <v>89301122</v>
      </c>
      <c r="D915" s="697" t="s">
        <v>3061</v>
      </c>
      <c r="E915" s="698" t="s">
        <v>1663</v>
      </c>
      <c r="F915" s="696" t="s">
        <v>1639</v>
      </c>
      <c r="G915" s="696" t="s">
        <v>2058</v>
      </c>
      <c r="H915" s="696" t="s">
        <v>531</v>
      </c>
      <c r="I915" s="696" t="s">
        <v>807</v>
      </c>
      <c r="J915" s="696" t="s">
        <v>808</v>
      </c>
      <c r="K915" s="696" t="s">
        <v>809</v>
      </c>
      <c r="L915" s="699">
        <v>95.25</v>
      </c>
      <c r="M915" s="699">
        <v>190.5</v>
      </c>
      <c r="N915" s="696">
        <v>2</v>
      </c>
      <c r="O915" s="700">
        <v>1.5</v>
      </c>
      <c r="P915" s="699">
        <v>190.5</v>
      </c>
      <c r="Q915" s="701">
        <v>1</v>
      </c>
      <c r="R915" s="696">
        <v>2</v>
      </c>
      <c r="S915" s="701">
        <v>1</v>
      </c>
      <c r="T915" s="700">
        <v>1.5</v>
      </c>
      <c r="U915" s="702">
        <v>1</v>
      </c>
    </row>
    <row r="916" spans="1:21" ht="14.4" customHeight="1" x14ac:dyDescent="0.3">
      <c r="A916" s="695">
        <v>12</v>
      </c>
      <c r="B916" s="696" t="s">
        <v>530</v>
      </c>
      <c r="C916" s="696">
        <v>89301122</v>
      </c>
      <c r="D916" s="697" t="s">
        <v>3061</v>
      </c>
      <c r="E916" s="698" t="s">
        <v>1663</v>
      </c>
      <c r="F916" s="696" t="s">
        <v>1639</v>
      </c>
      <c r="G916" s="696" t="s">
        <v>1817</v>
      </c>
      <c r="H916" s="696" t="s">
        <v>531</v>
      </c>
      <c r="I916" s="696" t="s">
        <v>1818</v>
      </c>
      <c r="J916" s="696" t="s">
        <v>1819</v>
      </c>
      <c r="K916" s="696" t="s">
        <v>1820</v>
      </c>
      <c r="L916" s="699">
        <v>0</v>
      </c>
      <c r="M916" s="699">
        <v>0</v>
      </c>
      <c r="N916" s="696">
        <v>2</v>
      </c>
      <c r="O916" s="700">
        <v>2</v>
      </c>
      <c r="P916" s="699">
        <v>0</v>
      </c>
      <c r="Q916" s="701"/>
      <c r="R916" s="696">
        <v>2</v>
      </c>
      <c r="S916" s="701">
        <v>1</v>
      </c>
      <c r="T916" s="700">
        <v>2</v>
      </c>
      <c r="U916" s="702">
        <v>1</v>
      </c>
    </row>
    <row r="917" spans="1:21" ht="14.4" customHeight="1" x14ac:dyDescent="0.3">
      <c r="A917" s="695">
        <v>12</v>
      </c>
      <c r="B917" s="696" t="s">
        <v>530</v>
      </c>
      <c r="C917" s="696">
        <v>89301122</v>
      </c>
      <c r="D917" s="697" t="s">
        <v>3061</v>
      </c>
      <c r="E917" s="698" t="s">
        <v>1663</v>
      </c>
      <c r="F917" s="696" t="s">
        <v>1639</v>
      </c>
      <c r="G917" s="696" t="s">
        <v>2015</v>
      </c>
      <c r="H917" s="696" t="s">
        <v>531</v>
      </c>
      <c r="I917" s="696" t="s">
        <v>919</v>
      </c>
      <c r="J917" s="696" t="s">
        <v>920</v>
      </c>
      <c r="K917" s="696" t="s">
        <v>2016</v>
      </c>
      <c r="L917" s="699">
        <v>35.380000000000003</v>
      </c>
      <c r="M917" s="699">
        <v>212.28000000000003</v>
      </c>
      <c r="N917" s="696">
        <v>6</v>
      </c>
      <c r="O917" s="700">
        <v>1</v>
      </c>
      <c r="P917" s="699">
        <v>212.28000000000003</v>
      </c>
      <c r="Q917" s="701">
        <v>1</v>
      </c>
      <c r="R917" s="696">
        <v>6</v>
      </c>
      <c r="S917" s="701">
        <v>1</v>
      </c>
      <c r="T917" s="700">
        <v>1</v>
      </c>
      <c r="U917" s="702">
        <v>1</v>
      </c>
    </row>
    <row r="918" spans="1:21" ht="14.4" customHeight="1" x14ac:dyDescent="0.3">
      <c r="A918" s="695">
        <v>12</v>
      </c>
      <c r="B918" s="696" t="s">
        <v>530</v>
      </c>
      <c r="C918" s="696">
        <v>89301122</v>
      </c>
      <c r="D918" s="697" t="s">
        <v>3061</v>
      </c>
      <c r="E918" s="698" t="s">
        <v>1663</v>
      </c>
      <c r="F918" s="696" t="s">
        <v>1639</v>
      </c>
      <c r="G918" s="696" t="s">
        <v>1670</v>
      </c>
      <c r="H918" s="696" t="s">
        <v>1090</v>
      </c>
      <c r="I918" s="696" t="s">
        <v>1293</v>
      </c>
      <c r="J918" s="696" t="s">
        <v>1586</v>
      </c>
      <c r="K918" s="696" t="s">
        <v>1587</v>
      </c>
      <c r="L918" s="699">
        <v>333.31</v>
      </c>
      <c r="M918" s="699">
        <v>333.31</v>
      </c>
      <c r="N918" s="696">
        <v>1</v>
      </c>
      <c r="O918" s="700">
        <v>1</v>
      </c>
      <c r="P918" s="699">
        <v>333.31</v>
      </c>
      <c r="Q918" s="701">
        <v>1</v>
      </c>
      <c r="R918" s="696">
        <v>1</v>
      </c>
      <c r="S918" s="701">
        <v>1</v>
      </c>
      <c r="T918" s="700">
        <v>1</v>
      </c>
      <c r="U918" s="702">
        <v>1</v>
      </c>
    </row>
    <row r="919" spans="1:21" ht="14.4" customHeight="1" x14ac:dyDescent="0.3">
      <c r="A919" s="695">
        <v>12</v>
      </c>
      <c r="B919" s="696" t="s">
        <v>530</v>
      </c>
      <c r="C919" s="696">
        <v>89301122</v>
      </c>
      <c r="D919" s="697" t="s">
        <v>3061</v>
      </c>
      <c r="E919" s="698" t="s">
        <v>1663</v>
      </c>
      <c r="F919" s="696" t="s">
        <v>1639</v>
      </c>
      <c r="G919" s="696" t="s">
        <v>1799</v>
      </c>
      <c r="H919" s="696" t="s">
        <v>1090</v>
      </c>
      <c r="I919" s="696" t="s">
        <v>1800</v>
      </c>
      <c r="J919" s="696" t="s">
        <v>1801</v>
      </c>
      <c r="K919" s="696" t="s">
        <v>1802</v>
      </c>
      <c r="L919" s="699">
        <v>1140.7</v>
      </c>
      <c r="M919" s="699">
        <v>20532.599999999999</v>
      </c>
      <c r="N919" s="696">
        <v>18</v>
      </c>
      <c r="O919" s="700">
        <v>6</v>
      </c>
      <c r="P919" s="699">
        <v>17110.5</v>
      </c>
      <c r="Q919" s="701">
        <v>0.83333333333333337</v>
      </c>
      <c r="R919" s="696">
        <v>15</v>
      </c>
      <c r="S919" s="701">
        <v>0.83333333333333337</v>
      </c>
      <c r="T919" s="700">
        <v>5</v>
      </c>
      <c r="U919" s="702">
        <v>0.83333333333333337</v>
      </c>
    </row>
    <row r="920" spans="1:21" ht="14.4" customHeight="1" x14ac:dyDescent="0.3">
      <c r="A920" s="695">
        <v>12</v>
      </c>
      <c r="B920" s="696" t="s">
        <v>530</v>
      </c>
      <c r="C920" s="696">
        <v>89301122</v>
      </c>
      <c r="D920" s="697" t="s">
        <v>3061</v>
      </c>
      <c r="E920" s="698" t="s">
        <v>1663</v>
      </c>
      <c r="F920" s="696" t="s">
        <v>1639</v>
      </c>
      <c r="G920" s="696" t="s">
        <v>1671</v>
      </c>
      <c r="H920" s="696" t="s">
        <v>1090</v>
      </c>
      <c r="I920" s="696" t="s">
        <v>1771</v>
      </c>
      <c r="J920" s="696" t="s">
        <v>1772</v>
      </c>
      <c r="K920" s="696" t="s">
        <v>1773</v>
      </c>
      <c r="L920" s="699">
        <v>138.16</v>
      </c>
      <c r="M920" s="699">
        <v>552.64</v>
      </c>
      <c r="N920" s="696">
        <v>4</v>
      </c>
      <c r="O920" s="700">
        <v>2.5</v>
      </c>
      <c r="P920" s="699"/>
      <c r="Q920" s="701">
        <v>0</v>
      </c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12</v>
      </c>
      <c r="B921" s="696" t="s">
        <v>530</v>
      </c>
      <c r="C921" s="696">
        <v>89301122</v>
      </c>
      <c r="D921" s="697" t="s">
        <v>3061</v>
      </c>
      <c r="E921" s="698" t="s">
        <v>1663</v>
      </c>
      <c r="F921" s="696" t="s">
        <v>1639</v>
      </c>
      <c r="G921" s="696" t="s">
        <v>1671</v>
      </c>
      <c r="H921" s="696" t="s">
        <v>1090</v>
      </c>
      <c r="I921" s="696" t="s">
        <v>1300</v>
      </c>
      <c r="J921" s="696" t="s">
        <v>1301</v>
      </c>
      <c r="K921" s="696" t="s">
        <v>1593</v>
      </c>
      <c r="L921" s="699">
        <v>184.22</v>
      </c>
      <c r="M921" s="699">
        <v>1657.98</v>
      </c>
      <c r="N921" s="696">
        <v>9</v>
      </c>
      <c r="O921" s="700">
        <v>5.5</v>
      </c>
      <c r="P921" s="699">
        <v>552.66</v>
      </c>
      <c r="Q921" s="701">
        <v>0.33333333333333331</v>
      </c>
      <c r="R921" s="696">
        <v>3</v>
      </c>
      <c r="S921" s="701">
        <v>0.33333333333333331</v>
      </c>
      <c r="T921" s="700">
        <v>2</v>
      </c>
      <c r="U921" s="702">
        <v>0.36363636363636365</v>
      </c>
    </row>
    <row r="922" spans="1:21" ht="14.4" customHeight="1" x14ac:dyDescent="0.3">
      <c r="A922" s="695">
        <v>12</v>
      </c>
      <c r="B922" s="696" t="s">
        <v>530</v>
      </c>
      <c r="C922" s="696">
        <v>89301122</v>
      </c>
      <c r="D922" s="697" t="s">
        <v>3061</v>
      </c>
      <c r="E922" s="698" t="s">
        <v>1663</v>
      </c>
      <c r="F922" s="696" t="s">
        <v>1639</v>
      </c>
      <c r="G922" s="696" t="s">
        <v>1723</v>
      </c>
      <c r="H922" s="696" t="s">
        <v>1090</v>
      </c>
      <c r="I922" s="696" t="s">
        <v>1304</v>
      </c>
      <c r="J922" s="696" t="s">
        <v>1305</v>
      </c>
      <c r="K922" s="696" t="s">
        <v>1593</v>
      </c>
      <c r="L922" s="699">
        <v>69.86</v>
      </c>
      <c r="M922" s="699">
        <v>139.72</v>
      </c>
      <c r="N922" s="696">
        <v>2</v>
      </c>
      <c r="O922" s="700">
        <v>1.5</v>
      </c>
      <c r="P922" s="699">
        <v>139.72</v>
      </c>
      <c r="Q922" s="701">
        <v>1</v>
      </c>
      <c r="R922" s="696">
        <v>2</v>
      </c>
      <c r="S922" s="701">
        <v>1</v>
      </c>
      <c r="T922" s="700">
        <v>1.5</v>
      </c>
      <c r="U922" s="702">
        <v>1</v>
      </c>
    </row>
    <row r="923" spans="1:21" ht="14.4" customHeight="1" x14ac:dyDescent="0.3">
      <c r="A923" s="695">
        <v>12</v>
      </c>
      <c r="B923" s="696" t="s">
        <v>530</v>
      </c>
      <c r="C923" s="696">
        <v>89301122</v>
      </c>
      <c r="D923" s="697" t="s">
        <v>3061</v>
      </c>
      <c r="E923" s="698" t="s">
        <v>1663</v>
      </c>
      <c r="F923" s="696" t="s">
        <v>1639</v>
      </c>
      <c r="G923" s="696" t="s">
        <v>2820</v>
      </c>
      <c r="H923" s="696" t="s">
        <v>531</v>
      </c>
      <c r="I923" s="696" t="s">
        <v>2821</v>
      </c>
      <c r="J923" s="696" t="s">
        <v>2822</v>
      </c>
      <c r="K923" s="696" t="s">
        <v>1123</v>
      </c>
      <c r="L923" s="699">
        <v>137.74</v>
      </c>
      <c r="M923" s="699">
        <v>275.48</v>
      </c>
      <c r="N923" s="696">
        <v>2</v>
      </c>
      <c r="O923" s="700">
        <v>2</v>
      </c>
      <c r="P923" s="699">
        <v>275.48</v>
      </c>
      <c r="Q923" s="701">
        <v>1</v>
      </c>
      <c r="R923" s="696">
        <v>2</v>
      </c>
      <c r="S923" s="701">
        <v>1</v>
      </c>
      <c r="T923" s="700">
        <v>2</v>
      </c>
      <c r="U923" s="702">
        <v>1</v>
      </c>
    </row>
    <row r="924" spans="1:21" ht="14.4" customHeight="1" x14ac:dyDescent="0.3">
      <c r="A924" s="695">
        <v>12</v>
      </c>
      <c r="B924" s="696" t="s">
        <v>530</v>
      </c>
      <c r="C924" s="696">
        <v>89301122</v>
      </c>
      <c r="D924" s="697" t="s">
        <v>3061</v>
      </c>
      <c r="E924" s="698" t="s">
        <v>1663</v>
      </c>
      <c r="F924" s="696" t="s">
        <v>1639</v>
      </c>
      <c r="G924" s="696" t="s">
        <v>1755</v>
      </c>
      <c r="H924" s="696" t="s">
        <v>531</v>
      </c>
      <c r="I924" s="696" t="s">
        <v>2823</v>
      </c>
      <c r="J924" s="696" t="s">
        <v>2824</v>
      </c>
      <c r="K924" s="696" t="s">
        <v>2825</v>
      </c>
      <c r="L924" s="699">
        <v>84.78</v>
      </c>
      <c r="M924" s="699">
        <v>169.56</v>
      </c>
      <c r="N924" s="696">
        <v>2</v>
      </c>
      <c r="O924" s="700">
        <v>1</v>
      </c>
      <c r="P924" s="699">
        <v>169.56</v>
      </c>
      <c r="Q924" s="701">
        <v>1</v>
      </c>
      <c r="R924" s="696">
        <v>2</v>
      </c>
      <c r="S924" s="701">
        <v>1</v>
      </c>
      <c r="T924" s="700">
        <v>1</v>
      </c>
      <c r="U924" s="702">
        <v>1</v>
      </c>
    </row>
    <row r="925" spans="1:21" ht="14.4" customHeight="1" x14ac:dyDescent="0.3">
      <c r="A925" s="695">
        <v>12</v>
      </c>
      <c r="B925" s="696" t="s">
        <v>530</v>
      </c>
      <c r="C925" s="696">
        <v>89301122</v>
      </c>
      <c r="D925" s="697" t="s">
        <v>3061</v>
      </c>
      <c r="E925" s="698" t="s">
        <v>1663</v>
      </c>
      <c r="F925" s="696" t="s">
        <v>1639</v>
      </c>
      <c r="G925" s="696" t="s">
        <v>2074</v>
      </c>
      <c r="H925" s="696" t="s">
        <v>531</v>
      </c>
      <c r="I925" s="696" t="s">
        <v>2826</v>
      </c>
      <c r="J925" s="696" t="s">
        <v>2220</v>
      </c>
      <c r="K925" s="696" t="s">
        <v>2827</v>
      </c>
      <c r="L925" s="699">
        <v>164.15</v>
      </c>
      <c r="M925" s="699">
        <v>164.15</v>
      </c>
      <c r="N925" s="696">
        <v>1</v>
      </c>
      <c r="O925" s="700">
        <v>0.5</v>
      </c>
      <c r="P925" s="699">
        <v>164.15</v>
      </c>
      <c r="Q925" s="701">
        <v>1</v>
      </c>
      <c r="R925" s="696">
        <v>1</v>
      </c>
      <c r="S925" s="701">
        <v>1</v>
      </c>
      <c r="T925" s="700">
        <v>0.5</v>
      </c>
      <c r="U925" s="702">
        <v>1</v>
      </c>
    </row>
    <row r="926" spans="1:21" ht="14.4" customHeight="1" x14ac:dyDescent="0.3">
      <c r="A926" s="695">
        <v>12</v>
      </c>
      <c r="B926" s="696" t="s">
        <v>530</v>
      </c>
      <c r="C926" s="696">
        <v>89301122</v>
      </c>
      <c r="D926" s="697" t="s">
        <v>3061</v>
      </c>
      <c r="E926" s="698" t="s">
        <v>1663</v>
      </c>
      <c r="F926" s="696" t="s">
        <v>1639</v>
      </c>
      <c r="G926" s="696" t="s">
        <v>2074</v>
      </c>
      <c r="H926" s="696" t="s">
        <v>531</v>
      </c>
      <c r="I926" s="696" t="s">
        <v>2828</v>
      </c>
      <c r="J926" s="696" t="s">
        <v>2220</v>
      </c>
      <c r="K926" s="696" t="s">
        <v>2829</v>
      </c>
      <c r="L926" s="699">
        <v>547.16999999999996</v>
      </c>
      <c r="M926" s="699">
        <v>547.16999999999996</v>
      </c>
      <c r="N926" s="696">
        <v>1</v>
      </c>
      <c r="O926" s="700">
        <v>1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12</v>
      </c>
      <c r="B927" s="696" t="s">
        <v>530</v>
      </c>
      <c r="C927" s="696">
        <v>89301122</v>
      </c>
      <c r="D927" s="697" t="s">
        <v>3061</v>
      </c>
      <c r="E927" s="698" t="s">
        <v>1663</v>
      </c>
      <c r="F927" s="696" t="s">
        <v>1639</v>
      </c>
      <c r="G927" s="696" t="s">
        <v>2074</v>
      </c>
      <c r="H927" s="696" t="s">
        <v>1090</v>
      </c>
      <c r="I927" s="696" t="s">
        <v>2075</v>
      </c>
      <c r="J927" s="696" t="s">
        <v>2076</v>
      </c>
      <c r="K927" s="696" t="s">
        <v>2077</v>
      </c>
      <c r="L927" s="699">
        <v>492.45</v>
      </c>
      <c r="M927" s="699">
        <v>984.9</v>
      </c>
      <c r="N927" s="696">
        <v>2</v>
      </c>
      <c r="O927" s="700">
        <v>2</v>
      </c>
      <c r="P927" s="699">
        <v>492.45</v>
      </c>
      <c r="Q927" s="701">
        <v>0.5</v>
      </c>
      <c r="R927" s="696">
        <v>1</v>
      </c>
      <c r="S927" s="701">
        <v>0.5</v>
      </c>
      <c r="T927" s="700">
        <v>1</v>
      </c>
      <c r="U927" s="702">
        <v>0.5</v>
      </c>
    </row>
    <row r="928" spans="1:21" ht="14.4" customHeight="1" x14ac:dyDescent="0.3">
      <c r="A928" s="695">
        <v>12</v>
      </c>
      <c r="B928" s="696" t="s">
        <v>530</v>
      </c>
      <c r="C928" s="696">
        <v>89301122</v>
      </c>
      <c r="D928" s="697" t="s">
        <v>3061</v>
      </c>
      <c r="E928" s="698" t="s">
        <v>1663</v>
      </c>
      <c r="F928" s="696" t="s">
        <v>1639</v>
      </c>
      <c r="G928" s="696" t="s">
        <v>2074</v>
      </c>
      <c r="H928" s="696" t="s">
        <v>1090</v>
      </c>
      <c r="I928" s="696" t="s">
        <v>2289</v>
      </c>
      <c r="J928" s="696" t="s">
        <v>2290</v>
      </c>
      <c r="K928" s="696" t="s">
        <v>1478</v>
      </c>
      <c r="L928" s="699">
        <v>82.08</v>
      </c>
      <c r="M928" s="699">
        <v>246.24</v>
      </c>
      <c r="N928" s="696">
        <v>3</v>
      </c>
      <c r="O928" s="700">
        <v>1</v>
      </c>
      <c r="P928" s="699">
        <v>246.24</v>
      </c>
      <c r="Q928" s="701">
        <v>1</v>
      </c>
      <c r="R928" s="696">
        <v>3</v>
      </c>
      <c r="S928" s="701">
        <v>1</v>
      </c>
      <c r="T928" s="700">
        <v>1</v>
      </c>
      <c r="U928" s="702">
        <v>1</v>
      </c>
    </row>
    <row r="929" spans="1:21" ht="14.4" customHeight="1" x14ac:dyDescent="0.3">
      <c r="A929" s="695">
        <v>12</v>
      </c>
      <c r="B929" s="696" t="s">
        <v>530</v>
      </c>
      <c r="C929" s="696">
        <v>89301122</v>
      </c>
      <c r="D929" s="697" t="s">
        <v>3061</v>
      </c>
      <c r="E929" s="698" t="s">
        <v>1663</v>
      </c>
      <c r="F929" s="696" t="s">
        <v>1639</v>
      </c>
      <c r="G929" s="696" t="s">
        <v>2074</v>
      </c>
      <c r="H929" s="696" t="s">
        <v>1090</v>
      </c>
      <c r="I929" s="696" t="s">
        <v>2830</v>
      </c>
      <c r="J929" s="696" t="s">
        <v>2076</v>
      </c>
      <c r="K929" s="696" t="s">
        <v>1482</v>
      </c>
      <c r="L929" s="699">
        <v>164.15</v>
      </c>
      <c r="M929" s="699">
        <v>492.45000000000005</v>
      </c>
      <c r="N929" s="696">
        <v>3</v>
      </c>
      <c r="O929" s="700">
        <v>1</v>
      </c>
      <c r="P929" s="699">
        <v>492.45000000000005</v>
      </c>
      <c r="Q929" s="701">
        <v>1</v>
      </c>
      <c r="R929" s="696">
        <v>3</v>
      </c>
      <c r="S929" s="701">
        <v>1</v>
      </c>
      <c r="T929" s="700">
        <v>1</v>
      </c>
      <c r="U929" s="702">
        <v>1</v>
      </c>
    </row>
    <row r="930" spans="1:21" ht="14.4" customHeight="1" x14ac:dyDescent="0.3">
      <c r="A930" s="695">
        <v>12</v>
      </c>
      <c r="B930" s="696" t="s">
        <v>530</v>
      </c>
      <c r="C930" s="696">
        <v>89301122</v>
      </c>
      <c r="D930" s="697" t="s">
        <v>3061</v>
      </c>
      <c r="E930" s="698" t="s">
        <v>1663</v>
      </c>
      <c r="F930" s="696" t="s">
        <v>1639</v>
      </c>
      <c r="G930" s="696" t="s">
        <v>2074</v>
      </c>
      <c r="H930" s="696" t="s">
        <v>531</v>
      </c>
      <c r="I930" s="696" t="s">
        <v>2831</v>
      </c>
      <c r="J930" s="696" t="s">
        <v>2832</v>
      </c>
      <c r="K930" s="696" t="s">
        <v>1482</v>
      </c>
      <c r="L930" s="699">
        <v>164.15</v>
      </c>
      <c r="M930" s="699">
        <v>984.90000000000009</v>
      </c>
      <c r="N930" s="696">
        <v>6</v>
      </c>
      <c r="O930" s="700">
        <v>2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12</v>
      </c>
      <c r="B931" s="696" t="s">
        <v>530</v>
      </c>
      <c r="C931" s="696">
        <v>89301122</v>
      </c>
      <c r="D931" s="697" t="s">
        <v>3061</v>
      </c>
      <c r="E931" s="698" t="s">
        <v>1663</v>
      </c>
      <c r="F931" s="696" t="s">
        <v>1639</v>
      </c>
      <c r="G931" s="696" t="s">
        <v>2074</v>
      </c>
      <c r="H931" s="696" t="s">
        <v>531</v>
      </c>
      <c r="I931" s="696" t="s">
        <v>2219</v>
      </c>
      <c r="J931" s="696" t="s">
        <v>2220</v>
      </c>
      <c r="K931" s="696" t="s">
        <v>2221</v>
      </c>
      <c r="L931" s="699">
        <v>0</v>
      </c>
      <c r="M931" s="699">
        <v>0</v>
      </c>
      <c r="N931" s="696">
        <v>1</v>
      </c>
      <c r="O931" s="700">
        <v>1</v>
      </c>
      <c r="P931" s="699">
        <v>0</v>
      </c>
      <c r="Q931" s="701"/>
      <c r="R931" s="696">
        <v>1</v>
      </c>
      <c r="S931" s="701">
        <v>1</v>
      </c>
      <c r="T931" s="700">
        <v>1</v>
      </c>
      <c r="U931" s="702">
        <v>1</v>
      </c>
    </row>
    <row r="932" spans="1:21" ht="14.4" customHeight="1" x14ac:dyDescent="0.3">
      <c r="A932" s="695">
        <v>12</v>
      </c>
      <c r="B932" s="696" t="s">
        <v>530</v>
      </c>
      <c r="C932" s="696">
        <v>89301122</v>
      </c>
      <c r="D932" s="697" t="s">
        <v>3061</v>
      </c>
      <c r="E932" s="698" t="s">
        <v>1663</v>
      </c>
      <c r="F932" s="696" t="s">
        <v>1639</v>
      </c>
      <c r="G932" s="696" t="s">
        <v>2074</v>
      </c>
      <c r="H932" s="696" t="s">
        <v>531</v>
      </c>
      <c r="I932" s="696" t="s">
        <v>2833</v>
      </c>
      <c r="J932" s="696" t="s">
        <v>2220</v>
      </c>
      <c r="K932" s="696" t="s">
        <v>2834</v>
      </c>
      <c r="L932" s="699">
        <v>0</v>
      </c>
      <c r="M932" s="699">
        <v>0</v>
      </c>
      <c r="N932" s="696">
        <v>1</v>
      </c>
      <c r="O932" s="700">
        <v>0.5</v>
      </c>
      <c r="P932" s="699">
        <v>0</v>
      </c>
      <c r="Q932" s="701"/>
      <c r="R932" s="696">
        <v>1</v>
      </c>
      <c r="S932" s="701">
        <v>1</v>
      </c>
      <c r="T932" s="700">
        <v>0.5</v>
      </c>
      <c r="U932" s="702">
        <v>1</v>
      </c>
    </row>
    <row r="933" spans="1:21" ht="14.4" customHeight="1" x14ac:dyDescent="0.3">
      <c r="A933" s="695">
        <v>12</v>
      </c>
      <c r="B933" s="696" t="s">
        <v>530</v>
      </c>
      <c r="C933" s="696">
        <v>89301122</v>
      </c>
      <c r="D933" s="697" t="s">
        <v>3061</v>
      </c>
      <c r="E933" s="698" t="s">
        <v>1663</v>
      </c>
      <c r="F933" s="696" t="s">
        <v>1639</v>
      </c>
      <c r="G933" s="696" t="s">
        <v>2074</v>
      </c>
      <c r="H933" s="696" t="s">
        <v>531</v>
      </c>
      <c r="I933" s="696" t="s">
        <v>2835</v>
      </c>
      <c r="J933" s="696" t="s">
        <v>2836</v>
      </c>
      <c r="K933" s="696" t="s">
        <v>1987</v>
      </c>
      <c r="L933" s="699">
        <v>0</v>
      </c>
      <c r="M933" s="699">
        <v>0</v>
      </c>
      <c r="N933" s="696">
        <v>1</v>
      </c>
      <c r="O933" s="700">
        <v>0.5</v>
      </c>
      <c r="P933" s="699">
        <v>0</v>
      </c>
      <c r="Q933" s="701"/>
      <c r="R933" s="696">
        <v>1</v>
      </c>
      <c r="S933" s="701">
        <v>1</v>
      </c>
      <c r="T933" s="700">
        <v>0.5</v>
      </c>
      <c r="U933" s="702">
        <v>1</v>
      </c>
    </row>
    <row r="934" spans="1:21" ht="14.4" customHeight="1" x14ac:dyDescent="0.3">
      <c r="A934" s="695">
        <v>12</v>
      </c>
      <c r="B934" s="696" t="s">
        <v>530</v>
      </c>
      <c r="C934" s="696">
        <v>89301122</v>
      </c>
      <c r="D934" s="697" t="s">
        <v>3061</v>
      </c>
      <c r="E934" s="698" t="s">
        <v>1663</v>
      </c>
      <c r="F934" s="696" t="s">
        <v>1639</v>
      </c>
      <c r="G934" s="696" t="s">
        <v>2348</v>
      </c>
      <c r="H934" s="696" t="s">
        <v>531</v>
      </c>
      <c r="I934" s="696" t="s">
        <v>2349</v>
      </c>
      <c r="J934" s="696" t="s">
        <v>2350</v>
      </c>
      <c r="K934" s="696" t="s">
        <v>2351</v>
      </c>
      <c r="L934" s="699">
        <v>83.09</v>
      </c>
      <c r="M934" s="699">
        <v>83.09</v>
      </c>
      <c r="N934" s="696">
        <v>1</v>
      </c>
      <c r="O934" s="700">
        <v>1</v>
      </c>
      <c r="P934" s="699">
        <v>83.09</v>
      </c>
      <c r="Q934" s="701">
        <v>1</v>
      </c>
      <c r="R934" s="696">
        <v>1</v>
      </c>
      <c r="S934" s="701">
        <v>1</v>
      </c>
      <c r="T934" s="700">
        <v>1</v>
      </c>
      <c r="U934" s="702">
        <v>1</v>
      </c>
    </row>
    <row r="935" spans="1:21" ht="14.4" customHeight="1" x14ac:dyDescent="0.3">
      <c r="A935" s="695">
        <v>12</v>
      </c>
      <c r="B935" s="696" t="s">
        <v>530</v>
      </c>
      <c r="C935" s="696">
        <v>89301122</v>
      </c>
      <c r="D935" s="697" t="s">
        <v>3061</v>
      </c>
      <c r="E935" s="698" t="s">
        <v>1663</v>
      </c>
      <c r="F935" s="696" t="s">
        <v>1639</v>
      </c>
      <c r="G935" s="696" t="s">
        <v>2837</v>
      </c>
      <c r="H935" s="696" t="s">
        <v>531</v>
      </c>
      <c r="I935" s="696" t="s">
        <v>2838</v>
      </c>
      <c r="J935" s="696" t="s">
        <v>2839</v>
      </c>
      <c r="K935" s="696" t="s">
        <v>2140</v>
      </c>
      <c r="L935" s="699">
        <v>0</v>
      </c>
      <c r="M935" s="699">
        <v>0</v>
      </c>
      <c r="N935" s="696">
        <v>1</v>
      </c>
      <c r="O935" s="700">
        <v>1</v>
      </c>
      <c r="P935" s="699">
        <v>0</v>
      </c>
      <c r="Q935" s="701"/>
      <c r="R935" s="696">
        <v>1</v>
      </c>
      <c r="S935" s="701">
        <v>1</v>
      </c>
      <c r="T935" s="700">
        <v>1</v>
      </c>
      <c r="U935" s="702">
        <v>1</v>
      </c>
    </row>
    <row r="936" spans="1:21" ht="14.4" customHeight="1" x14ac:dyDescent="0.3">
      <c r="A936" s="695">
        <v>12</v>
      </c>
      <c r="B936" s="696" t="s">
        <v>530</v>
      </c>
      <c r="C936" s="696">
        <v>89301122</v>
      </c>
      <c r="D936" s="697" t="s">
        <v>3061</v>
      </c>
      <c r="E936" s="698" t="s">
        <v>1663</v>
      </c>
      <c r="F936" s="696" t="s">
        <v>1639</v>
      </c>
      <c r="G936" s="696" t="s">
        <v>2510</v>
      </c>
      <c r="H936" s="696" t="s">
        <v>531</v>
      </c>
      <c r="I936" s="696" t="s">
        <v>2511</v>
      </c>
      <c r="J936" s="696" t="s">
        <v>2512</v>
      </c>
      <c r="K936" s="696" t="s">
        <v>2513</v>
      </c>
      <c r="L936" s="699">
        <v>219.03</v>
      </c>
      <c r="M936" s="699">
        <v>219.03</v>
      </c>
      <c r="N936" s="696">
        <v>1</v>
      </c>
      <c r="O936" s="700">
        <v>1</v>
      </c>
      <c r="P936" s="699"/>
      <c r="Q936" s="701">
        <v>0</v>
      </c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12</v>
      </c>
      <c r="B937" s="696" t="s">
        <v>530</v>
      </c>
      <c r="C937" s="696">
        <v>89301122</v>
      </c>
      <c r="D937" s="697" t="s">
        <v>3061</v>
      </c>
      <c r="E937" s="698" t="s">
        <v>1663</v>
      </c>
      <c r="F937" s="696" t="s">
        <v>1639</v>
      </c>
      <c r="G937" s="696" t="s">
        <v>1836</v>
      </c>
      <c r="H937" s="696" t="s">
        <v>531</v>
      </c>
      <c r="I937" s="696" t="s">
        <v>1837</v>
      </c>
      <c r="J937" s="696" t="s">
        <v>1838</v>
      </c>
      <c r="K937" s="696" t="s">
        <v>1839</v>
      </c>
      <c r="L937" s="699">
        <v>1500.42</v>
      </c>
      <c r="M937" s="699">
        <v>27007.56</v>
      </c>
      <c r="N937" s="696">
        <v>18</v>
      </c>
      <c r="O937" s="700">
        <v>14.5</v>
      </c>
      <c r="P937" s="699">
        <v>15004.2</v>
      </c>
      <c r="Q937" s="701">
        <v>0.55555555555555558</v>
      </c>
      <c r="R937" s="696">
        <v>10</v>
      </c>
      <c r="S937" s="701">
        <v>0.55555555555555558</v>
      </c>
      <c r="T937" s="700">
        <v>8</v>
      </c>
      <c r="U937" s="702">
        <v>0.55172413793103448</v>
      </c>
    </row>
    <row r="938" spans="1:21" ht="14.4" customHeight="1" x14ac:dyDescent="0.3">
      <c r="A938" s="695">
        <v>12</v>
      </c>
      <c r="B938" s="696" t="s">
        <v>530</v>
      </c>
      <c r="C938" s="696">
        <v>89301122</v>
      </c>
      <c r="D938" s="697" t="s">
        <v>3061</v>
      </c>
      <c r="E938" s="698" t="s">
        <v>1663</v>
      </c>
      <c r="F938" s="696" t="s">
        <v>1639</v>
      </c>
      <c r="G938" s="696" t="s">
        <v>1836</v>
      </c>
      <c r="H938" s="696" t="s">
        <v>531</v>
      </c>
      <c r="I938" s="696" t="s">
        <v>1840</v>
      </c>
      <c r="J938" s="696" t="s">
        <v>1841</v>
      </c>
      <c r="K938" s="696" t="s">
        <v>1842</v>
      </c>
      <c r="L938" s="699">
        <v>750.21</v>
      </c>
      <c r="M938" s="699">
        <v>4501.26</v>
      </c>
      <c r="N938" s="696">
        <v>6</v>
      </c>
      <c r="O938" s="700">
        <v>5</v>
      </c>
      <c r="P938" s="699">
        <v>3000.84</v>
      </c>
      <c r="Q938" s="701">
        <v>0.66666666666666663</v>
      </c>
      <c r="R938" s="696">
        <v>4</v>
      </c>
      <c r="S938" s="701">
        <v>0.66666666666666663</v>
      </c>
      <c r="T938" s="700">
        <v>3.5</v>
      </c>
      <c r="U938" s="702">
        <v>0.7</v>
      </c>
    </row>
    <row r="939" spans="1:21" ht="14.4" customHeight="1" x14ac:dyDescent="0.3">
      <c r="A939" s="695">
        <v>12</v>
      </c>
      <c r="B939" s="696" t="s">
        <v>530</v>
      </c>
      <c r="C939" s="696">
        <v>89301122</v>
      </c>
      <c r="D939" s="697" t="s">
        <v>3061</v>
      </c>
      <c r="E939" s="698" t="s">
        <v>1663</v>
      </c>
      <c r="F939" s="696" t="s">
        <v>1639</v>
      </c>
      <c r="G939" s="696" t="s">
        <v>1836</v>
      </c>
      <c r="H939" s="696" t="s">
        <v>531</v>
      </c>
      <c r="I939" s="696" t="s">
        <v>1988</v>
      </c>
      <c r="J939" s="696" t="s">
        <v>1841</v>
      </c>
      <c r="K939" s="696" t="s">
        <v>1989</v>
      </c>
      <c r="L939" s="699">
        <v>0</v>
      </c>
      <c r="M939" s="699">
        <v>0</v>
      </c>
      <c r="N939" s="696">
        <v>1</v>
      </c>
      <c r="O939" s="700">
        <v>1</v>
      </c>
      <c r="P939" s="699">
        <v>0</v>
      </c>
      <c r="Q939" s="701"/>
      <c r="R939" s="696">
        <v>1</v>
      </c>
      <c r="S939" s="701">
        <v>1</v>
      </c>
      <c r="T939" s="700">
        <v>1</v>
      </c>
      <c r="U939" s="702">
        <v>1</v>
      </c>
    </row>
    <row r="940" spans="1:21" ht="14.4" customHeight="1" x14ac:dyDescent="0.3">
      <c r="A940" s="695">
        <v>12</v>
      </c>
      <c r="B940" s="696" t="s">
        <v>530</v>
      </c>
      <c r="C940" s="696">
        <v>89301122</v>
      </c>
      <c r="D940" s="697" t="s">
        <v>3061</v>
      </c>
      <c r="E940" s="698" t="s">
        <v>1663</v>
      </c>
      <c r="F940" s="696" t="s">
        <v>1639</v>
      </c>
      <c r="G940" s="696" t="s">
        <v>2297</v>
      </c>
      <c r="H940" s="696" t="s">
        <v>1090</v>
      </c>
      <c r="I940" s="696" t="s">
        <v>2298</v>
      </c>
      <c r="J940" s="696" t="s">
        <v>2299</v>
      </c>
      <c r="K940" s="696" t="s">
        <v>2300</v>
      </c>
      <c r="L940" s="699">
        <v>820.43</v>
      </c>
      <c r="M940" s="699">
        <v>820.43</v>
      </c>
      <c r="N940" s="696">
        <v>1</v>
      </c>
      <c r="O940" s="700">
        <v>1</v>
      </c>
      <c r="P940" s="699">
        <v>820.43</v>
      </c>
      <c r="Q940" s="701">
        <v>1</v>
      </c>
      <c r="R940" s="696">
        <v>1</v>
      </c>
      <c r="S940" s="701">
        <v>1</v>
      </c>
      <c r="T940" s="700">
        <v>1</v>
      </c>
      <c r="U940" s="702">
        <v>1</v>
      </c>
    </row>
    <row r="941" spans="1:21" ht="14.4" customHeight="1" x14ac:dyDescent="0.3">
      <c r="A941" s="695">
        <v>12</v>
      </c>
      <c r="B941" s="696" t="s">
        <v>530</v>
      </c>
      <c r="C941" s="696">
        <v>89301122</v>
      </c>
      <c r="D941" s="697" t="s">
        <v>3061</v>
      </c>
      <c r="E941" s="698" t="s">
        <v>1663</v>
      </c>
      <c r="F941" s="696" t="s">
        <v>1639</v>
      </c>
      <c r="G941" s="696" t="s">
        <v>2297</v>
      </c>
      <c r="H941" s="696" t="s">
        <v>1090</v>
      </c>
      <c r="I941" s="696" t="s">
        <v>2840</v>
      </c>
      <c r="J941" s="696" t="s">
        <v>2299</v>
      </c>
      <c r="K941" s="696" t="s">
        <v>1123</v>
      </c>
      <c r="L941" s="699">
        <v>273.48</v>
      </c>
      <c r="M941" s="699">
        <v>3281.76</v>
      </c>
      <c r="N941" s="696">
        <v>12</v>
      </c>
      <c r="O941" s="700">
        <v>3.5</v>
      </c>
      <c r="P941" s="699">
        <v>1640.88</v>
      </c>
      <c r="Q941" s="701">
        <v>0.5</v>
      </c>
      <c r="R941" s="696">
        <v>6</v>
      </c>
      <c r="S941" s="701">
        <v>0.5</v>
      </c>
      <c r="T941" s="700">
        <v>1.5</v>
      </c>
      <c r="U941" s="702">
        <v>0.42857142857142855</v>
      </c>
    </row>
    <row r="942" spans="1:21" ht="14.4" customHeight="1" x14ac:dyDescent="0.3">
      <c r="A942" s="695">
        <v>12</v>
      </c>
      <c r="B942" s="696" t="s">
        <v>530</v>
      </c>
      <c r="C942" s="696">
        <v>89301122</v>
      </c>
      <c r="D942" s="697" t="s">
        <v>3061</v>
      </c>
      <c r="E942" s="698" t="s">
        <v>1663</v>
      </c>
      <c r="F942" s="696" t="s">
        <v>1639</v>
      </c>
      <c r="G942" s="696" t="s">
        <v>2297</v>
      </c>
      <c r="H942" s="696" t="s">
        <v>1090</v>
      </c>
      <c r="I942" s="696" t="s">
        <v>2841</v>
      </c>
      <c r="J942" s="696" t="s">
        <v>2299</v>
      </c>
      <c r="K942" s="696" t="s">
        <v>2842</v>
      </c>
      <c r="L942" s="699">
        <v>0</v>
      </c>
      <c r="M942" s="699">
        <v>0</v>
      </c>
      <c r="N942" s="696">
        <v>3</v>
      </c>
      <c r="O942" s="700">
        <v>1</v>
      </c>
      <c r="P942" s="699">
        <v>0</v>
      </c>
      <c r="Q942" s="701"/>
      <c r="R942" s="696">
        <v>3</v>
      </c>
      <c r="S942" s="701">
        <v>1</v>
      </c>
      <c r="T942" s="700">
        <v>1</v>
      </c>
      <c r="U942" s="702">
        <v>1</v>
      </c>
    </row>
    <row r="943" spans="1:21" ht="14.4" customHeight="1" x14ac:dyDescent="0.3">
      <c r="A943" s="695">
        <v>12</v>
      </c>
      <c r="B943" s="696" t="s">
        <v>530</v>
      </c>
      <c r="C943" s="696">
        <v>89301122</v>
      </c>
      <c r="D943" s="697" t="s">
        <v>3061</v>
      </c>
      <c r="E943" s="698" t="s">
        <v>1663</v>
      </c>
      <c r="F943" s="696" t="s">
        <v>1639</v>
      </c>
      <c r="G943" s="696" t="s">
        <v>2843</v>
      </c>
      <c r="H943" s="696" t="s">
        <v>531</v>
      </c>
      <c r="I943" s="696" t="s">
        <v>2844</v>
      </c>
      <c r="J943" s="696" t="s">
        <v>2845</v>
      </c>
      <c r="K943" s="696" t="s">
        <v>2846</v>
      </c>
      <c r="L943" s="699">
        <v>166.97</v>
      </c>
      <c r="M943" s="699">
        <v>500.90999999999997</v>
      </c>
      <c r="N943" s="696">
        <v>3</v>
      </c>
      <c r="O943" s="700">
        <v>1</v>
      </c>
      <c r="P943" s="699"/>
      <c r="Q943" s="701">
        <v>0</v>
      </c>
      <c r="R943" s="696"/>
      <c r="S943" s="701">
        <v>0</v>
      </c>
      <c r="T943" s="700"/>
      <c r="U943" s="702">
        <v>0</v>
      </c>
    </row>
    <row r="944" spans="1:21" ht="14.4" customHeight="1" x14ac:dyDescent="0.3">
      <c r="A944" s="695">
        <v>12</v>
      </c>
      <c r="B944" s="696" t="s">
        <v>530</v>
      </c>
      <c r="C944" s="696">
        <v>89301122</v>
      </c>
      <c r="D944" s="697" t="s">
        <v>3061</v>
      </c>
      <c r="E944" s="698" t="s">
        <v>1663</v>
      </c>
      <c r="F944" s="696" t="s">
        <v>1639</v>
      </c>
      <c r="G944" s="696" t="s">
        <v>1730</v>
      </c>
      <c r="H944" s="696" t="s">
        <v>531</v>
      </c>
      <c r="I944" s="696" t="s">
        <v>890</v>
      </c>
      <c r="J944" s="696" t="s">
        <v>891</v>
      </c>
      <c r="K944" s="696" t="s">
        <v>1731</v>
      </c>
      <c r="L944" s="699">
        <v>63.67</v>
      </c>
      <c r="M944" s="699">
        <v>318.35000000000002</v>
      </c>
      <c r="N944" s="696">
        <v>5</v>
      </c>
      <c r="O944" s="700">
        <v>4</v>
      </c>
      <c r="P944" s="699">
        <v>254.68</v>
      </c>
      <c r="Q944" s="701">
        <v>0.79999999999999993</v>
      </c>
      <c r="R944" s="696">
        <v>4</v>
      </c>
      <c r="S944" s="701">
        <v>0.8</v>
      </c>
      <c r="T944" s="700">
        <v>3</v>
      </c>
      <c r="U944" s="702">
        <v>0.75</v>
      </c>
    </row>
    <row r="945" spans="1:21" ht="14.4" customHeight="1" x14ac:dyDescent="0.3">
      <c r="A945" s="695">
        <v>12</v>
      </c>
      <c r="B945" s="696" t="s">
        <v>530</v>
      </c>
      <c r="C945" s="696">
        <v>89301122</v>
      </c>
      <c r="D945" s="697" t="s">
        <v>3061</v>
      </c>
      <c r="E945" s="698" t="s">
        <v>1663</v>
      </c>
      <c r="F945" s="696" t="s">
        <v>1639</v>
      </c>
      <c r="G945" s="696" t="s">
        <v>1672</v>
      </c>
      <c r="H945" s="696" t="s">
        <v>531</v>
      </c>
      <c r="I945" s="696" t="s">
        <v>1240</v>
      </c>
      <c r="J945" s="696" t="s">
        <v>1241</v>
      </c>
      <c r="K945" s="696" t="s">
        <v>1673</v>
      </c>
      <c r="L945" s="699">
        <v>50.27</v>
      </c>
      <c r="M945" s="699">
        <v>50.27</v>
      </c>
      <c r="N945" s="696">
        <v>1</v>
      </c>
      <c r="O945" s="700">
        <v>1</v>
      </c>
      <c r="P945" s="699">
        <v>50.27</v>
      </c>
      <c r="Q945" s="701">
        <v>1</v>
      </c>
      <c r="R945" s="696">
        <v>1</v>
      </c>
      <c r="S945" s="701">
        <v>1</v>
      </c>
      <c r="T945" s="700">
        <v>1</v>
      </c>
      <c r="U945" s="702">
        <v>1</v>
      </c>
    </row>
    <row r="946" spans="1:21" ht="14.4" customHeight="1" x14ac:dyDescent="0.3">
      <c r="A946" s="695">
        <v>12</v>
      </c>
      <c r="B946" s="696" t="s">
        <v>530</v>
      </c>
      <c r="C946" s="696">
        <v>89301122</v>
      </c>
      <c r="D946" s="697" t="s">
        <v>3061</v>
      </c>
      <c r="E946" s="698" t="s">
        <v>1663</v>
      </c>
      <c r="F946" s="696" t="s">
        <v>1639</v>
      </c>
      <c r="G946" s="696" t="s">
        <v>1859</v>
      </c>
      <c r="H946" s="696" t="s">
        <v>531</v>
      </c>
      <c r="I946" s="696" t="s">
        <v>1863</v>
      </c>
      <c r="J946" s="696" t="s">
        <v>1861</v>
      </c>
      <c r="K946" s="696" t="s">
        <v>1864</v>
      </c>
      <c r="L946" s="699">
        <v>967.58</v>
      </c>
      <c r="M946" s="699">
        <v>1935.16</v>
      </c>
      <c r="N946" s="696">
        <v>2</v>
      </c>
      <c r="O946" s="700">
        <v>1.5</v>
      </c>
      <c r="P946" s="699">
        <v>967.58</v>
      </c>
      <c r="Q946" s="701">
        <v>0.5</v>
      </c>
      <c r="R946" s="696">
        <v>1</v>
      </c>
      <c r="S946" s="701">
        <v>0.5</v>
      </c>
      <c r="T946" s="700">
        <v>0.5</v>
      </c>
      <c r="U946" s="702">
        <v>0.33333333333333331</v>
      </c>
    </row>
    <row r="947" spans="1:21" ht="14.4" customHeight="1" x14ac:dyDescent="0.3">
      <c r="A947" s="695">
        <v>12</v>
      </c>
      <c r="B947" s="696" t="s">
        <v>530</v>
      </c>
      <c r="C947" s="696">
        <v>89301122</v>
      </c>
      <c r="D947" s="697" t="s">
        <v>3061</v>
      </c>
      <c r="E947" s="698" t="s">
        <v>1663</v>
      </c>
      <c r="F947" s="696" t="s">
        <v>1639</v>
      </c>
      <c r="G947" s="696" t="s">
        <v>2089</v>
      </c>
      <c r="H947" s="696" t="s">
        <v>531</v>
      </c>
      <c r="I947" s="696" t="s">
        <v>2847</v>
      </c>
      <c r="J947" s="696" t="s">
        <v>2848</v>
      </c>
      <c r="K947" s="696" t="s">
        <v>2849</v>
      </c>
      <c r="L947" s="699">
        <v>0</v>
      </c>
      <c r="M947" s="699">
        <v>0</v>
      </c>
      <c r="N947" s="696">
        <v>1</v>
      </c>
      <c r="O947" s="700">
        <v>1</v>
      </c>
      <c r="P947" s="699">
        <v>0</v>
      </c>
      <c r="Q947" s="701"/>
      <c r="R947" s="696">
        <v>1</v>
      </c>
      <c r="S947" s="701">
        <v>1</v>
      </c>
      <c r="T947" s="700">
        <v>1</v>
      </c>
      <c r="U947" s="702">
        <v>1</v>
      </c>
    </row>
    <row r="948" spans="1:21" ht="14.4" customHeight="1" x14ac:dyDescent="0.3">
      <c r="A948" s="695">
        <v>12</v>
      </c>
      <c r="B948" s="696" t="s">
        <v>530</v>
      </c>
      <c r="C948" s="696">
        <v>89301122</v>
      </c>
      <c r="D948" s="697" t="s">
        <v>3061</v>
      </c>
      <c r="E948" s="698" t="s">
        <v>1663</v>
      </c>
      <c r="F948" s="696" t="s">
        <v>1639</v>
      </c>
      <c r="G948" s="696" t="s">
        <v>2108</v>
      </c>
      <c r="H948" s="696" t="s">
        <v>531</v>
      </c>
      <c r="I948" s="696" t="s">
        <v>2850</v>
      </c>
      <c r="J948" s="696" t="s">
        <v>2851</v>
      </c>
      <c r="K948" s="696" t="s">
        <v>2852</v>
      </c>
      <c r="L948" s="699">
        <v>137.33000000000001</v>
      </c>
      <c r="M948" s="699">
        <v>274.66000000000003</v>
      </c>
      <c r="N948" s="696">
        <v>2</v>
      </c>
      <c r="O948" s="700">
        <v>0.5</v>
      </c>
      <c r="P948" s="699">
        <v>274.66000000000003</v>
      </c>
      <c r="Q948" s="701">
        <v>1</v>
      </c>
      <c r="R948" s="696">
        <v>2</v>
      </c>
      <c r="S948" s="701">
        <v>1</v>
      </c>
      <c r="T948" s="700">
        <v>0.5</v>
      </c>
      <c r="U948" s="702">
        <v>1</v>
      </c>
    </row>
    <row r="949" spans="1:21" ht="14.4" customHeight="1" x14ac:dyDescent="0.3">
      <c r="A949" s="695">
        <v>12</v>
      </c>
      <c r="B949" s="696" t="s">
        <v>530</v>
      </c>
      <c r="C949" s="696">
        <v>89301122</v>
      </c>
      <c r="D949" s="697" t="s">
        <v>3061</v>
      </c>
      <c r="E949" s="698" t="s">
        <v>1663</v>
      </c>
      <c r="F949" s="696" t="s">
        <v>1639</v>
      </c>
      <c r="G949" s="696" t="s">
        <v>1675</v>
      </c>
      <c r="H949" s="696" t="s">
        <v>531</v>
      </c>
      <c r="I949" s="696" t="s">
        <v>1267</v>
      </c>
      <c r="J949" s="696" t="s">
        <v>1268</v>
      </c>
      <c r="K949" s="696" t="s">
        <v>1269</v>
      </c>
      <c r="L949" s="699">
        <v>153.52000000000001</v>
      </c>
      <c r="M949" s="699">
        <v>9978.8000000000029</v>
      </c>
      <c r="N949" s="696">
        <v>65</v>
      </c>
      <c r="O949" s="700">
        <v>41</v>
      </c>
      <c r="P949" s="699">
        <v>5066.1600000000017</v>
      </c>
      <c r="Q949" s="701">
        <v>0.50769230769230766</v>
      </c>
      <c r="R949" s="696">
        <v>33</v>
      </c>
      <c r="S949" s="701">
        <v>0.50769230769230766</v>
      </c>
      <c r="T949" s="700">
        <v>21</v>
      </c>
      <c r="U949" s="702">
        <v>0.51219512195121952</v>
      </c>
    </row>
    <row r="950" spans="1:21" ht="14.4" customHeight="1" x14ac:dyDescent="0.3">
      <c r="A950" s="695">
        <v>12</v>
      </c>
      <c r="B950" s="696" t="s">
        <v>530</v>
      </c>
      <c r="C950" s="696">
        <v>89301122</v>
      </c>
      <c r="D950" s="697" t="s">
        <v>3061</v>
      </c>
      <c r="E950" s="698" t="s">
        <v>1663</v>
      </c>
      <c r="F950" s="696" t="s">
        <v>1639</v>
      </c>
      <c r="G950" s="696" t="s">
        <v>1876</v>
      </c>
      <c r="H950" s="696" t="s">
        <v>531</v>
      </c>
      <c r="I950" s="696" t="s">
        <v>1877</v>
      </c>
      <c r="J950" s="696" t="s">
        <v>1878</v>
      </c>
      <c r="K950" s="696" t="s">
        <v>1879</v>
      </c>
      <c r="L950" s="699">
        <v>121.59</v>
      </c>
      <c r="M950" s="699">
        <v>2310.21</v>
      </c>
      <c r="N950" s="696">
        <v>19</v>
      </c>
      <c r="O950" s="700">
        <v>5</v>
      </c>
      <c r="P950" s="699">
        <v>1702.2600000000002</v>
      </c>
      <c r="Q950" s="701">
        <v>0.73684210526315796</v>
      </c>
      <c r="R950" s="696">
        <v>14</v>
      </c>
      <c r="S950" s="701">
        <v>0.73684210526315785</v>
      </c>
      <c r="T950" s="700">
        <v>4</v>
      </c>
      <c r="U950" s="702">
        <v>0.8</v>
      </c>
    </row>
    <row r="951" spans="1:21" ht="14.4" customHeight="1" x14ac:dyDescent="0.3">
      <c r="A951" s="695">
        <v>12</v>
      </c>
      <c r="B951" s="696" t="s">
        <v>530</v>
      </c>
      <c r="C951" s="696">
        <v>89301122</v>
      </c>
      <c r="D951" s="697" t="s">
        <v>3061</v>
      </c>
      <c r="E951" s="698" t="s">
        <v>1663</v>
      </c>
      <c r="F951" s="696" t="s">
        <v>1639</v>
      </c>
      <c r="G951" s="696" t="s">
        <v>1742</v>
      </c>
      <c r="H951" s="696" t="s">
        <v>1090</v>
      </c>
      <c r="I951" s="696" t="s">
        <v>1311</v>
      </c>
      <c r="J951" s="696" t="s">
        <v>1312</v>
      </c>
      <c r="K951" s="696" t="s">
        <v>1601</v>
      </c>
      <c r="L951" s="699">
        <v>69.86</v>
      </c>
      <c r="M951" s="699">
        <v>2724.54</v>
      </c>
      <c r="N951" s="696">
        <v>39</v>
      </c>
      <c r="O951" s="700">
        <v>14.5</v>
      </c>
      <c r="P951" s="699">
        <v>1536.9199999999998</v>
      </c>
      <c r="Q951" s="701">
        <v>0.5641025641025641</v>
      </c>
      <c r="R951" s="696">
        <v>22</v>
      </c>
      <c r="S951" s="701">
        <v>0.5641025641025641</v>
      </c>
      <c r="T951" s="700">
        <v>8.5</v>
      </c>
      <c r="U951" s="702">
        <v>0.58620689655172409</v>
      </c>
    </row>
    <row r="952" spans="1:21" ht="14.4" customHeight="1" x14ac:dyDescent="0.3">
      <c r="A952" s="695">
        <v>12</v>
      </c>
      <c r="B952" s="696" t="s">
        <v>530</v>
      </c>
      <c r="C952" s="696">
        <v>89301122</v>
      </c>
      <c r="D952" s="697" t="s">
        <v>3061</v>
      </c>
      <c r="E952" s="698" t="s">
        <v>1663</v>
      </c>
      <c r="F952" s="696" t="s">
        <v>1639</v>
      </c>
      <c r="G952" s="696" t="s">
        <v>2304</v>
      </c>
      <c r="H952" s="696" t="s">
        <v>531</v>
      </c>
      <c r="I952" s="696" t="s">
        <v>2305</v>
      </c>
      <c r="J952" s="696" t="s">
        <v>2306</v>
      </c>
      <c r="K952" s="696" t="s">
        <v>2307</v>
      </c>
      <c r="L952" s="699">
        <v>257.22000000000003</v>
      </c>
      <c r="M952" s="699">
        <v>1028.8800000000001</v>
      </c>
      <c r="N952" s="696">
        <v>4</v>
      </c>
      <c r="O952" s="700">
        <v>1</v>
      </c>
      <c r="P952" s="699">
        <v>514.44000000000005</v>
      </c>
      <c r="Q952" s="701">
        <v>0.5</v>
      </c>
      <c r="R952" s="696">
        <v>2</v>
      </c>
      <c r="S952" s="701">
        <v>0.5</v>
      </c>
      <c r="T952" s="700">
        <v>0.5</v>
      </c>
      <c r="U952" s="702">
        <v>0.5</v>
      </c>
    </row>
    <row r="953" spans="1:21" ht="14.4" customHeight="1" x14ac:dyDescent="0.3">
      <c r="A953" s="695">
        <v>12</v>
      </c>
      <c r="B953" s="696" t="s">
        <v>530</v>
      </c>
      <c r="C953" s="696">
        <v>89301122</v>
      </c>
      <c r="D953" s="697" t="s">
        <v>3061</v>
      </c>
      <c r="E953" s="698" t="s">
        <v>1663</v>
      </c>
      <c r="F953" s="696" t="s">
        <v>1639</v>
      </c>
      <c r="G953" s="696" t="s">
        <v>2304</v>
      </c>
      <c r="H953" s="696" t="s">
        <v>531</v>
      </c>
      <c r="I953" s="696" t="s">
        <v>2565</v>
      </c>
      <c r="J953" s="696" t="s">
        <v>2473</v>
      </c>
      <c r="K953" s="696" t="s">
        <v>825</v>
      </c>
      <c r="L953" s="699">
        <v>128.61000000000001</v>
      </c>
      <c r="M953" s="699">
        <v>1543.3200000000002</v>
      </c>
      <c r="N953" s="696">
        <v>12</v>
      </c>
      <c r="O953" s="700">
        <v>2.5</v>
      </c>
      <c r="P953" s="699">
        <v>1157.4900000000002</v>
      </c>
      <c r="Q953" s="701">
        <v>0.75000000000000011</v>
      </c>
      <c r="R953" s="696">
        <v>9</v>
      </c>
      <c r="S953" s="701">
        <v>0.75</v>
      </c>
      <c r="T953" s="700">
        <v>1.5</v>
      </c>
      <c r="U953" s="702">
        <v>0.6</v>
      </c>
    </row>
    <row r="954" spans="1:21" ht="14.4" customHeight="1" x14ac:dyDescent="0.3">
      <c r="A954" s="695">
        <v>12</v>
      </c>
      <c r="B954" s="696" t="s">
        <v>530</v>
      </c>
      <c r="C954" s="696">
        <v>89301122</v>
      </c>
      <c r="D954" s="697" t="s">
        <v>3061</v>
      </c>
      <c r="E954" s="698" t="s">
        <v>1663</v>
      </c>
      <c r="F954" s="696" t="s">
        <v>1639</v>
      </c>
      <c r="G954" s="696" t="s">
        <v>2304</v>
      </c>
      <c r="H954" s="696" t="s">
        <v>531</v>
      </c>
      <c r="I954" s="696" t="s">
        <v>2472</v>
      </c>
      <c r="J954" s="696" t="s">
        <v>2473</v>
      </c>
      <c r="K954" s="696" t="s">
        <v>2307</v>
      </c>
      <c r="L954" s="699">
        <v>0</v>
      </c>
      <c r="M954" s="699">
        <v>0</v>
      </c>
      <c r="N954" s="696">
        <v>2</v>
      </c>
      <c r="O954" s="700">
        <v>1</v>
      </c>
      <c r="P954" s="699"/>
      <c r="Q954" s="701"/>
      <c r="R954" s="696"/>
      <c r="S954" s="701">
        <v>0</v>
      </c>
      <c r="T954" s="700"/>
      <c r="U954" s="702">
        <v>0</v>
      </c>
    </row>
    <row r="955" spans="1:21" ht="14.4" customHeight="1" x14ac:dyDescent="0.3">
      <c r="A955" s="695">
        <v>12</v>
      </c>
      <c r="B955" s="696" t="s">
        <v>530</v>
      </c>
      <c r="C955" s="696">
        <v>89301122</v>
      </c>
      <c r="D955" s="697" t="s">
        <v>3061</v>
      </c>
      <c r="E955" s="698" t="s">
        <v>1663</v>
      </c>
      <c r="F955" s="696" t="s">
        <v>1639</v>
      </c>
      <c r="G955" s="696" t="s">
        <v>2853</v>
      </c>
      <c r="H955" s="696" t="s">
        <v>531</v>
      </c>
      <c r="I955" s="696" t="s">
        <v>2854</v>
      </c>
      <c r="J955" s="696" t="s">
        <v>2855</v>
      </c>
      <c r="K955" s="696" t="s">
        <v>2856</v>
      </c>
      <c r="L955" s="699">
        <v>637.37</v>
      </c>
      <c r="M955" s="699">
        <v>5098.96</v>
      </c>
      <c r="N955" s="696">
        <v>8</v>
      </c>
      <c r="O955" s="700">
        <v>1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12</v>
      </c>
      <c r="B956" s="696" t="s">
        <v>530</v>
      </c>
      <c r="C956" s="696">
        <v>89301122</v>
      </c>
      <c r="D956" s="697" t="s">
        <v>3061</v>
      </c>
      <c r="E956" s="698" t="s">
        <v>1663</v>
      </c>
      <c r="F956" s="696" t="s">
        <v>1639</v>
      </c>
      <c r="G956" s="696" t="s">
        <v>2853</v>
      </c>
      <c r="H956" s="696" t="s">
        <v>531</v>
      </c>
      <c r="I956" s="696" t="s">
        <v>2857</v>
      </c>
      <c r="J956" s="696" t="s">
        <v>2858</v>
      </c>
      <c r="K956" s="696" t="s">
        <v>2859</v>
      </c>
      <c r="L956" s="699">
        <v>382.62</v>
      </c>
      <c r="M956" s="699">
        <v>3060.96</v>
      </c>
      <c r="N956" s="696">
        <v>8</v>
      </c>
      <c r="O956" s="700">
        <v>1</v>
      </c>
      <c r="P956" s="699">
        <v>3060.96</v>
      </c>
      <c r="Q956" s="701">
        <v>1</v>
      </c>
      <c r="R956" s="696">
        <v>8</v>
      </c>
      <c r="S956" s="701">
        <v>1</v>
      </c>
      <c r="T956" s="700">
        <v>1</v>
      </c>
      <c r="U956" s="702">
        <v>1</v>
      </c>
    </row>
    <row r="957" spans="1:21" ht="14.4" customHeight="1" x14ac:dyDescent="0.3">
      <c r="A957" s="695">
        <v>12</v>
      </c>
      <c r="B957" s="696" t="s">
        <v>530</v>
      </c>
      <c r="C957" s="696">
        <v>89301122</v>
      </c>
      <c r="D957" s="697" t="s">
        <v>3061</v>
      </c>
      <c r="E957" s="698" t="s">
        <v>1663</v>
      </c>
      <c r="F957" s="696" t="s">
        <v>1639</v>
      </c>
      <c r="G957" s="696" t="s">
        <v>1743</v>
      </c>
      <c r="H957" s="696" t="s">
        <v>531</v>
      </c>
      <c r="I957" s="696" t="s">
        <v>650</v>
      </c>
      <c r="J957" s="696" t="s">
        <v>651</v>
      </c>
      <c r="K957" s="696" t="s">
        <v>652</v>
      </c>
      <c r="L957" s="699">
        <v>56.69</v>
      </c>
      <c r="M957" s="699">
        <v>510.21</v>
      </c>
      <c r="N957" s="696">
        <v>9</v>
      </c>
      <c r="O957" s="700">
        <v>6.5</v>
      </c>
      <c r="P957" s="699">
        <v>340.14</v>
      </c>
      <c r="Q957" s="701">
        <v>0.66666666666666663</v>
      </c>
      <c r="R957" s="696">
        <v>6</v>
      </c>
      <c r="S957" s="701">
        <v>0.66666666666666663</v>
      </c>
      <c r="T957" s="700">
        <v>3.5</v>
      </c>
      <c r="U957" s="702">
        <v>0.53846153846153844</v>
      </c>
    </row>
    <row r="958" spans="1:21" ht="14.4" customHeight="1" x14ac:dyDescent="0.3">
      <c r="A958" s="695">
        <v>12</v>
      </c>
      <c r="B958" s="696" t="s">
        <v>530</v>
      </c>
      <c r="C958" s="696">
        <v>89301122</v>
      </c>
      <c r="D958" s="697" t="s">
        <v>3061</v>
      </c>
      <c r="E958" s="698" t="s">
        <v>1663</v>
      </c>
      <c r="F958" s="696" t="s">
        <v>1639</v>
      </c>
      <c r="G958" s="696" t="s">
        <v>1743</v>
      </c>
      <c r="H958" s="696" t="s">
        <v>531</v>
      </c>
      <c r="I958" s="696" t="s">
        <v>2860</v>
      </c>
      <c r="J958" s="696" t="s">
        <v>651</v>
      </c>
      <c r="K958" s="696" t="s">
        <v>1767</v>
      </c>
      <c r="L958" s="699">
        <v>22.68</v>
      </c>
      <c r="M958" s="699">
        <v>45.36</v>
      </c>
      <c r="N958" s="696">
        <v>2</v>
      </c>
      <c r="O958" s="700">
        <v>1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12</v>
      </c>
      <c r="B959" s="696" t="s">
        <v>530</v>
      </c>
      <c r="C959" s="696">
        <v>89301122</v>
      </c>
      <c r="D959" s="697" t="s">
        <v>3061</v>
      </c>
      <c r="E959" s="698" t="s">
        <v>1663</v>
      </c>
      <c r="F959" s="696" t="s">
        <v>1639</v>
      </c>
      <c r="G959" s="696" t="s">
        <v>2032</v>
      </c>
      <c r="H959" s="696" t="s">
        <v>531</v>
      </c>
      <c r="I959" s="696" t="s">
        <v>929</v>
      </c>
      <c r="J959" s="696" t="s">
        <v>2372</v>
      </c>
      <c r="K959" s="696" t="s">
        <v>2373</v>
      </c>
      <c r="L959" s="699">
        <v>91.52</v>
      </c>
      <c r="M959" s="699">
        <v>91.52</v>
      </c>
      <c r="N959" s="696">
        <v>1</v>
      </c>
      <c r="O959" s="700">
        <v>1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12</v>
      </c>
      <c r="B960" s="696" t="s">
        <v>530</v>
      </c>
      <c r="C960" s="696">
        <v>89301122</v>
      </c>
      <c r="D960" s="697" t="s">
        <v>3061</v>
      </c>
      <c r="E960" s="698" t="s">
        <v>1663</v>
      </c>
      <c r="F960" s="696" t="s">
        <v>1639</v>
      </c>
      <c r="G960" s="696" t="s">
        <v>1744</v>
      </c>
      <c r="H960" s="696" t="s">
        <v>531</v>
      </c>
      <c r="I960" s="696" t="s">
        <v>1779</v>
      </c>
      <c r="J960" s="696" t="s">
        <v>1777</v>
      </c>
      <c r="K960" s="696" t="s">
        <v>1780</v>
      </c>
      <c r="L960" s="699">
        <v>250.07</v>
      </c>
      <c r="M960" s="699">
        <v>1500.42</v>
      </c>
      <c r="N960" s="696">
        <v>6</v>
      </c>
      <c r="O960" s="700">
        <v>1</v>
      </c>
      <c r="P960" s="699">
        <v>1500.42</v>
      </c>
      <c r="Q960" s="701">
        <v>1</v>
      </c>
      <c r="R960" s="696">
        <v>6</v>
      </c>
      <c r="S960" s="701">
        <v>1</v>
      </c>
      <c r="T960" s="700">
        <v>1</v>
      </c>
      <c r="U960" s="702">
        <v>1</v>
      </c>
    </row>
    <row r="961" spans="1:21" ht="14.4" customHeight="1" x14ac:dyDescent="0.3">
      <c r="A961" s="695">
        <v>12</v>
      </c>
      <c r="B961" s="696" t="s">
        <v>530</v>
      </c>
      <c r="C961" s="696">
        <v>89301122</v>
      </c>
      <c r="D961" s="697" t="s">
        <v>3061</v>
      </c>
      <c r="E961" s="698" t="s">
        <v>1663</v>
      </c>
      <c r="F961" s="696" t="s">
        <v>1639</v>
      </c>
      <c r="G961" s="696" t="s">
        <v>1744</v>
      </c>
      <c r="H961" s="696" t="s">
        <v>531</v>
      </c>
      <c r="I961" s="696" t="s">
        <v>1880</v>
      </c>
      <c r="J961" s="696" t="s">
        <v>1746</v>
      </c>
      <c r="K961" s="696" t="s">
        <v>1881</v>
      </c>
      <c r="L961" s="699">
        <v>0</v>
      </c>
      <c r="M961" s="699">
        <v>0</v>
      </c>
      <c r="N961" s="696">
        <v>1</v>
      </c>
      <c r="O961" s="700">
        <v>1</v>
      </c>
      <c r="P961" s="699"/>
      <c r="Q961" s="701"/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12</v>
      </c>
      <c r="B962" s="696" t="s">
        <v>530</v>
      </c>
      <c r="C962" s="696">
        <v>89301122</v>
      </c>
      <c r="D962" s="697" t="s">
        <v>3061</v>
      </c>
      <c r="E962" s="698" t="s">
        <v>1663</v>
      </c>
      <c r="F962" s="696" t="s">
        <v>1639</v>
      </c>
      <c r="G962" s="696" t="s">
        <v>1744</v>
      </c>
      <c r="H962" s="696" t="s">
        <v>531</v>
      </c>
      <c r="I962" s="696" t="s">
        <v>1745</v>
      </c>
      <c r="J962" s="696" t="s">
        <v>1746</v>
      </c>
      <c r="K962" s="696" t="s">
        <v>1747</v>
      </c>
      <c r="L962" s="699">
        <v>181.41</v>
      </c>
      <c r="M962" s="699">
        <v>2539.7399999999998</v>
      </c>
      <c r="N962" s="696">
        <v>14</v>
      </c>
      <c r="O962" s="700">
        <v>3.5</v>
      </c>
      <c r="P962" s="699">
        <v>1451.28</v>
      </c>
      <c r="Q962" s="701">
        <v>0.57142857142857151</v>
      </c>
      <c r="R962" s="696">
        <v>8</v>
      </c>
      <c r="S962" s="701">
        <v>0.5714285714285714</v>
      </c>
      <c r="T962" s="700">
        <v>1.5</v>
      </c>
      <c r="U962" s="702">
        <v>0.42857142857142855</v>
      </c>
    </row>
    <row r="963" spans="1:21" ht="14.4" customHeight="1" x14ac:dyDescent="0.3">
      <c r="A963" s="695">
        <v>12</v>
      </c>
      <c r="B963" s="696" t="s">
        <v>530</v>
      </c>
      <c r="C963" s="696">
        <v>89301122</v>
      </c>
      <c r="D963" s="697" t="s">
        <v>3061</v>
      </c>
      <c r="E963" s="698" t="s">
        <v>1663</v>
      </c>
      <c r="F963" s="696" t="s">
        <v>1639</v>
      </c>
      <c r="G963" s="696" t="s">
        <v>2474</v>
      </c>
      <c r="H963" s="696" t="s">
        <v>1090</v>
      </c>
      <c r="I963" s="696" t="s">
        <v>2578</v>
      </c>
      <c r="J963" s="696" t="s">
        <v>2579</v>
      </c>
      <c r="K963" s="696" t="s">
        <v>2580</v>
      </c>
      <c r="L963" s="699">
        <v>134.83000000000001</v>
      </c>
      <c r="M963" s="699">
        <v>134.83000000000001</v>
      </c>
      <c r="N963" s="696">
        <v>1</v>
      </c>
      <c r="O963" s="700">
        <v>1</v>
      </c>
      <c r="P963" s="699">
        <v>134.83000000000001</v>
      </c>
      <c r="Q963" s="701">
        <v>1</v>
      </c>
      <c r="R963" s="696">
        <v>1</v>
      </c>
      <c r="S963" s="701">
        <v>1</v>
      </c>
      <c r="T963" s="700">
        <v>1</v>
      </c>
      <c r="U963" s="702">
        <v>1</v>
      </c>
    </row>
    <row r="964" spans="1:21" ht="14.4" customHeight="1" x14ac:dyDescent="0.3">
      <c r="A964" s="695">
        <v>12</v>
      </c>
      <c r="B964" s="696" t="s">
        <v>530</v>
      </c>
      <c r="C964" s="696">
        <v>89301122</v>
      </c>
      <c r="D964" s="697" t="s">
        <v>3061</v>
      </c>
      <c r="E964" s="698" t="s">
        <v>1663</v>
      </c>
      <c r="F964" s="696" t="s">
        <v>1639</v>
      </c>
      <c r="G964" s="696" t="s">
        <v>2861</v>
      </c>
      <c r="H964" s="696" t="s">
        <v>531</v>
      </c>
      <c r="I964" s="696" t="s">
        <v>2862</v>
      </c>
      <c r="J964" s="696" t="s">
        <v>2863</v>
      </c>
      <c r="K964" s="696" t="s">
        <v>2864</v>
      </c>
      <c r="L964" s="699">
        <v>32.869999999999997</v>
      </c>
      <c r="M964" s="699">
        <v>65.739999999999995</v>
      </c>
      <c r="N964" s="696">
        <v>2</v>
      </c>
      <c r="O964" s="700">
        <v>0.5</v>
      </c>
      <c r="P964" s="699">
        <v>65.739999999999995</v>
      </c>
      <c r="Q964" s="701">
        <v>1</v>
      </c>
      <c r="R964" s="696">
        <v>2</v>
      </c>
      <c r="S964" s="701">
        <v>1</v>
      </c>
      <c r="T964" s="700">
        <v>0.5</v>
      </c>
      <c r="U964" s="702">
        <v>1</v>
      </c>
    </row>
    <row r="965" spans="1:21" ht="14.4" customHeight="1" x14ac:dyDescent="0.3">
      <c r="A965" s="695">
        <v>12</v>
      </c>
      <c r="B965" s="696" t="s">
        <v>530</v>
      </c>
      <c r="C965" s="696">
        <v>89301122</v>
      </c>
      <c r="D965" s="697" t="s">
        <v>3061</v>
      </c>
      <c r="E965" s="698" t="s">
        <v>1663</v>
      </c>
      <c r="F965" s="696" t="s">
        <v>1639</v>
      </c>
      <c r="G965" s="696" t="s">
        <v>1713</v>
      </c>
      <c r="H965" s="696" t="s">
        <v>531</v>
      </c>
      <c r="I965" s="696" t="s">
        <v>1714</v>
      </c>
      <c r="J965" s="696" t="s">
        <v>1715</v>
      </c>
      <c r="K965" s="696" t="s">
        <v>1716</v>
      </c>
      <c r="L965" s="699">
        <v>326.37</v>
      </c>
      <c r="M965" s="699">
        <v>7832.8799999999992</v>
      </c>
      <c r="N965" s="696">
        <v>24</v>
      </c>
      <c r="O965" s="700">
        <v>10</v>
      </c>
      <c r="P965" s="699">
        <v>6853.7699999999995</v>
      </c>
      <c r="Q965" s="701">
        <v>0.875</v>
      </c>
      <c r="R965" s="696">
        <v>21</v>
      </c>
      <c r="S965" s="701">
        <v>0.875</v>
      </c>
      <c r="T965" s="700">
        <v>9</v>
      </c>
      <c r="U965" s="702">
        <v>0.9</v>
      </c>
    </row>
    <row r="966" spans="1:21" ht="14.4" customHeight="1" x14ac:dyDescent="0.3">
      <c r="A966" s="695">
        <v>12</v>
      </c>
      <c r="B966" s="696" t="s">
        <v>530</v>
      </c>
      <c r="C966" s="696">
        <v>89301122</v>
      </c>
      <c r="D966" s="697" t="s">
        <v>3061</v>
      </c>
      <c r="E966" s="698" t="s">
        <v>1663</v>
      </c>
      <c r="F966" s="696" t="s">
        <v>1639</v>
      </c>
      <c r="G966" s="696" t="s">
        <v>2585</v>
      </c>
      <c r="H966" s="696" t="s">
        <v>531</v>
      </c>
      <c r="I966" s="696" t="s">
        <v>756</v>
      </c>
      <c r="J966" s="696" t="s">
        <v>2586</v>
      </c>
      <c r="K966" s="696" t="s">
        <v>2587</v>
      </c>
      <c r="L966" s="699">
        <v>0</v>
      </c>
      <c r="M966" s="699">
        <v>0</v>
      </c>
      <c r="N966" s="696">
        <v>1</v>
      </c>
      <c r="O966" s="700">
        <v>1</v>
      </c>
      <c r="P966" s="699">
        <v>0</v>
      </c>
      <c r="Q966" s="701"/>
      <c r="R966" s="696">
        <v>1</v>
      </c>
      <c r="S966" s="701">
        <v>1</v>
      </c>
      <c r="T966" s="700">
        <v>1</v>
      </c>
      <c r="U966" s="702">
        <v>1</v>
      </c>
    </row>
    <row r="967" spans="1:21" ht="14.4" customHeight="1" x14ac:dyDescent="0.3">
      <c r="A967" s="695">
        <v>12</v>
      </c>
      <c r="B967" s="696" t="s">
        <v>530</v>
      </c>
      <c r="C967" s="696">
        <v>89301122</v>
      </c>
      <c r="D967" s="697" t="s">
        <v>3061</v>
      </c>
      <c r="E967" s="698" t="s">
        <v>1663</v>
      </c>
      <c r="F967" s="696" t="s">
        <v>1639</v>
      </c>
      <c r="G967" s="696" t="s">
        <v>1894</v>
      </c>
      <c r="H967" s="696" t="s">
        <v>531</v>
      </c>
      <c r="I967" s="696" t="s">
        <v>2865</v>
      </c>
      <c r="J967" s="696" t="s">
        <v>2866</v>
      </c>
      <c r="K967" s="696" t="s">
        <v>2867</v>
      </c>
      <c r="L967" s="699">
        <v>0</v>
      </c>
      <c r="M967" s="699">
        <v>0</v>
      </c>
      <c r="N967" s="696">
        <v>1</v>
      </c>
      <c r="O967" s="700">
        <v>1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12</v>
      </c>
      <c r="B968" s="696" t="s">
        <v>530</v>
      </c>
      <c r="C968" s="696">
        <v>89301122</v>
      </c>
      <c r="D968" s="697" t="s">
        <v>3061</v>
      </c>
      <c r="E968" s="698" t="s">
        <v>1663</v>
      </c>
      <c r="F968" s="696" t="s">
        <v>1639</v>
      </c>
      <c r="G968" s="696" t="s">
        <v>1894</v>
      </c>
      <c r="H968" s="696" t="s">
        <v>531</v>
      </c>
      <c r="I968" s="696" t="s">
        <v>2868</v>
      </c>
      <c r="J968" s="696" t="s">
        <v>2869</v>
      </c>
      <c r="K968" s="696" t="s">
        <v>1897</v>
      </c>
      <c r="L968" s="699">
        <v>0</v>
      </c>
      <c r="M968" s="699">
        <v>0</v>
      </c>
      <c r="N968" s="696">
        <v>1</v>
      </c>
      <c r="O968" s="700">
        <v>1</v>
      </c>
      <c r="P968" s="699"/>
      <c r="Q968" s="701"/>
      <c r="R968" s="696"/>
      <c r="S968" s="701">
        <v>0</v>
      </c>
      <c r="T968" s="700"/>
      <c r="U968" s="702">
        <v>0</v>
      </c>
    </row>
    <row r="969" spans="1:21" ht="14.4" customHeight="1" x14ac:dyDescent="0.3">
      <c r="A969" s="695">
        <v>12</v>
      </c>
      <c r="B969" s="696" t="s">
        <v>530</v>
      </c>
      <c r="C969" s="696">
        <v>89301122</v>
      </c>
      <c r="D969" s="697" t="s">
        <v>3061</v>
      </c>
      <c r="E969" s="698" t="s">
        <v>1663</v>
      </c>
      <c r="F969" s="696" t="s">
        <v>1639</v>
      </c>
      <c r="G969" s="696" t="s">
        <v>1894</v>
      </c>
      <c r="H969" s="696" t="s">
        <v>531</v>
      </c>
      <c r="I969" s="696" t="s">
        <v>2039</v>
      </c>
      <c r="J969" s="696" t="s">
        <v>2038</v>
      </c>
      <c r="K969" s="696" t="s">
        <v>2040</v>
      </c>
      <c r="L969" s="699">
        <v>0</v>
      </c>
      <c r="M969" s="699">
        <v>0</v>
      </c>
      <c r="N969" s="696">
        <v>11</v>
      </c>
      <c r="O969" s="700">
        <v>7</v>
      </c>
      <c r="P969" s="699">
        <v>0</v>
      </c>
      <c r="Q969" s="701"/>
      <c r="R969" s="696">
        <v>10</v>
      </c>
      <c r="S969" s="701">
        <v>0.90909090909090906</v>
      </c>
      <c r="T969" s="700">
        <v>6</v>
      </c>
      <c r="U969" s="702">
        <v>0.8571428571428571</v>
      </c>
    </row>
    <row r="970" spans="1:21" ht="14.4" customHeight="1" x14ac:dyDescent="0.3">
      <c r="A970" s="695">
        <v>12</v>
      </c>
      <c r="B970" s="696" t="s">
        <v>530</v>
      </c>
      <c r="C970" s="696">
        <v>89301122</v>
      </c>
      <c r="D970" s="697" t="s">
        <v>3061</v>
      </c>
      <c r="E970" s="698" t="s">
        <v>1663</v>
      </c>
      <c r="F970" s="696" t="s">
        <v>1639</v>
      </c>
      <c r="G970" s="696" t="s">
        <v>1894</v>
      </c>
      <c r="H970" s="696" t="s">
        <v>531</v>
      </c>
      <c r="I970" s="696" t="s">
        <v>1895</v>
      </c>
      <c r="J970" s="696" t="s">
        <v>1896</v>
      </c>
      <c r="K970" s="696" t="s">
        <v>1897</v>
      </c>
      <c r="L970" s="699">
        <v>0</v>
      </c>
      <c r="M970" s="699">
        <v>0</v>
      </c>
      <c r="N970" s="696">
        <v>2</v>
      </c>
      <c r="O970" s="700">
        <v>2</v>
      </c>
      <c r="P970" s="699">
        <v>0</v>
      </c>
      <c r="Q970" s="701"/>
      <c r="R970" s="696">
        <v>1</v>
      </c>
      <c r="S970" s="701">
        <v>0.5</v>
      </c>
      <c r="T970" s="700">
        <v>1</v>
      </c>
      <c r="U970" s="702">
        <v>0.5</v>
      </c>
    </row>
    <row r="971" spans="1:21" ht="14.4" customHeight="1" x14ac:dyDescent="0.3">
      <c r="A971" s="695">
        <v>12</v>
      </c>
      <c r="B971" s="696" t="s">
        <v>530</v>
      </c>
      <c r="C971" s="696">
        <v>89301122</v>
      </c>
      <c r="D971" s="697" t="s">
        <v>3061</v>
      </c>
      <c r="E971" s="698" t="s">
        <v>1663</v>
      </c>
      <c r="F971" s="696" t="s">
        <v>1639</v>
      </c>
      <c r="G971" s="696" t="s">
        <v>1894</v>
      </c>
      <c r="H971" s="696" t="s">
        <v>531</v>
      </c>
      <c r="I971" s="696" t="s">
        <v>2870</v>
      </c>
      <c r="J971" s="696" t="s">
        <v>1896</v>
      </c>
      <c r="K971" s="696" t="s">
        <v>2040</v>
      </c>
      <c r="L971" s="699">
        <v>0</v>
      </c>
      <c r="M971" s="699">
        <v>0</v>
      </c>
      <c r="N971" s="696">
        <v>1</v>
      </c>
      <c r="O971" s="700">
        <v>0.5</v>
      </c>
      <c r="P971" s="699">
        <v>0</v>
      </c>
      <c r="Q971" s="701"/>
      <c r="R971" s="696">
        <v>1</v>
      </c>
      <c r="S971" s="701">
        <v>1</v>
      </c>
      <c r="T971" s="700">
        <v>0.5</v>
      </c>
      <c r="U971" s="702">
        <v>1</v>
      </c>
    </row>
    <row r="972" spans="1:21" ht="14.4" customHeight="1" x14ac:dyDescent="0.3">
      <c r="A972" s="695">
        <v>12</v>
      </c>
      <c r="B972" s="696" t="s">
        <v>530</v>
      </c>
      <c r="C972" s="696">
        <v>89301122</v>
      </c>
      <c r="D972" s="697" t="s">
        <v>3061</v>
      </c>
      <c r="E972" s="698" t="s">
        <v>1663</v>
      </c>
      <c r="F972" s="696" t="s">
        <v>1639</v>
      </c>
      <c r="G972" s="696" t="s">
        <v>1894</v>
      </c>
      <c r="H972" s="696" t="s">
        <v>531</v>
      </c>
      <c r="I972" s="696" t="s">
        <v>1898</v>
      </c>
      <c r="J972" s="696" t="s">
        <v>1896</v>
      </c>
      <c r="K972" s="696" t="s">
        <v>1899</v>
      </c>
      <c r="L972" s="699">
        <v>0</v>
      </c>
      <c r="M972" s="699">
        <v>0</v>
      </c>
      <c r="N972" s="696">
        <v>1</v>
      </c>
      <c r="O972" s="700">
        <v>1</v>
      </c>
      <c r="P972" s="699">
        <v>0</v>
      </c>
      <c r="Q972" s="701"/>
      <c r="R972" s="696">
        <v>1</v>
      </c>
      <c r="S972" s="701">
        <v>1</v>
      </c>
      <c r="T972" s="700">
        <v>1</v>
      </c>
      <c r="U972" s="702">
        <v>1</v>
      </c>
    </row>
    <row r="973" spans="1:21" ht="14.4" customHeight="1" x14ac:dyDescent="0.3">
      <c r="A973" s="695">
        <v>12</v>
      </c>
      <c r="B973" s="696" t="s">
        <v>530</v>
      </c>
      <c r="C973" s="696">
        <v>89301122</v>
      </c>
      <c r="D973" s="697" t="s">
        <v>3061</v>
      </c>
      <c r="E973" s="698" t="s">
        <v>1663</v>
      </c>
      <c r="F973" s="696" t="s">
        <v>1639</v>
      </c>
      <c r="G973" s="696" t="s">
        <v>1894</v>
      </c>
      <c r="H973" s="696" t="s">
        <v>531</v>
      </c>
      <c r="I973" s="696" t="s">
        <v>1900</v>
      </c>
      <c r="J973" s="696" t="s">
        <v>1896</v>
      </c>
      <c r="K973" s="696" t="s">
        <v>1901</v>
      </c>
      <c r="L973" s="699">
        <v>0</v>
      </c>
      <c r="M973" s="699">
        <v>0</v>
      </c>
      <c r="N973" s="696">
        <v>3</v>
      </c>
      <c r="O973" s="700">
        <v>3</v>
      </c>
      <c r="P973" s="699">
        <v>0</v>
      </c>
      <c r="Q973" s="701"/>
      <c r="R973" s="696">
        <v>2</v>
      </c>
      <c r="S973" s="701">
        <v>0.66666666666666663</v>
      </c>
      <c r="T973" s="700">
        <v>2</v>
      </c>
      <c r="U973" s="702">
        <v>0.66666666666666663</v>
      </c>
    </row>
    <row r="974" spans="1:21" ht="14.4" customHeight="1" x14ac:dyDescent="0.3">
      <c r="A974" s="695">
        <v>12</v>
      </c>
      <c r="B974" s="696" t="s">
        <v>530</v>
      </c>
      <c r="C974" s="696">
        <v>89301122</v>
      </c>
      <c r="D974" s="697" t="s">
        <v>3061</v>
      </c>
      <c r="E974" s="698" t="s">
        <v>1663</v>
      </c>
      <c r="F974" s="696" t="s">
        <v>1639</v>
      </c>
      <c r="G974" s="696" t="s">
        <v>2871</v>
      </c>
      <c r="H974" s="696" t="s">
        <v>531</v>
      </c>
      <c r="I974" s="696" t="s">
        <v>2872</v>
      </c>
      <c r="J974" s="696" t="s">
        <v>674</v>
      </c>
      <c r="K974" s="696" t="s">
        <v>2873</v>
      </c>
      <c r="L974" s="699">
        <v>0</v>
      </c>
      <c r="M974" s="699">
        <v>0</v>
      </c>
      <c r="N974" s="696">
        <v>1</v>
      </c>
      <c r="O974" s="700"/>
      <c r="P974" s="699"/>
      <c r="Q974" s="701"/>
      <c r="R974" s="696"/>
      <c r="S974" s="701">
        <v>0</v>
      </c>
      <c r="T974" s="700"/>
      <c r="U974" s="702"/>
    </row>
    <row r="975" spans="1:21" ht="14.4" customHeight="1" x14ac:dyDescent="0.3">
      <c r="A975" s="695">
        <v>12</v>
      </c>
      <c r="B975" s="696" t="s">
        <v>530</v>
      </c>
      <c r="C975" s="696">
        <v>89301122</v>
      </c>
      <c r="D975" s="697" t="s">
        <v>3061</v>
      </c>
      <c r="E975" s="698" t="s">
        <v>1663</v>
      </c>
      <c r="F975" s="696" t="s">
        <v>1639</v>
      </c>
      <c r="G975" s="696" t="s">
        <v>2594</v>
      </c>
      <c r="H975" s="696" t="s">
        <v>531</v>
      </c>
      <c r="I975" s="696" t="s">
        <v>2874</v>
      </c>
      <c r="J975" s="696" t="s">
        <v>2599</v>
      </c>
      <c r="K975" s="696" t="s">
        <v>2875</v>
      </c>
      <c r="L975" s="699">
        <v>164.15</v>
      </c>
      <c r="M975" s="699">
        <v>492.45000000000005</v>
      </c>
      <c r="N975" s="696">
        <v>3</v>
      </c>
      <c r="O975" s="700">
        <v>1</v>
      </c>
      <c r="P975" s="699">
        <v>492.45000000000005</v>
      </c>
      <c r="Q975" s="701">
        <v>1</v>
      </c>
      <c r="R975" s="696">
        <v>3</v>
      </c>
      <c r="S975" s="701">
        <v>1</v>
      </c>
      <c r="T975" s="700">
        <v>1</v>
      </c>
      <c r="U975" s="702">
        <v>1</v>
      </c>
    </row>
    <row r="976" spans="1:21" ht="14.4" customHeight="1" x14ac:dyDescent="0.3">
      <c r="A976" s="695">
        <v>12</v>
      </c>
      <c r="B976" s="696" t="s">
        <v>530</v>
      </c>
      <c r="C976" s="696">
        <v>89301122</v>
      </c>
      <c r="D976" s="697" t="s">
        <v>3061</v>
      </c>
      <c r="E976" s="698" t="s">
        <v>1663</v>
      </c>
      <c r="F976" s="696" t="s">
        <v>1639</v>
      </c>
      <c r="G976" s="696" t="s">
        <v>1750</v>
      </c>
      <c r="H976" s="696" t="s">
        <v>531</v>
      </c>
      <c r="I976" s="696" t="s">
        <v>619</v>
      </c>
      <c r="J976" s="696" t="s">
        <v>620</v>
      </c>
      <c r="K976" s="696" t="s">
        <v>1751</v>
      </c>
      <c r="L976" s="699">
        <v>127.5</v>
      </c>
      <c r="M976" s="699">
        <v>2677.5</v>
      </c>
      <c r="N976" s="696">
        <v>21</v>
      </c>
      <c r="O976" s="700">
        <v>10.5</v>
      </c>
      <c r="P976" s="699">
        <v>1402.5</v>
      </c>
      <c r="Q976" s="701">
        <v>0.52380952380952384</v>
      </c>
      <c r="R976" s="696">
        <v>11</v>
      </c>
      <c r="S976" s="701">
        <v>0.52380952380952384</v>
      </c>
      <c r="T976" s="700">
        <v>5.5</v>
      </c>
      <c r="U976" s="702">
        <v>0.52380952380952384</v>
      </c>
    </row>
    <row r="977" spans="1:21" ht="14.4" customHeight="1" x14ac:dyDescent="0.3">
      <c r="A977" s="695">
        <v>12</v>
      </c>
      <c r="B977" s="696" t="s">
        <v>530</v>
      </c>
      <c r="C977" s="696">
        <v>89301122</v>
      </c>
      <c r="D977" s="697" t="s">
        <v>3061</v>
      </c>
      <c r="E977" s="698" t="s">
        <v>1663</v>
      </c>
      <c r="F977" s="696" t="s">
        <v>1639</v>
      </c>
      <c r="G977" s="696" t="s">
        <v>1717</v>
      </c>
      <c r="H977" s="696" t="s">
        <v>531</v>
      </c>
      <c r="I977" s="696" t="s">
        <v>658</v>
      </c>
      <c r="J977" s="696" t="s">
        <v>1718</v>
      </c>
      <c r="K977" s="696" t="s">
        <v>1719</v>
      </c>
      <c r="L977" s="699">
        <v>0</v>
      </c>
      <c r="M977" s="699">
        <v>0</v>
      </c>
      <c r="N977" s="696">
        <v>3</v>
      </c>
      <c r="O977" s="700">
        <v>1</v>
      </c>
      <c r="P977" s="699">
        <v>0</v>
      </c>
      <c r="Q977" s="701"/>
      <c r="R977" s="696">
        <v>3</v>
      </c>
      <c r="S977" s="701">
        <v>1</v>
      </c>
      <c r="T977" s="700">
        <v>1</v>
      </c>
      <c r="U977" s="702">
        <v>1</v>
      </c>
    </row>
    <row r="978" spans="1:21" ht="14.4" customHeight="1" x14ac:dyDescent="0.3">
      <c r="A978" s="695">
        <v>12</v>
      </c>
      <c r="B978" s="696" t="s">
        <v>530</v>
      </c>
      <c r="C978" s="696">
        <v>89301122</v>
      </c>
      <c r="D978" s="697" t="s">
        <v>3061</v>
      </c>
      <c r="E978" s="698" t="s">
        <v>1663</v>
      </c>
      <c r="F978" s="696" t="s">
        <v>1639</v>
      </c>
      <c r="G978" s="696" t="s">
        <v>1902</v>
      </c>
      <c r="H978" s="696" t="s">
        <v>531</v>
      </c>
      <c r="I978" s="696" t="s">
        <v>1903</v>
      </c>
      <c r="J978" s="696" t="s">
        <v>1904</v>
      </c>
      <c r="K978" s="696" t="s">
        <v>1905</v>
      </c>
      <c r="L978" s="699">
        <v>893.1</v>
      </c>
      <c r="M978" s="699">
        <v>893.1</v>
      </c>
      <c r="N978" s="696">
        <v>1</v>
      </c>
      <c r="O978" s="700">
        <v>1</v>
      </c>
      <c r="P978" s="699">
        <v>893.1</v>
      </c>
      <c r="Q978" s="701">
        <v>1</v>
      </c>
      <c r="R978" s="696">
        <v>1</v>
      </c>
      <c r="S978" s="701">
        <v>1</v>
      </c>
      <c r="T978" s="700">
        <v>1</v>
      </c>
      <c r="U978" s="702">
        <v>1</v>
      </c>
    </row>
    <row r="979" spans="1:21" ht="14.4" customHeight="1" x14ac:dyDescent="0.3">
      <c r="A979" s="695">
        <v>12</v>
      </c>
      <c r="B979" s="696" t="s">
        <v>530</v>
      </c>
      <c r="C979" s="696">
        <v>89301122</v>
      </c>
      <c r="D979" s="697" t="s">
        <v>3061</v>
      </c>
      <c r="E979" s="698" t="s">
        <v>1663</v>
      </c>
      <c r="F979" s="696" t="s">
        <v>1639</v>
      </c>
      <c r="G979" s="696" t="s">
        <v>1902</v>
      </c>
      <c r="H979" s="696" t="s">
        <v>531</v>
      </c>
      <c r="I979" s="696" t="s">
        <v>2876</v>
      </c>
      <c r="J979" s="696" t="s">
        <v>1904</v>
      </c>
      <c r="K979" s="696" t="s">
        <v>1123</v>
      </c>
      <c r="L979" s="699">
        <v>267.93</v>
      </c>
      <c r="M979" s="699">
        <v>535.86</v>
      </c>
      <c r="N979" s="696">
        <v>2</v>
      </c>
      <c r="O979" s="700">
        <v>1</v>
      </c>
      <c r="P979" s="699">
        <v>535.86</v>
      </c>
      <c r="Q979" s="701">
        <v>1</v>
      </c>
      <c r="R979" s="696">
        <v>2</v>
      </c>
      <c r="S979" s="701">
        <v>1</v>
      </c>
      <c r="T979" s="700">
        <v>1</v>
      </c>
      <c r="U979" s="702">
        <v>1</v>
      </c>
    </row>
    <row r="980" spans="1:21" ht="14.4" customHeight="1" x14ac:dyDescent="0.3">
      <c r="A980" s="695">
        <v>12</v>
      </c>
      <c r="B980" s="696" t="s">
        <v>530</v>
      </c>
      <c r="C980" s="696">
        <v>89301122</v>
      </c>
      <c r="D980" s="697" t="s">
        <v>3061</v>
      </c>
      <c r="E980" s="698" t="s">
        <v>1663</v>
      </c>
      <c r="F980" s="696" t="s">
        <v>1639</v>
      </c>
      <c r="G980" s="696" t="s">
        <v>1902</v>
      </c>
      <c r="H980" s="696" t="s">
        <v>531</v>
      </c>
      <c r="I980" s="696" t="s">
        <v>1909</v>
      </c>
      <c r="J980" s="696" t="s">
        <v>1904</v>
      </c>
      <c r="K980" s="696" t="s">
        <v>1905</v>
      </c>
      <c r="L980" s="699">
        <v>893.1</v>
      </c>
      <c r="M980" s="699">
        <v>2679.3</v>
      </c>
      <c r="N980" s="696">
        <v>3</v>
      </c>
      <c r="O980" s="700">
        <v>3</v>
      </c>
      <c r="P980" s="699">
        <v>893.1</v>
      </c>
      <c r="Q980" s="701">
        <v>0.33333333333333331</v>
      </c>
      <c r="R980" s="696">
        <v>1</v>
      </c>
      <c r="S980" s="701">
        <v>0.33333333333333331</v>
      </c>
      <c r="T980" s="700">
        <v>1</v>
      </c>
      <c r="U980" s="702">
        <v>0.33333333333333331</v>
      </c>
    </row>
    <row r="981" spans="1:21" ht="14.4" customHeight="1" x14ac:dyDescent="0.3">
      <c r="A981" s="695">
        <v>12</v>
      </c>
      <c r="B981" s="696" t="s">
        <v>530</v>
      </c>
      <c r="C981" s="696">
        <v>89301122</v>
      </c>
      <c r="D981" s="697" t="s">
        <v>3061</v>
      </c>
      <c r="E981" s="698" t="s">
        <v>1663</v>
      </c>
      <c r="F981" s="696" t="s">
        <v>1639</v>
      </c>
      <c r="G981" s="696" t="s">
        <v>1902</v>
      </c>
      <c r="H981" s="696" t="s">
        <v>531</v>
      </c>
      <c r="I981" s="696" t="s">
        <v>2234</v>
      </c>
      <c r="J981" s="696" t="s">
        <v>1907</v>
      </c>
      <c r="K981" s="696" t="s">
        <v>1471</v>
      </c>
      <c r="L981" s="699">
        <v>535.87</v>
      </c>
      <c r="M981" s="699">
        <v>4286.9600000000009</v>
      </c>
      <c r="N981" s="696">
        <v>8</v>
      </c>
      <c r="O981" s="700">
        <v>2.5</v>
      </c>
      <c r="P981" s="699">
        <v>2679.3500000000004</v>
      </c>
      <c r="Q981" s="701">
        <v>0.625</v>
      </c>
      <c r="R981" s="696">
        <v>5</v>
      </c>
      <c r="S981" s="701">
        <v>0.625</v>
      </c>
      <c r="T981" s="700">
        <v>1.5</v>
      </c>
      <c r="U981" s="702">
        <v>0.6</v>
      </c>
    </row>
    <row r="982" spans="1:21" ht="14.4" customHeight="1" x14ac:dyDescent="0.3">
      <c r="A982" s="695">
        <v>12</v>
      </c>
      <c r="B982" s="696" t="s">
        <v>530</v>
      </c>
      <c r="C982" s="696">
        <v>89301122</v>
      </c>
      <c r="D982" s="697" t="s">
        <v>3061</v>
      </c>
      <c r="E982" s="698" t="s">
        <v>1663</v>
      </c>
      <c r="F982" s="696" t="s">
        <v>1639</v>
      </c>
      <c r="G982" s="696" t="s">
        <v>1902</v>
      </c>
      <c r="H982" s="696" t="s">
        <v>531</v>
      </c>
      <c r="I982" s="696" t="s">
        <v>2605</v>
      </c>
      <c r="J982" s="696" t="s">
        <v>1907</v>
      </c>
      <c r="K982" s="696" t="s">
        <v>2606</v>
      </c>
      <c r="L982" s="699">
        <v>0</v>
      </c>
      <c r="M982" s="699">
        <v>0</v>
      </c>
      <c r="N982" s="696">
        <v>2</v>
      </c>
      <c r="O982" s="700">
        <v>1.5</v>
      </c>
      <c r="P982" s="699">
        <v>0</v>
      </c>
      <c r="Q982" s="701"/>
      <c r="R982" s="696">
        <v>1</v>
      </c>
      <c r="S982" s="701">
        <v>0.5</v>
      </c>
      <c r="T982" s="700">
        <v>1</v>
      </c>
      <c r="U982" s="702">
        <v>0.66666666666666663</v>
      </c>
    </row>
    <row r="983" spans="1:21" ht="14.4" customHeight="1" x14ac:dyDescent="0.3">
      <c r="A983" s="695">
        <v>12</v>
      </c>
      <c r="B983" s="696" t="s">
        <v>530</v>
      </c>
      <c r="C983" s="696">
        <v>89301122</v>
      </c>
      <c r="D983" s="697" t="s">
        <v>3061</v>
      </c>
      <c r="E983" s="698" t="s">
        <v>1663</v>
      </c>
      <c r="F983" s="696" t="s">
        <v>1639</v>
      </c>
      <c r="G983" s="696" t="s">
        <v>1902</v>
      </c>
      <c r="H983" s="696" t="s">
        <v>531</v>
      </c>
      <c r="I983" s="696" t="s">
        <v>1910</v>
      </c>
      <c r="J983" s="696" t="s">
        <v>1907</v>
      </c>
      <c r="K983" s="696" t="s">
        <v>1908</v>
      </c>
      <c r="L983" s="699">
        <v>1786.21</v>
      </c>
      <c r="M983" s="699">
        <v>5358.63</v>
      </c>
      <c r="N983" s="696">
        <v>3</v>
      </c>
      <c r="O983" s="700">
        <v>2</v>
      </c>
      <c r="P983" s="699">
        <v>3572.42</v>
      </c>
      <c r="Q983" s="701">
        <v>0.66666666666666663</v>
      </c>
      <c r="R983" s="696">
        <v>2</v>
      </c>
      <c r="S983" s="701">
        <v>0.66666666666666663</v>
      </c>
      <c r="T983" s="700">
        <v>1.5</v>
      </c>
      <c r="U983" s="702">
        <v>0.75</v>
      </c>
    </row>
    <row r="984" spans="1:21" ht="14.4" customHeight="1" x14ac:dyDescent="0.3">
      <c r="A984" s="695">
        <v>12</v>
      </c>
      <c r="B984" s="696" t="s">
        <v>530</v>
      </c>
      <c r="C984" s="696">
        <v>89301122</v>
      </c>
      <c r="D984" s="697" t="s">
        <v>3061</v>
      </c>
      <c r="E984" s="698" t="s">
        <v>1663</v>
      </c>
      <c r="F984" s="696" t="s">
        <v>1639</v>
      </c>
      <c r="G984" s="696" t="s">
        <v>1902</v>
      </c>
      <c r="H984" s="696" t="s">
        <v>531</v>
      </c>
      <c r="I984" s="696" t="s">
        <v>2235</v>
      </c>
      <c r="J984" s="696" t="s">
        <v>1904</v>
      </c>
      <c r="K984" s="696" t="s">
        <v>793</v>
      </c>
      <c r="L984" s="699">
        <v>0</v>
      </c>
      <c r="M984" s="699">
        <v>0</v>
      </c>
      <c r="N984" s="696">
        <v>1</v>
      </c>
      <c r="O984" s="700">
        <v>1</v>
      </c>
      <c r="P984" s="699">
        <v>0</v>
      </c>
      <c r="Q984" s="701"/>
      <c r="R984" s="696">
        <v>1</v>
      </c>
      <c r="S984" s="701">
        <v>1</v>
      </c>
      <c r="T984" s="700">
        <v>1</v>
      </c>
      <c r="U984" s="702">
        <v>1</v>
      </c>
    </row>
    <row r="985" spans="1:21" ht="14.4" customHeight="1" x14ac:dyDescent="0.3">
      <c r="A985" s="695">
        <v>12</v>
      </c>
      <c r="B985" s="696" t="s">
        <v>530</v>
      </c>
      <c r="C985" s="696">
        <v>89301122</v>
      </c>
      <c r="D985" s="697" t="s">
        <v>3061</v>
      </c>
      <c r="E985" s="698" t="s">
        <v>1663</v>
      </c>
      <c r="F985" s="696" t="s">
        <v>1639</v>
      </c>
      <c r="G985" s="696" t="s">
        <v>1676</v>
      </c>
      <c r="H985" s="696" t="s">
        <v>531</v>
      </c>
      <c r="I985" s="696" t="s">
        <v>1677</v>
      </c>
      <c r="J985" s="696" t="s">
        <v>1280</v>
      </c>
      <c r="K985" s="696" t="s">
        <v>1678</v>
      </c>
      <c r="L985" s="699">
        <v>23.46</v>
      </c>
      <c r="M985" s="699">
        <v>1689.1200000000003</v>
      </c>
      <c r="N985" s="696">
        <v>72</v>
      </c>
      <c r="O985" s="700">
        <v>28</v>
      </c>
      <c r="P985" s="699">
        <v>985.32000000000028</v>
      </c>
      <c r="Q985" s="701">
        <v>0.58333333333333337</v>
      </c>
      <c r="R985" s="696">
        <v>42</v>
      </c>
      <c r="S985" s="701">
        <v>0.58333333333333337</v>
      </c>
      <c r="T985" s="700">
        <v>16</v>
      </c>
      <c r="U985" s="702">
        <v>0.5714285714285714</v>
      </c>
    </row>
    <row r="986" spans="1:21" ht="14.4" customHeight="1" x14ac:dyDescent="0.3">
      <c r="A986" s="695">
        <v>12</v>
      </c>
      <c r="B986" s="696" t="s">
        <v>530</v>
      </c>
      <c r="C986" s="696">
        <v>89301122</v>
      </c>
      <c r="D986" s="697" t="s">
        <v>3061</v>
      </c>
      <c r="E986" s="698" t="s">
        <v>1663</v>
      </c>
      <c r="F986" s="696" t="s">
        <v>1639</v>
      </c>
      <c r="G986" s="696" t="s">
        <v>1760</v>
      </c>
      <c r="H986" s="696" t="s">
        <v>1090</v>
      </c>
      <c r="I986" s="696" t="s">
        <v>1761</v>
      </c>
      <c r="J986" s="696" t="s">
        <v>1762</v>
      </c>
      <c r="K986" s="696" t="s">
        <v>1763</v>
      </c>
      <c r="L986" s="699">
        <v>164.15</v>
      </c>
      <c r="M986" s="699">
        <v>1641.5</v>
      </c>
      <c r="N986" s="696">
        <v>10</v>
      </c>
      <c r="O986" s="700">
        <v>8</v>
      </c>
      <c r="P986" s="699">
        <v>1149.05</v>
      </c>
      <c r="Q986" s="701">
        <v>0.7</v>
      </c>
      <c r="R986" s="696">
        <v>7</v>
      </c>
      <c r="S986" s="701">
        <v>0.7</v>
      </c>
      <c r="T986" s="700">
        <v>6</v>
      </c>
      <c r="U986" s="702">
        <v>0.75</v>
      </c>
    </row>
    <row r="987" spans="1:21" ht="14.4" customHeight="1" x14ac:dyDescent="0.3">
      <c r="A987" s="695">
        <v>12</v>
      </c>
      <c r="B987" s="696" t="s">
        <v>530</v>
      </c>
      <c r="C987" s="696">
        <v>89301122</v>
      </c>
      <c r="D987" s="697" t="s">
        <v>3061</v>
      </c>
      <c r="E987" s="698" t="s">
        <v>1663</v>
      </c>
      <c r="F987" s="696" t="s">
        <v>1639</v>
      </c>
      <c r="G987" s="696" t="s">
        <v>1760</v>
      </c>
      <c r="H987" s="696" t="s">
        <v>531</v>
      </c>
      <c r="I987" s="696" t="s">
        <v>1916</v>
      </c>
      <c r="J987" s="696" t="s">
        <v>1917</v>
      </c>
      <c r="K987" s="696" t="s">
        <v>1918</v>
      </c>
      <c r="L987" s="699">
        <v>547.16999999999996</v>
      </c>
      <c r="M987" s="699">
        <v>6566.04</v>
      </c>
      <c r="N987" s="696">
        <v>12</v>
      </c>
      <c r="O987" s="700">
        <v>11.5</v>
      </c>
      <c r="P987" s="699">
        <v>5471.7</v>
      </c>
      <c r="Q987" s="701">
        <v>0.83333333333333326</v>
      </c>
      <c r="R987" s="696">
        <v>10</v>
      </c>
      <c r="S987" s="701">
        <v>0.83333333333333337</v>
      </c>
      <c r="T987" s="700">
        <v>9.5</v>
      </c>
      <c r="U987" s="702">
        <v>0.82608695652173914</v>
      </c>
    </row>
    <row r="988" spans="1:21" ht="14.4" customHeight="1" x14ac:dyDescent="0.3">
      <c r="A988" s="695">
        <v>12</v>
      </c>
      <c r="B988" s="696" t="s">
        <v>530</v>
      </c>
      <c r="C988" s="696">
        <v>89301122</v>
      </c>
      <c r="D988" s="697" t="s">
        <v>3061</v>
      </c>
      <c r="E988" s="698" t="s">
        <v>1663</v>
      </c>
      <c r="F988" s="696" t="s">
        <v>1639</v>
      </c>
      <c r="G988" s="696" t="s">
        <v>1760</v>
      </c>
      <c r="H988" s="696" t="s">
        <v>1090</v>
      </c>
      <c r="I988" s="696" t="s">
        <v>1919</v>
      </c>
      <c r="J988" s="696" t="s">
        <v>1762</v>
      </c>
      <c r="K988" s="696" t="s">
        <v>1920</v>
      </c>
      <c r="L988" s="699">
        <v>492.45</v>
      </c>
      <c r="M988" s="699">
        <v>34963.950000000026</v>
      </c>
      <c r="N988" s="696">
        <v>71</v>
      </c>
      <c r="O988" s="700">
        <v>63.5</v>
      </c>
      <c r="P988" s="699">
        <v>23637.60000000002</v>
      </c>
      <c r="Q988" s="701">
        <v>0.67605633802816911</v>
      </c>
      <c r="R988" s="696">
        <v>48</v>
      </c>
      <c r="S988" s="701">
        <v>0.676056338028169</v>
      </c>
      <c r="T988" s="700">
        <v>41.5</v>
      </c>
      <c r="U988" s="702">
        <v>0.65354330708661412</v>
      </c>
    </row>
    <row r="989" spans="1:21" ht="14.4" customHeight="1" x14ac:dyDescent="0.3">
      <c r="A989" s="695">
        <v>12</v>
      </c>
      <c r="B989" s="696" t="s">
        <v>530</v>
      </c>
      <c r="C989" s="696">
        <v>89301122</v>
      </c>
      <c r="D989" s="697" t="s">
        <v>3061</v>
      </c>
      <c r="E989" s="698" t="s">
        <v>1663</v>
      </c>
      <c r="F989" s="696" t="s">
        <v>1639</v>
      </c>
      <c r="G989" s="696" t="s">
        <v>1760</v>
      </c>
      <c r="H989" s="696" t="s">
        <v>531</v>
      </c>
      <c r="I989" s="696" t="s">
        <v>2877</v>
      </c>
      <c r="J989" s="696" t="s">
        <v>2878</v>
      </c>
      <c r="K989" s="696" t="s">
        <v>2879</v>
      </c>
      <c r="L989" s="699">
        <v>547.16999999999996</v>
      </c>
      <c r="M989" s="699">
        <v>547.16999999999996</v>
      </c>
      <c r="N989" s="696">
        <v>1</v>
      </c>
      <c r="O989" s="700">
        <v>1</v>
      </c>
      <c r="P989" s="699"/>
      <c r="Q989" s="701">
        <v>0</v>
      </c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12</v>
      </c>
      <c r="B990" s="696" t="s">
        <v>530</v>
      </c>
      <c r="C990" s="696">
        <v>89301122</v>
      </c>
      <c r="D990" s="697" t="s">
        <v>3061</v>
      </c>
      <c r="E990" s="698" t="s">
        <v>1663</v>
      </c>
      <c r="F990" s="696" t="s">
        <v>1639</v>
      </c>
      <c r="G990" s="696" t="s">
        <v>1679</v>
      </c>
      <c r="H990" s="696" t="s">
        <v>531</v>
      </c>
      <c r="I990" s="696" t="s">
        <v>2477</v>
      </c>
      <c r="J990" s="696" t="s">
        <v>1681</v>
      </c>
      <c r="K990" s="696" t="s">
        <v>2478</v>
      </c>
      <c r="L990" s="699">
        <v>553.4</v>
      </c>
      <c r="M990" s="699">
        <v>553.4</v>
      </c>
      <c r="N990" s="696">
        <v>1</v>
      </c>
      <c r="O990" s="700">
        <v>1</v>
      </c>
      <c r="P990" s="699">
        <v>553.4</v>
      </c>
      <c r="Q990" s="701">
        <v>1</v>
      </c>
      <c r="R990" s="696">
        <v>1</v>
      </c>
      <c r="S990" s="701">
        <v>1</v>
      </c>
      <c r="T990" s="700">
        <v>1</v>
      </c>
      <c r="U990" s="702">
        <v>1</v>
      </c>
    </row>
    <row r="991" spans="1:21" ht="14.4" customHeight="1" x14ac:dyDescent="0.3">
      <c r="A991" s="695">
        <v>12</v>
      </c>
      <c r="B991" s="696" t="s">
        <v>530</v>
      </c>
      <c r="C991" s="696">
        <v>89301122</v>
      </c>
      <c r="D991" s="697" t="s">
        <v>3061</v>
      </c>
      <c r="E991" s="698" t="s">
        <v>1663</v>
      </c>
      <c r="F991" s="696" t="s">
        <v>1639</v>
      </c>
      <c r="G991" s="696" t="s">
        <v>1679</v>
      </c>
      <c r="H991" s="696" t="s">
        <v>531</v>
      </c>
      <c r="I991" s="696" t="s">
        <v>1680</v>
      </c>
      <c r="J991" s="696" t="s">
        <v>1681</v>
      </c>
      <c r="K991" s="696" t="s">
        <v>1682</v>
      </c>
      <c r="L991" s="699">
        <v>1660.2</v>
      </c>
      <c r="M991" s="699">
        <v>61427.39999999998</v>
      </c>
      <c r="N991" s="696">
        <v>37</v>
      </c>
      <c r="O991" s="700">
        <v>35</v>
      </c>
      <c r="P991" s="699">
        <v>48145.799999999981</v>
      </c>
      <c r="Q991" s="701">
        <v>0.78378378378378377</v>
      </c>
      <c r="R991" s="696">
        <v>29</v>
      </c>
      <c r="S991" s="701">
        <v>0.78378378378378377</v>
      </c>
      <c r="T991" s="700">
        <v>28</v>
      </c>
      <c r="U991" s="702">
        <v>0.8</v>
      </c>
    </row>
    <row r="992" spans="1:21" ht="14.4" customHeight="1" x14ac:dyDescent="0.3">
      <c r="A992" s="695">
        <v>12</v>
      </c>
      <c r="B992" s="696" t="s">
        <v>530</v>
      </c>
      <c r="C992" s="696">
        <v>89301122</v>
      </c>
      <c r="D992" s="697" t="s">
        <v>3061</v>
      </c>
      <c r="E992" s="698" t="s">
        <v>1663</v>
      </c>
      <c r="F992" s="696" t="s">
        <v>1639</v>
      </c>
      <c r="G992" s="696" t="s">
        <v>2618</v>
      </c>
      <c r="H992" s="696" t="s">
        <v>531</v>
      </c>
      <c r="I992" s="696" t="s">
        <v>2619</v>
      </c>
      <c r="J992" s="696" t="s">
        <v>2620</v>
      </c>
      <c r="K992" s="696" t="s">
        <v>825</v>
      </c>
      <c r="L992" s="699">
        <v>164.15</v>
      </c>
      <c r="M992" s="699">
        <v>492.45000000000005</v>
      </c>
      <c r="N992" s="696">
        <v>3</v>
      </c>
      <c r="O992" s="700">
        <v>0.5</v>
      </c>
      <c r="P992" s="699">
        <v>492.45000000000005</v>
      </c>
      <c r="Q992" s="701">
        <v>1</v>
      </c>
      <c r="R992" s="696">
        <v>3</v>
      </c>
      <c r="S992" s="701">
        <v>1</v>
      </c>
      <c r="T992" s="700">
        <v>0.5</v>
      </c>
      <c r="U992" s="702">
        <v>1</v>
      </c>
    </row>
    <row r="993" spans="1:21" ht="14.4" customHeight="1" x14ac:dyDescent="0.3">
      <c r="A993" s="695">
        <v>12</v>
      </c>
      <c r="B993" s="696" t="s">
        <v>530</v>
      </c>
      <c r="C993" s="696">
        <v>89301122</v>
      </c>
      <c r="D993" s="697" t="s">
        <v>3061</v>
      </c>
      <c r="E993" s="698" t="s">
        <v>1663</v>
      </c>
      <c r="F993" s="696" t="s">
        <v>1639</v>
      </c>
      <c r="G993" s="696" t="s">
        <v>2046</v>
      </c>
      <c r="H993" s="696" t="s">
        <v>531</v>
      </c>
      <c r="I993" s="696" t="s">
        <v>2880</v>
      </c>
      <c r="J993" s="696" t="s">
        <v>2881</v>
      </c>
      <c r="K993" s="696" t="s">
        <v>2882</v>
      </c>
      <c r="L993" s="699">
        <v>331.34</v>
      </c>
      <c r="M993" s="699">
        <v>1988.04</v>
      </c>
      <c r="N993" s="696">
        <v>6</v>
      </c>
      <c r="O993" s="700">
        <v>1</v>
      </c>
      <c r="P993" s="699"/>
      <c r="Q993" s="701">
        <v>0</v>
      </c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12</v>
      </c>
      <c r="B994" s="696" t="s">
        <v>530</v>
      </c>
      <c r="C994" s="696">
        <v>89301122</v>
      </c>
      <c r="D994" s="697" t="s">
        <v>3061</v>
      </c>
      <c r="E994" s="698" t="s">
        <v>1663</v>
      </c>
      <c r="F994" s="696" t="s">
        <v>1639</v>
      </c>
      <c r="G994" s="696" t="s">
        <v>1921</v>
      </c>
      <c r="H994" s="696" t="s">
        <v>1090</v>
      </c>
      <c r="I994" s="696" t="s">
        <v>1922</v>
      </c>
      <c r="J994" s="696" t="s">
        <v>1923</v>
      </c>
      <c r="K994" s="696" t="s">
        <v>1924</v>
      </c>
      <c r="L994" s="699">
        <v>104.45</v>
      </c>
      <c r="M994" s="699">
        <v>1462.3000000000002</v>
      </c>
      <c r="N994" s="696">
        <v>14</v>
      </c>
      <c r="O994" s="700">
        <v>3.5</v>
      </c>
      <c r="P994" s="699">
        <v>1462.3000000000002</v>
      </c>
      <c r="Q994" s="701">
        <v>1</v>
      </c>
      <c r="R994" s="696">
        <v>14</v>
      </c>
      <c r="S994" s="701">
        <v>1</v>
      </c>
      <c r="T994" s="700">
        <v>3.5</v>
      </c>
      <c r="U994" s="702">
        <v>1</v>
      </c>
    </row>
    <row r="995" spans="1:21" ht="14.4" customHeight="1" x14ac:dyDescent="0.3">
      <c r="A995" s="695">
        <v>12</v>
      </c>
      <c r="B995" s="696" t="s">
        <v>530</v>
      </c>
      <c r="C995" s="696">
        <v>89301122</v>
      </c>
      <c r="D995" s="697" t="s">
        <v>3061</v>
      </c>
      <c r="E995" s="698" t="s">
        <v>1663</v>
      </c>
      <c r="F995" s="696" t="s">
        <v>1639</v>
      </c>
      <c r="G995" s="696" t="s">
        <v>1921</v>
      </c>
      <c r="H995" s="696" t="s">
        <v>531</v>
      </c>
      <c r="I995" s="696" t="s">
        <v>2801</v>
      </c>
      <c r="J995" s="696" t="s">
        <v>2799</v>
      </c>
      <c r="K995" s="696" t="s">
        <v>2802</v>
      </c>
      <c r="L995" s="699">
        <v>250.07</v>
      </c>
      <c r="M995" s="699">
        <v>750.21</v>
      </c>
      <c r="N995" s="696">
        <v>3</v>
      </c>
      <c r="O995" s="700">
        <v>1</v>
      </c>
      <c r="P995" s="699">
        <v>750.21</v>
      </c>
      <c r="Q995" s="701">
        <v>1</v>
      </c>
      <c r="R995" s="696">
        <v>3</v>
      </c>
      <c r="S995" s="701">
        <v>1</v>
      </c>
      <c r="T995" s="700">
        <v>1</v>
      </c>
      <c r="U995" s="702">
        <v>1</v>
      </c>
    </row>
    <row r="996" spans="1:21" ht="14.4" customHeight="1" x14ac:dyDescent="0.3">
      <c r="A996" s="695">
        <v>12</v>
      </c>
      <c r="B996" s="696" t="s">
        <v>530</v>
      </c>
      <c r="C996" s="696">
        <v>89301122</v>
      </c>
      <c r="D996" s="697" t="s">
        <v>3061</v>
      </c>
      <c r="E996" s="698" t="s">
        <v>1663</v>
      </c>
      <c r="F996" s="696" t="s">
        <v>1639</v>
      </c>
      <c r="G996" s="696" t="s">
        <v>1925</v>
      </c>
      <c r="H996" s="696" t="s">
        <v>531</v>
      </c>
      <c r="I996" s="696" t="s">
        <v>1929</v>
      </c>
      <c r="J996" s="696" t="s">
        <v>1930</v>
      </c>
      <c r="K996" s="696" t="s">
        <v>1931</v>
      </c>
      <c r="L996" s="699">
        <v>146.84</v>
      </c>
      <c r="M996" s="699">
        <v>1908.92</v>
      </c>
      <c r="N996" s="696">
        <v>13</v>
      </c>
      <c r="O996" s="700">
        <v>3.5</v>
      </c>
      <c r="P996" s="699">
        <v>734.2</v>
      </c>
      <c r="Q996" s="701">
        <v>0.38461538461538464</v>
      </c>
      <c r="R996" s="696">
        <v>5</v>
      </c>
      <c r="S996" s="701">
        <v>0.38461538461538464</v>
      </c>
      <c r="T996" s="700">
        <v>2</v>
      </c>
      <c r="U996" s="702">
        <v>0.5714285714285714</v>
      </c>
    </row>
    <row r="997" spans="1:21" ht="14.4" customHeight="1" x14ac:dyDescent="0.3">
      <c r="A997" s="695">
        <v>12</v>
      </c>
      <c r="B997" s="696" t="s">
        <v>530</v>
      </c>
      <c r="C997" s="696">
        <v>89301122</v>
      </c>
      <c r="D997" s="697" t="s">
        <v>3061</v>
      </c>
      <c r="E997" s="698" t="s">
        <v>1663</v>
      </c>
      <c r="F997" s="696" t="s">
        <v>1639</v>
      </c>
      <c r="G997" s="696" t="s">
        <v>2007</v>
      </c>
      <c r="H997" s="696" t="s">
        <v>531</v>
      </c>
      <c r="I997" s="696" t="s">
        <v>2807</v>
      </c>
      <c r="J997" s="696" t="s">
        <v>2808</v>
      </c>
      <c r="K997" s="696" t="s">
        <v>1908</v>
      </c>
      <c r="L997" s="699">
        <v>0</v>
      </c>
      <c r="M997" s="699">
        <v>0</v>
      </c>
      <c r="N997" s="696">
        <v>1</v>
      </c>
      <c r="O997" s="700">
        <v>1</v>
      </c>
      <c r="P997" s="699">
        <v>0</v>
      </c>
      <c r="Q997" s="701"/>
      <c r="R997" s="696">
        <v>1</v>
      </c>
      <c r="S997" s="701">
        <v>1</v>
      </c>
      <c r="T997" s="700">
        <v>1</v>
      </c>
      <c r="U997" s="702">
        <v>1</v>
      </c>
    </row>
    <row r="998" spans="1:21" ht="14.4" customHeight="1" x14ac:dyDescent="0.3">
      <c r="A998" s="695">
        <v>12</v>
      </c>
      <c r="B998" s="696" t="s">
        <v>530</v>
      </c>
      <c r="C998" s="696">
        <v>89301122</v>
      </c>
      <c r="D998" s="697" t="s">
        <v>3061</v>
      </c>
      <c r="E998" s="698" t="s">
        <v>1663</v>
      </c>
      <c r="F998" s="696" t="s">
        <v>1639</v>
      </c>
      <c r="G998" s="696" t="s">
        <v>2883</v>
      </c>
      <c r="H998" s="696" t="s">
        <v>531</v>
      </c>
      <c r="I998" s="696" t="s">
        <v>2884</v>
      </c>
      <c r="J998" s="696" t="s">
        <v>2885</v>
      </c>
      <c r="K998" s="696" t="s">
        <v>2886</v>
      </c>
      <c r="L998" s="699">
        <v>1692.27</v>
      </c>
      <c r="M998" s="699">
        <v>1692.27</v>
      </c>
      <c r="N998" s="696">
        <v>1</v>
      </c>
      <c r="O998" s="700">
        <v>0.5</v>
      </c>
      <c r="P998" s="699">
        <v>1692.27</v>
      </c>
      <c r="Q998" s="701">
        <v>1</v>
      </c>
      <c r="R998" s="696">
        <v>1</v>
      </c>
      <c r="S998" s="701">
        <v>1</v>
      </c>
      <c r="T998" s="700">
        <v>0.5</v>
      </c>
      <c r="U998" s="702">
        <v>1</v>
      </c>
    </row>
    <row r="999" spans="1:21" ht="14.4" customHeight="1" x14ac:dyDescent="0.3">
      <c r="A999" s="695">
        <v>12</v>
      </c>
      <c r="B999" s="696" t="s">
        <v>530</v>
      </c>
      <c r="C999" s="696">
        <v>89301122</v>
      </c>
      <c r="D999" s="697" t="s">
        <v>3061</v>
      </c>
      <c r="E999" s="698" t="s">
        <v>1663</v>
      </c>
      <c r="F999" s="696" t="s">
        <v>1640</v>
      </c>
      <c r="G999" s="696" t="s">
        <v>2141</v>
      </c>
      <c r="H999" s="696" t="s">
        <v>531</v>
      </c>
      <c r="I999" s="696" t="s">
        <v>2142</v>
      </c>
      <c r="J999" s="696" t="s">
        <v>2143</v>
      </c>
      <c r="K999" s="696"/>
      <c r="L999" s="699">
        <v>0</v>
      </c>
      <c r="M999" s="699">
        <v>0</v>
      </c>
      <c r="N999" s="696">
        <v>1</v>
      </c>
      <c r="O999" s="700"/>
      <c r="P999" s="699">
        <v>0</v>
      </c>
      <c r="Q999" s="701"/>
      <c r="R999" s="696">
        <v>1</v>
      </c>
      <c r="S999" s="701">
        <v>1</v>
      </c>
      <c r="T999" s="700"/>
      <c r="U999" s="702"/>
    </row>
    <row r="1000" spans="1:21" ht="14.4" customHeight="1" x14ac:dyDescent="0.3">
      <c r="A1000" s="695">
        <v>12</v>
      </c>
      <c r="B1000" s="696" t="s">
        <v>530</v>
      </c>
      <c r="C1000" s="696">
        <v>89301122</v>
      </c>
      <c r="D1000" s="697" t="s">
        <v>3061</v>
      </c>
      <c r="E1000" s="698" t="s">
        <v>1663</v>
      </c>
      <c r="F1000" s="696" t="s">
        <v>1640</v>
      </c>
      <c r="G1000" s="696" t="s">
        <v>2141</v>
      </c>
      <c r="H1000" s="696" t="s">
        <v>531</v>
      </c>
      <c r="I1000" s="696" t="s">
        <v>2887</v>
      </c>
      <c r="J1000" s="696" t="s">
        <v>2143</v>
      </c>
      <c r="K1000" s="696"/>
      <c r="L1000" s="699">
        <v>0</v>
      </c>
      <c r="M1000" s="699">
        <v>0</v>
      </c>
      <c r="N1000" s="696">
        <v>1</v>
      </c>
      <c r="O1000" s="700">
        <v>1</v>
      </c>
      <c r="P1000" s="699"/>
      <c r="Q1000" s="701"/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12</v>
      </c>
      <c r="B1001" s="696" t="s">
        <v>530</v>
      </c>
      <c r="C1001" s="696">
        <v>89301122</v>
      </c>
      <c r="D1001" s="697" t="s">
        <v>3061</v>
      </c>
      <c r="E1001" s="698" t="s">
        <v>1663</v>
      </c>
      <c r="F1001" s="696" t="s">
        <v>1640</v>
      </c>
      <c r="G1001" s="696" t="s">
        <v>2141</v>
      </c>
      <c r="H1001" s="696" t="s">
        <v>531</v>
      </c>
      <c r="I1001" s="696" t="s">
        <v>2241</v>
      </c>
      <c r="J1001" s="696" t="s">
        <v>2143</v>
      </c>
      <c r="K1001" s="696"/>
      <c r="L1001" s="699">
        <v>0</v>
      </c>
      <c r="M1001" s="699">
        <v>0</v>
      </c>
      <c r="N1001" s="696">
        <v>11</v>
      </c>
      <c r="O1001" s="700">
        <v>11</v>
      </c>
      <c r="P1001" s="699">
        <v>0</v>
      </c>
      <c r="Q1001" s="701"/>
      <c r="R1001" s="696">
        <v>6</v>
      </c>
      <c r="S1001" s="701">
        <v>0.54545454545454541</v>
      </c>
      <c r="T1001" s="700">
        <v>6</v>
      </c>
      <c r="U1001" s="702">
        <v>0.54545454545454541</v>
      </c>
    </row>
    <row r="1002" spans="1:21" ht="14.4" customHeight="1" x14ac:dyDescent="0.3">
      <c r="A1002" s="695">
        <v>12</v>
      </c>
      <c r="B1002" s="696" t="s">
        <v>530</v>
      </c>
      <c r="C1002" s="696">
        <v>89301122</v>
      </c>
      <c r="D1002" s="697" t="s">
        <v>3061</v>
      </c>
      <c r="E1002" s="698" t="s">
        <v>1663</v>
      </c>
      <c r="F1002" s="696" t="s">
        <v>1641</v>
      </c>
      <c r="G1002" s="696" t="s">
        <v>2144</v>
      </c>
      <c r="H1002" s="696" t="s">
        <v>531</v>
      </c>
      <c r="I1002" s="696" t="s">
        <v>2145</v>
      </c>
      <c r="J1002" s="696" t="s">
        <v>2146</v>
      </c>
      <c r="K1002" s="696" t="s">
        <v>2147</v>
      </c>
      <c r="L1002" s="699">
        <v>144.05000000000001</v>
      </c>
      <c r="M1002" s="699">
        <v>2304.8000000000002</v>
      </c>
      <c r="N1002" s="696">
        <v>16</v>
      </c>
      <c r="O1002" s="700">
        <v>4</v>
      </c>
      <c r="P1002" s="699">
        <v>2304.8000000000002</v>
      </c>
      <c r="Q1002" s="701">
        <v>1</v>
      </c>
      <c r="R1002" s="696">
        <v>16</v>
      </c>
      <c r="S1002" s="701">
        <v>1</v>
      </c>
      <c r="T1002" s="700">
        <v>4</v>
      </c>
      <c r="U1002" s="702">
        <v>1</v>
      </c>
    </row>
    <row r="1003" spans="1:21" ht="14.4" customHeight="1" x14ac:dyDescent="0.3">
      <c r="A1003" s="695">
        <v>12</v>
      </c>
      <c r="B1003" s="696" t="s">
        <v>530</v>
      </c>
      <c r="C1003" s="696">
        <v>89301122</v>
      </c>
      <c r="D1003" s="697" t="s">
        <v>3061</v>
      </c>
      <c r="E1003" s="698" t="s">
        <v>1663</v>
      </c>
      <c r="F1003" s="696" t="s">
        <v>1641</v>
      </c>
      <c r="G1003" s="696" t="s">
        <v>2144</v>
      </c>
      <c r="H1003" s="696" t="s">
        <v>531</v>
      </c>
      <c r="I1003" s="696" t="s">
        <v>2151</v>
      </c>
      <c r="J1003" s="696" t="s">
        <v>2152</v>
      </c>
      <c r="K1003" s="696" t="s">
        <v>2153</v>
      </c>
      <c r="L1003" s="699">
        <v>50</v>
      </c>
      <c r="M1003" s="699">
        <v>300</v>
      </c>
      <c r="N1003" s="696">
        <v>6</v>
      </c>
      <c r="O1003" s="700">
        <v>3</v>
      </c>
      <c r="P1003" s="699">
        <v>300</v>
      </c>
      <c r="Q1003" s="701">
        <v>1</v>
      </c>
      <c r="R1003" s="696">
        <v>6</v>
      </c>
      <c r="S1003" s="701">
        <v>1</v>
      </c>
      <c r="T1003" s="700">
        <v>3</v>
      </c>
      <c r="U1003" s="702">
        <v>1</v>
      </c>
    </row>
    <row r="1004" spans="1:21" ht="14.4" customHeight="1" x14ac:dyDescent="0.3">
      <c r="A1004" s="695">
        <v>12</v>
      </c>
      <c r="B1004" s="696" t="s">
        <v>530</v>
      </c>
      <c r="C1004" s="696">
        <v>89301122</v>
      </c>
      <c r="D1004" s="697" t="s">
        <v>3061</v>
      </c>
      <c r="E1004" s="698" t="s">
        <v>1663</v>
      </c>
      <c r="F1004" s="696" t="s">
        <v>1641</v>
      </c>
      <c r="G1004" s="696" t="s">
        <v>1940</v>
      </c>
      <c r="H1004" s="696" t="s">
        <v>531</v>
      </c>
      <c r="I1004" s="696" t="s">
        <v>2888</v>
      </c>
      <c r="J1004" s="696" t="s">
        <v>2889</v>
      </c>
      <c r="K1004" s="696" t="s">
        <v>2890</v>
      </c>
      <c r="L1004" s="699">
        <v>1250</v>
      </c>
      <c r="M1004" s="699">
        <v>22500</v>
      </c>
      <c r="N1004" s="696">
        <v>18</v>
      </c>
      <c r="O1004" s="700">
        <v>1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12</v>
      </c>
      <c r="B1005" s="696" t="s">
        <v>530</v>
      </c>
      <c r="C1005" s="696">
        <v>89301122</v>
      </c>
      <c r="D1005" s="697" t="s">
        <v>3061</v>
      </c>
      <c r="E1005" s="698" t="s">
        <v>1663</v>
      </c>
      <c r="F1005" s="696" t="s">
        <v>1641</v>
      </c>
      <c r="G1005" s="696" t="s">
        <v>1940</v>
      </c>
      <c r="H1005" s="696" t="s">
        <v>531</v>
      </c>
      <c r="I1005" s="696" t="s">
        <v>2425</v>
      </c>
      <c r="J1005" s="696" t="s">
        <v>2426</v>
      </c>
      <c r="K1005" s="696" t="s">
        <v>2427</v>
      </c>
      <c r="L1005" s="699">
        <v>9.0399999999999991</v>
      </c>
      <c r="M1005" s="699">
        <v>6779.9999999999991</v>
      </c>
      <c r="N1005" s="696">
        <v>750</v>
      </c>
      <c r="O1005" s="700">
        <v>2</v>
      </c>
      <c r="P1005" s="699">
        <v>2711.9999999999995</v>
      </c>
      <c r="Q1005" s="701">
        <v>0.39999999999999997</v>
      </c>
      <c r="R1005" s="696">
        <v>300</v>
      </c>
      <c r="S1005" s="701">
        <v>0.4</v>
      </c>
      <c r="T1005" s="700">
        <v>1</v>
      </c>
      <c r="U1005" s="702">
        <v>0.5</v>
      </c>
    </row>
    <row r="1006" spans="1:21" ht="14.4" customHeight="1" x14ac:dyDescent="0.3">
      <c r="A1006" s="695">
        <v>12</v>
      </c>
      <c r="B1006" s="696" t="s">
        <v>530</v>
      </c>
      <c r="C1006" s="696">
        <v>89301122</v>
      </c>
      <c r="D1006" s="697" t="s">
        <v>3061</v>
      </c>
      <c r="E1006" s="698" t="s">
        <v>1663</v>
      </c>
      <c r="F1006" s="696" t="s">
        <v>1641</v>
      </c>
      <c r="G1006" s="696" t="s">
        <v>1940</v>
      </c>
      <c r="H1006" s="696" t="s">
        <v>531</v>
      </c>
      <c r="I1006" s="696" t="s">
        <v>2651</v>
      </c>
      <c r="J1006" s="696" t="s">
        <v>2652</v>
      </c>
      <c r="K1006" s="696" t="s">
        <v>2653</v>
      </c>
      <c r="L1006" s="699">
        <v>6.69</v>
      </c>
      <c r="M1006" s="699">
        <v>6021.0000000000009</v>
      </c>
      <c r="N1006" s="696">
        <v>900</v>
      </c>
      <c r="O1006" s="700">
        <v>3</v>
      </c>
      <c r="P1006" s="699">
        <v>6021.0000000000009</v>
      </c>
      <c r="Q1006" s="701">
        <v>1</v>
      </c>
      <c r="R1006" s="696">
        <v>900</v>
      </c>
      <c r="S1006" s="701">
        <v>1</v>
      </c>
      <c r="T1006" s="700">
        <v>3</v>
      </c>
      <c r="U1006" s="702">
        <v>1</v>
      </c>
    </row>
    <row r="1007" spans="1:21" ht="14.4" customHeight="1" x14ac:dyDescent="0.3">
      <c r="A1007" s="695">
        <v>12</v>
      </c>
      <c r="B1007" s="696" t="s">
        <v>530</v>
      </c>
      <c r="C1007" s="696">
        <v>89301122</v>
      </c>
      <c r="D1007" s="697" t="s">
        <v>3061</v>
      </c>
      <c r="E1007" s="698" t="s">
        <v>1663</v>
      </c>
      <c r="F1007" s="696" t="s">
        <v>1641</v>
      </c>
      <c r="G1007" s="696" t="s">
        <v>1940</v>
      </c>
      <c r="H1007" s="696" t="s">
        <v>531</v>
      </c>
      <c r="I1007" s="696" t="s">
        <v>2428</v>
      </c>
      <c r="J1007" s="696" t="s">
        <v>2429</v>
      </c>
      <c r="K1007" s="696" t="s">
        <v>2430</v>
      </c>
      <c r="L1007" s="699">
        <v>15.33</v>
      </c>
      <c r="M1007" s="699">
        <v>4599</v>
      </c>
      <c r="N1007" s="696">
        <v>300</v>
      </c>
      <c r="O1007" s="700">
        <v>1</v>
      </c>
      <c r="P1007" s="699"/>
      <c r="Q1007" s="701">
        <v>0</v>
      </c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12</v>
      </c>
      <c r="B1008" s="696" t="s">
        <v>530</v>
      </c>
      <c r="C1008" s="696">
        <v>89301122</v>
      </c>
      <c r="D1008" s="697" t="s">
        <v>3061</v>
      </c>
      <c r="E1008" s="698" t="s">
        <v>1663</v>
      </c>
      <c r="F1008" s="696" t="s">
        <v>1641</v>
      </c>
      <c r="G1008" s="696" t="s">
        <v>1940</v>
      </c>
      <c r="H1008" s="696" t="s">
        <v>531</v>
      </c>
      <c r="I1008" s="696" t="s">
        <v>1948</v>
      </c>
      <c r="J1008" s="696" t="s">
        <v>1949</v>
      </c>
      <c r="K1008" s="696" t="s">
        <v>1950</v>
      </c>
      <c r="L1008" s="699">
        <v>1500</v>
      </c>
      <c r="M1008" s="699">
        <v>15000</v>
      </c>
      <c r="N1008" s="696">
        <v>10</v>
      </c>
      <c r="O1008" s="700">
        <v>1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12</v>
      </c>
      <c r="B1009" s="696" t="s">
        <v>530</v>
      </c>
      <c r="C1009" s="696">
        <v>89301122</v>
      </c>
      <c r="D1009" s="697" t="s">
        <v>3061</v>
      </c>
      <c r="E1009" s="698" t="s">
        <v>1663</v>
      </c>
      <c r="F1009" s="696" t="s">
        <v>1641</v>
      </c>
      <c r="G1009" s="696" t="s">
        <v>1940</v>
      </c>
      <c r="H1009" s="696" t="s">
        <v>531</v>
      </c>
      <c r="I1009" s="696" t="s">
        <v>1953</v>
      </c>
      <c r="J1009" s="696" t="s">
        <v>1954</v>
      </c>
      <c r="K1009" s="696" t="s">
        <v>1955</v>
      </c>
      <c r="L1009" s="699">
        <v>1500</v>
      </c>
      <c r="M1009" s="699">
        <v>22500</v>
      </c>
      <c r="N1009" s="696">
        <v>15</v>
      </c>
      <c r="O1009" s="700">
        <v>1</v>
      </c>
      <c r="P1009" s="699">
        <v>22500</v>
      </c>
      <c r="Q1009" s="701">
        <v>1</v>
      </c>
      <c r="R1009" s="696">
        <v>15</v>
      </c>
      <c r="S1009" s="701">
        <v>1</v>
      </c>
      <c r="T1009" s="700">
        <v>1</v>
      </c>
      <c r="U1009" s="702">
        <v>1</v>
      </c>
    </row>
    <row r="1010" spans="1:21" ht="14.4" customHeight="1" x14ac:dyDescent="0.3">
      <c r="A1010" s="695">
        <v>12</v>
      </c>
      <c r="B1010" s="696" t="s">
        <v>530</v>
      </c>
      <c r="C1010" s="696">
        <v>89301122</v>
      </c>
      <c r="D1010" s="697" t="s">
        <v>3061</v>
      </c>
      <c r="E1010" s="698" t="s">
        <v>1663</v>
      </c>
      <c r="F1010" s="696" t="s">
        <v>1641</v>
      </c>
      <c r="G1010" s="696" t="s">
        <v>1940</v>
      </c>
      <c r="H1010" s="696" t="s">
        <v>531</v>
      </c>
      <c r="I1010" s="696" t="s">
        <v>2654</v>
      </c>
      <c r="J1010" s="696" t="s">
        <v>1957</v>
      </c>
      <c r="K1010" s="696" t="s">
        <v>2655</v>
      </c>
      <c r="L1010" s="699">
        <v>1500</v>
      </c>
      <c r="M1010" s="699">
        <v>1326000</v>
      </c>
      <c r="N1010" s="696">
        <v>884</v>
      </c>
      <c r="O1010" s="700">
        <v>4</v>
      </c>
      <c r="P1010" s="699">
        <v>1326000</v>
      </c>
      <c r="Q1010" s="701">
        <v>1</v>
      </c>
      <c r="R1010" s="696">
        <v>884</v>
      </c>
      <c r="S1010" s="701">
        <v>1</v>
      </c>
      <c r="T1010" s="700">
        <v>4</v>
      </c>
      <c r="U1010" s="702">
        <v>1</v>
      </c>
    </row>
    <row r="1011" spans="1:21" ht="14.4" customHeight="1" x14ac:dyDescent="0.3">
      <c r="A1011" s="695">
        <v>12</v>
      </c>
      <c r="B1011" s="696" t="s">
        <v>530</v>
      </c>
      <c r="C1011" s="696">
        <v>89301122</v>
      </c>
      <c r="D1011" s="697" t="s">
        <v>3061</v>
      </c>
      <c r="E1011" s="698" t="s">
        <v>1663</v>
      </c>
      <c r="F1011" s="696" t="s">
        <v>1641</v>
      </c>
      <c r="G1011" s="696" t="s">
        <v>1940</v>
      </c>
      <c r="H1011" s="696" t="s">
        <v>531</v>
      </c>
      <c r="I1011" s="696" t="s">
        <v>2891</v>
      </c>
      <c r="J1011" s="696" t="s">
        <v>1947</v>
      </c>
      <c r="K1011" s="696" t="s">
        <v>2892</v>
      </c>
      <c r="L1011" s="699">
        <v>1500</v>
      </c>
      <c r="M1011" s="699">
        <v>1500</v>
      </c>
      <c r="N1011" s="696">
        <v>1</v>
      </c>
      <c r="O1011" s="700">
        <v>1</v>
      </c>
      <c r="P1011" s="699"/>
      <c r="Q1011" s="701">
        <v>0</v>
      </c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12</v>
      </c>
      <c r="B1012" s="696" t="s">
        <v>530</v>
      </c>
      <c r="C1012" s="696">
        <v>89301122</v>
      </c>
      <c r="D1012" s="697" t="s">
        <v>3061</v>
      </c>
      <c r="E1012" s="698" t="s">
        <v>1663</v>
      </c>
      <c r="F1012" s="696" t="s">
        <v>1641</v>
      </c>
      <c r="G1012" s="696" t="s">
        <v>2011</v>
      </c>
      <c r="H1012" s="696" t="s">
        <v>531</v>
      </c>
      <c r="I1012" s="696" t="s">
        <v>2242</v>
      </c>
      <c r="J1012" s="696" t="s">
        <v>2243</v>
      </c>
      <c r="K1012" s="696" t="s">
        <v>2244</v>
      </c>
      <c r="L1012" s="699">
        <v>124</v>
      </c>
      <c r="M1012" s="699">
        <v>620</v>
      </c>
      <c r="N1012" s="696">
        <v>5</v>
      </c>
      <c r="O1012" s="700">
        <v>4</v>
      </c>
      <c r="P1012" s="699">
        <v>620</v>
      </c>
      <c r="Q1012" s="701">
        <v>1</v>
      </c>
      <c r="R1012" s="696">
        <v>5</v>
      </c>
      <c r="S1012" s="701">
        <v>1</v>
      </c>
      <c r="T1012" s="700">
        <v>4</v>
      </c>
      <c r="U1012" s="702">
        <v>1</v>
      </c>
    </row>
    <row r="1013" spans="1:21" ht="14.4" customHeight="1" x14ac:dyDescent="0.3">
      <c r="A1013" s="695">
        <v>12</v>
      </c>
      <c r="B1013" s="696" t="s">
        <v>530</v>
      </c>
      <c r="C1013" s="696">
        <v>89301122</v>
      </c>
      <c r="D1013" s="697" t="s">
        <v>3061</v>
      </c>
      <c r="E1013" s="698" t="s">
        <v>1663</v>
      </c>
      <c r="F1013" s="696" t="s">
        <v>1641</v>
      </c>
      <c r="G1013" s="696" t="s">
        <v>2011</v>
      </c>
      <c r="H1013" s="696" t="s">
        <v>531</v>
      </c>
      <c r="I1013" s="696" t="s">
        <v>2657</v>
      </c>
      <c r="J1013" s="696" t="s">
        <v>2658</v>
      </c>
      <c r="K1013" s="696" t="s">
        <v>2659</v>
      </c>
      <c r="L1013" s="699">
        <v>609.38</v>
      </c>
      <c r="M1013" s="699">
        <v>3656.2799999999997</v>
      </c>
      <c r="N1013" s="696">
        <v>6</v>
      </c>
      <c r="O1013" s="700">
        <v>1</v>
      </c>
      <c r="P1013" s="699">
        <v>3656.2799999999997</v>
      </c>
      <c r="Q1013" s="701">
        <v>1</v>
      </c>
      <c r="R1013" s="696">
        <v>6</v>
      </c>
      <c r="S1013" s="701">
        <v>1</v>
      </c>
      <c r="T1013" s="700">
        <v>1</v>
      </c>
      <c r="U1013" s="702">
        <v>1</v>
      </c>
    </row>
    <row r="1014" spans="1:21" ht="14.4" customHeight="1" x14ac:dyDescent="0.3">
      <c r="A1014" s="695">
        <v>12</v>
      </c>
      <c r="B1014" s="696" t="s">
        <v>530</v>
      </c>
      <c r="C1014" s="696">
        <v>89301122</v>
      </c>
      <c r="D1014" s="697" t="s">
        <v>3061</v>
      </c>
      <c r="E1014" s="698" t="s">
        <v>1663</v>
      </c>
      <c r="F1014" s="696" t="s">
        <v>1641</v>
      </c>
      <c r="G1014" s="696" t="s">
        <v>2011</v>
      </c>
      <c r="H1014" s="696" t="s">
        <v>531</v>
      </c>
      <c r="I1014" s="696" t="s">
        <v>2160</v>
      </c>
      <c r="J1014" s="696" t="s">
        <v>2161</v>
      </c>
      <c r="K1014" s="696" t="s">
        <v>2162</v>
      </c>
      <c r="L1014" s="699">
        <v>484.6</v>
      </c>
      <c r="M1014" s="699">
        <v>2907.6000000000004</v>
      </c>
      <c r="N1014" s="696">
        <v>6</v>
      </c>
      <c r="O1014" s="700">
        <v>3</v>
      </c>
      <c r="P1014" s="699">
        <v>2907.6000000000004</v>
      </c>
      <c r="Q1014" s="701">
        <v>1</v>
      </c>
      <c r="R1014" s="696">
        <v>6</v>
      </c>
      <c r="S1014" s="701">
        <v>1</v>
      </c>
      <c r="T1014" s="700">
        <v>3</v>
      </c>
      <c r="U1014" s="702">
        <v>1</v>
      </c>
    </row>
    <row r="1015" spans="1:21" ht="14.4" customHeight="1" x14ac:dyDescent="0.3">
      <c r="A1015" s="695">
        <v>12</v>
      </c>
      <c r="B1015" s="696" t="s">
        <v>530</v>
      </c>
      <c r="C1015" s="696">
        <v>89301122</v>
      </c>
      <c r="D1015" s="697" t="s">
        <v>3061</v>
      </c>
      <c r="E1015" s="698" t="s">
        <v>1663</v>
      </c>
      <c r="F1015" s="696" t="s">
        <v>1641</v>
      </c>
      <c r="G1015" s="696" t="s">
        <v>2011</v>
      </c>
      <c r="H1015" s="696" t="s">
        <v>531</v>
      </c>
      <c r="I1015" s="696" t="s">
        <v>2163</v>
      </c>
      <c r="J1015" s="696" t="s">
        <v>2893</v>
      </c>
      <c r="K1015" s="696" t="s">
        <v>2162</v>
      </c>
      <c r="L1015" s="699">
        <v>291.2</v>
      </c>
      <c r="M1015" s="699">
        <v>582.4</v>
      </c>
      <c r="N1015" s="696">
        <v>2</v>
      </c>
      <c r="O1015" s="700">
        <v>1</v>
      </c>
      <c r="P1015" s="699">
        <v>582.4</v>
      </c>
      <c r="Q1015" s="701">
        <v>1</v>
      </c>
      <c r="R1015" s="696">
        <v>2</v>
      </c>
      <c r="S1015" s="701">
        <v>1</v>
      </c>
      <c r="T1015" s="700">
        <v>1</v>
      </c>
      <c r="U1015" s="702">
        <v>1</v>
      </c>
    </row>
    <row r="1016" spans="1:21" ht="14.4" customHeight="1" x14ac:dyDescent="0.3">
      <c r="A1016" s="695">
        <v>12</v>
      </c>
      <c r="B1016" s="696" t="s">
        <v>530</v>
      </c>
      <c r="C1016" s="696">
        <v>89301122</v>
      </c>
      <c r="D1016" s="697" t="s">
        <v>3061</v>
      </c>
      <c r="E1016" s="698" t="s">
        <v>1663</v>
      </c>
      <c r="F1016" s="696" t="s">
        <v>1641</v>
      </c>
      <c r="G1016" s="696" t="s">
        <v>2011</v>
      </c>
      <c r="H1016" s="696" t="s">
        <v>531</v>
      </c>
      <c r="I1016" s="696" t="s">
        <v>2163</v>
      </c>
      <c r="J1016" s="696" t="s">
        <v>2164</v>
      </c>
      <c r="K1016" s="696" t="s">
        <v>2165</v>
      </c>
      <c r="L1016" s="699">
        <v>291.2</v>
      </c>
      <c r="M1016" s="699">
        <v>873.59999999999991</v>
      </c>
      <c r="N1016" s="696">
        <v>3</v>
      </c>
      <c r="O1016" s="700">
        <v>2</v>
      </c>
      <c r="P1016" s="699">
        <v>873.59999999999991</v>
      </c>
      <c r="Q1016" s="701">
        <v>1</v>
      </c>
      <c r="R1016" s="696">
        <v>3</v>
      </c>
      <c r="S1016" s="701">
        <v>1</v>
      </c>
      <c r="T1016" s="700">
        <v>2</v>
      </c>
      <c r="U1016" s="702">
        <v>1</v>
      </c>
    </row>
    <row r="1017" spans="1:21" ht="14.4" customHeight="1" x14ac:dyDescent="0.3">
      <c r="A1017" s="695">
        <v>12</v>
      </c>
      <c r="B1017" s="696" t="s">
        <v>530</v>
      </c>
      <c r="C1017" s="696">
        <v>89301122</v>
      </c>
      <c r="D1017" s="697" t="s">
        <v>3061</v>
      </c>
      <c r="E1017" s="698" t="s">
        <v>1663</v>
      </c>
      <c r="F1017" s="696" t="s">
        <v>1641</v>
      </c>
      <c r="G1017" s="696" t="s">
        <v>2011</v>
      </c>
      <c r="H1017" s="696" t="s">
        <v>531</v>
      </c>
      <c r="I1017" s="696" t="s">
        <v>2245</v>
      </c>
      <c r="J1017" s="696" t="s">
        <v>2246</v>
      </c>
      <c r="K1017" s="696" t="s">
        <v>2168</v>
      </c>
      <c r="L1017" s="699">
        <v>161</v>
      </c>
      <c r="M1017" s="699">
        <v>1610</v>
      </c>
      <c r="N1017" s="696">
        <v>10</v>
      </c>
      <c r="O1017" s="700">
        <v>5</v>
      </c>
      <c r="P1017" s="699">
        <v>1288</v>
      </c>
      <c r="Q1017" s="701">
        <v>0.8</v>
      </c>
      <c r="R1017" s="696">
        <v>8</v>
      </c>
      <c r="S1017" s="701">
        <v>0.8</v>
      </c>
      <c r="T1017" s="700">
        <v>4</v>
      </c>
      <c r="U1017" s="702">
        <v>0.8</v>
      </c>
    </row>
    <row r="1018" spans="1:21" ht="14.4" customHeight="1" x14ac:dyDescent="0.3">
      <c r="A1018" s="695">
        <v>12</v>
      </c>
      <c r="B1018" s="696" t="s">
        <v>530</v>
      </c>
      <c r="C1018" s="696">
        <v>89301122</v>
      </c>
      <c r="D1018" s="697" t="s">
        <v>3061</v>
      </c>
      <c r="E1018" s="698" t="s">
        <v>1663</v>
      </c>
      <c r="F1018" s="696" t="s">
        <v>1641</v>
      </c>
      <c r="G1018" s="696" t="s">
        <v>2011</v>
      </c>
      <c r="H1018" s="696" t="s">
        <v>531</v>
      </c>
      <c r="I1018" s="696" t="s">
        <v>2247</v>
      </c>
      <c r="J1018" s="696" t="s">
        <v>2248</v>
      </c>
      <c r="K1018" s="696" t="s">
        <v>2216</v>
      </c>
      <c r="L1018" s="699">
        <v>500</v>
      </c>
      <c r="M1018" s="699">
        <v>2000</v>
      </c>
      <c r="N1018" s="696">
        <v>4</v>
      </c>
      <c r="O1018" s="700">
        <v>4</v>
      </c>
      <c r="P1018" s="699">
        <v>2000</v>
      </c>
      <c r="Q1018" s="701">
        <v>1</v>
      </c>
      <c r="R1018" s="696">
        <v>4</v>
      </c>
      <c r="S1018" s="701">
        <v>1</v>
      </c>
      <c r="T1018" s="700">
        <v>4</v>
      </c>
      <c r="U1018" s="702">
        <v>1</v>
      </c>
    </row>
    <row r="1019" spans="1:21" ht="14.4" customHeight="1" x14ac:dyDescent="0.3">
      <c r="A1019" s="695">
        <v>12</v>
      </c>
      <c r="B1019" s="696" t="s">
        <v>530</v>
      </c>
      <c r="C1019" s="696">
        <v>89301122</v>
      </c>
      <c r="D1019" s="697" t="s">
        <v>3061</v>
      </c>
      <c r="E1019" s="698" t="s">
        <v>1663</v>
      </c>
      <c r="F1019" s="696" t="s">
        <v>1641</v>
      </c>
      <c r="G1019" s="696" t="s">
        <v>2011</v>
      </c>
      <c r="H1019" s="696" t="s">
        <v>531</v>
      </c>
      <c r="I1019" s="696" t="s">
        <v>2249</v>
      </c>
      <c r="J1019" s="696" t="s">
        <v>2250</v>
      </c>
      <c r="K1019" s="696" t="s">
        <v>2251</v>
      </c>
      <c r="L1019" s="699">
        <v>579</v>
      </c>
      <c r="M1019" s="699">
        <v>3474</v>
      </c>
      <c r="N1019" s="696">
        <v>6</v>
      </c>
      <c r="O1019" s="700">
        <v>4</v>
      </c>
      <c r="P1019" s="699">
        <v>3474</v>
      </c>
      <c r="Q1019" s="701">
        <v>1</v>
      </c>
      <c r="R1019" s="696">
        <v>6</v>
      </c>
      <c r="S1019" s="701">
        <v>1</v>
      </c>
      <c r="T1019" s="700">
        <v>4</v>
      </c>
      <c r="U1019" s="702">
        <v>1</v>
      </c>
    </row>
    <row r="1020" spans="1:21" ht="14.4" customHeight="1" x14ac:dyDescent="0.3">
      <c r="A1020" s="695">
        <v>12</v>
      </c>
      <c r="B1020" s="696" t="s">
        <v>530</v>
      </c>
      <c r="C1020" s="696">
        <v>89301122</v>
      </c>
      <c r="D1020" s="697" t="s">
        <v>3061</v>
      </c>
      <c r="E1020" s="698" t="s">
        <v>1663</v>
      </c>
      <c r="F1020" s="696" t="s">
        <v>1641</v>
      </c>
      <c r="G1020" s="696" t="s">
        <v>2011</v>
      </c>
      <c r="H1020" s="696" t="s">
        <v>531</v>
      </c>
      <c r="I1020" s="696" t="s">
        <v>2252</v>
      </c>
      <c r="J1020" s="696" t="s">
        <v>2253</v>
      </c>
      <c r="K1020" s="696" t="s">
        <v>2254</v>
      </c>
      <c r="L1020" s="699">
        <v>513.75</v>
      </c>
      <c r="M1020" s="699">
        <v>15412.5</v>
      </c>
      <c r="N1020" s="696">
        <v>30</v>
      </c>
      <c r="O1020" s="700">
        <v>8</v>
      </c>
      <c r="P1020" s="699">
        <v>15412.5</v>
      </c>
      <c r="Q1020" s="701">
        <v>1</v>
      </c>
      <c r="R1020" s="696">
        <v>30</v>
      </c>
      <c r="S1020" s="701">
        <v>1</v>
      </c>
      <c r="T1020" s="700">
        <v>8</v>
      </c>
      <c r="U1020" s="702">
        <v>1</v>
      </c>
    </row>
    <row r="1021" spans="1:21" ht="14.4" customHeight="1" x14ac:dyDescent="0.3">
      <c r="A1021" s="695">
        <v>12</v>
      </c>
      <c r="B1021" s="696" t="s">
        <v>530</v>
      </c>
      <c r="C1021" s="696">
        <v>89301122</v>
      </c>
      <c r="D1021" s="697" t="s">
        <v>3061</v>
      </c>
      <c r="E1021" s="698" t="s">
        <v>1663</v>
      </c>
      <c r="F1021" s="696" t="s">
        <v>1641</v>
      </c>
      <c r="G1021" s="696" t="s">
        <v>2011</v>
      </c>
      <c r="H1021" s="696" t="s">
        <v>531</v>
      </c>
      <c r="I1021" s="696" t="s">
        <v>2166</v>
      </c>
      <c r="J1021" s="696" t="s">
        <v>2167</v>
      </c>
      <c r="K1021" s="696" t="s">
        <v>2168</v>
      </c>
      <c r="L1021" s="699">
        <v>173.85</v>
      </c>
      <c r="M1021" s="699">
        <v>347.7</v>
      </c>
      <c r="N1021" s="696">
        <v>2</v>
      </c>
      <c r="O1021" s="700">
        <v>1</v>
      </c>
      <c r="P1021" s="699">
        <v>347.7</v>
      </c>
      <c r="Q1021" s="701">
        <v>1</v>
      </c>
      <c r="R1021" s="696">
        <v>2</v>
      </c>
      <c r="S1021" s="701">
        <v>1</v>
      </c>
      <c r="T1021" s="700">
        <v>1</v>
      </c>
      <c r="U1021" s="702">
        <v>1</v>
      </c>
    </row>
    <row r="1022" spans="1:21" ht="14.4" customHeight="1" x14ac:dyDescent="0.3">
      <c r="A1022" s="695">
        <v>12</v>
      </c>
      <c r="B1022" s="696" t="s">
        <v>530</v>
      </c>
      <c r="C1022" s="696">
        <v>89301122</v>
      </c>
      <c r="D1022" s="697" t="s">
        <v>3061</v>
      </c>
      <c r="E1022" s="698" t="s">
        <v>1663</v>
      </c>
      <c r="F1022" s="696" t="s">
        <v>1641</v>
      </c>
      <c r="G1022" s="696" t="s">
        <v>2011</v>
      </c>
      <c r="H1022" s="696" t="s">
        <v>531</v>
      </c>
      <c r="I1022" s="696" t="s">
        <v>2169</v>
      </c>
      <c r="J1022" s="696" t="s">
        <v>2170</v>
      </c>
      <c r="K1022" s="696" t="s">
        <v>2168</v>
      </c>
      <c r="L1022" s="699">
        <v>220.68</v>
      </c>
      <c r="M1022" s="699">
        <v>1103.4000000000001</v>
      </c>
      <c r="N1022" s="696">
        <v>5</v>
      </c>
      <c r="O1022" s="700">
        <v>2</v>
      </c>
      <c r="P1022" s="699">
        <v>1103.4000000000001</v>
      </c>
      <c r="Q1022" s="701">
        <v>1</v>
      </c>
      <c r="R1022" s="696">
        <v>5</v>
      </c>
      <c r="S1022" s="701">
        <v>1</v>
      </c>
      <c r="T1022" s="700">
        <v>2</v>
      </c>
      <c r="U1022" s="702">
        <v>1</v>
      </c>
    </row>
    <row r="1023" spans="1:21" ht="14.4" customHeight="1" x14ac:dyDescent="0.3">
      <c r="A1023" s="695">
        <v>12</v>
      </c>
      <c r="B1023" s="696" t="s">
        <v>530</v>
      </c>
      <c r="C1023" s="696">
        <v>89301122</v>
      </c>
      <c r="D1023" s="697" t="s">
        <v>3061</v>
      </c>
      <c r="E1023" s="698" t="s">
        <v>1663</v>
      </c>
      <c r="F1023" s="696" t="s">
        <v>1641</v>
      </c>
      <c r="G1023" s="696" t="s">
        <v>2011</v>
      </c>
      <c r="H1023" s="696" t="s">
        <v>531</v>
      </c>
      <c r="I1023" s="696" t="s">
        <v>2384</v>
      </c>
      <c r="J1023" s="696" t="s">
        <v>2385</v>
      </c>
      <c r="K1023" s="696" t="s">
        <v>2386</v>
      </c>
      <c r="L1023" s="699">
        <v>1000</v>
      </c>
      <c r="M1023" s="699">
        <v>4000</v>
      </c>
      <c r="N1023" s="696">
        <v>4</v>
      </c>
      <c r="O1023" s="700">
        <v>3</v>
      </c>
      <c r="P1023" s="699">
        <v>4000</v>
      </c>
      <c r="Q1023" s="701">
        <v>1</v>
      </c>
      <c r="R1023" s="696">
        <v>4</v>
      </c>
      <c r="S1023" s="701">
        <v>1</v>
      </c>
      <c r="T1023" s="700">
        <v>3</v>
      </c>
      <c r="U1023" s="702">
        <v>1</v>
      </c>
    </row>
    <row r="1024" spans="1:21" ht="14.4" customHeight="1" x14ac:dyDescent="0.3">
      <c r="A1024" s="695">
        <v>12</v>
      </c>
      <c r="B1024" s="696" t="s">
        <v>530</v>
      </c>
      <c r="C1024" s="696">
        <v>89301122</v>
      </c>
      <c r="D1024" s="697" t="s">
        <v>3061</v>
      </c>
      <c r="E1024" s="698" t="s">
        <v>1663</v>
      </c>
      <c r="F1024" s="696" t="s">
        <v>1641</v>
      </c>
      <c r="G1024" s="696" t="s">
        <v>2011</v>
      </c>
      <c r="H1024" s="696" t="s">
        <v>531</v>
      </c>
      <c r="I1024" s="696" t="s">
        <v>2174</v>
      </c>
      <c r="J1024" s="696" t="s">
        <v>2175</v>
      </c>
      <c r="K1024" s="696" t="s">
        <v>2176</v>
      </c>
      <c r="L1024" s="699">
        <v>180.25</v>
      </c>
      <c r="M1024" s="699">
        <v>1442</v>
      </c>
      <c r="N1024" s="696">
        <v>8</v>
      </c>
      <c r="O1024" s="700">
        <v>3</v>
      </c>
      <c r="P1024" s="699">
        <v>1442</v>
      </c>
      <c r="Q1024" s="701">
        <v>1</v>
      </c>
      <c r="R1024" s="696">
        <v>8</v>
      </c>
      <c r="S1024" s="701">
        <v>1</v>
      </c>
      <c r="T1024" s="700">
        <v>3</v>
      </c>
      <c r="U1024" s="702">
        <v>1</v>
      </c>
    </row>
    <row r="1025" spans="1:21" ht="14.4" customHeight="1" x14ac:dyDescent="0.3">
      <c r="A1025" s="695">
        <v>12</v>
      </c>
      <c r="B1025" s="696" t="s">
        <v>530</v>
      </c>
      <c r="C1025" s="696">
        <v>89301122</v>
      </c>
      <c r="D1025" s="697" t="s">
        <v>3061</v>
      </c>
      <c r="E1025" s="698" t="s">
        <v>1663</v>
      </c>
      <c r="F1025" s="696" t="s">
        <v>1641</v>
      </c>
      <c r="G1025" s="696" t="s">
        <v>2011</v>
      </c>
      <c r="H1025" s="696" t="s">
        <v>531</v>
      </c>
      <c r="I1025" s="696" t="s">
        <v>2666</v>
      </c>
      <c r="J1025" s="696" t="s">
        <v>2667</v>
      </c>
      <c r="K1025" s="696" t="s">
        <v>2668</v>
      </c>
      <c r="L1025" s="699">
        <v>1832.09</v>
      </c>
      <c r="M1025" s="699">
        <v>16488.809999999998</v>
      </c>
      <c r="N1025" s="696">
        <v>9</v>
      </c>
      <c r="O1025" s="700">
        <v>2</v>
      </c>
      <c r="P1025" s="699">
        <v>16488.809999999998</v>
      </c>
      <c r="Q1025" s="701">
        <v>1</v>
      </c>
      <c r="R1025" s="696">
        <v>9</v>
      </c>
      <c r="S1025" s="701">
        <v>1</v>
      </c>
      <c r="T1025" s="700">
        <v>2</v>
      </c>
      <c r="U1025" s="702">
        <v>1</v>
      </c>
    </row>
    <row r="1026" spans="1:21" ht="14.4" customHeight="1" x14ac:dyDescent="0.3">
      <c r="A1026" s="695">
        <v>12</v>
      </c>
      <c r="B1026" s="696" t="s">
        <v>530</v>
      </c>
      <c r="C1026" s="696">
        <v>89301122</v>
      </c>
      <c r="D1026" s="697" t="s">
        <v>3061</v>
      </c>
      <c r="E1026" s="698" t="s">
        <v>1663</v>
      </c>
      <c r="F1026" s="696" t="s">
        <v>1641</v>
      </c>
      <c r="G1026" s="696" t="s">
        <v>2011</v>
      </c>
      <c r="H1026" s="696" t="s">
        <v>531</v>
      </c>
      <c r="I1026" s="696" t="s">
        <v>2177</v>
      </c>
      <c r="J1026" s="696" t="s">
        <v>2178</v>
      </c>
      <c r="K1026" s="696" t="s">
        <v>2179</v>
      </c>
      <c r="L1026" s="699">
        <v>320</v>
      </c>
      <c r="M1026" s="699">
        <v>960</v>
      </c>
      <c r="N1026" s="696">
        <v>3</v>
      </c>
      <c r="O1026" s="700">
        <v>2</v>
      </c>
      <c r="P1026" s="699">
        <v>960</v>
      </c>
      <c r="Q1026" s="701">
        <v>1</v>
      </c>
      <c r="R1026" s="696">
        <v>3</v>
      </c>
      <c r="S1026" s="701">
        <v>1</v>
      </c>
      <c r="T1026" s="700">
        <v>2</v>
      </c>
      <c r="U1026" s="702">
        <v>1</v>
      </c>
    </row>
    <row r="1027" spans="1:21" ht="14.4" customHeight="1" x14ac:dyDescent="0.3">
      <c r="A1027" s="695">
        <v>12</v>
      </c>
      <c r="B1027" s="696" t="s">
        <v>530</v>
      </c>
      <c r="C1027" s="696">
        <v>89301122</v>
      </c>
      <c r="D1027" s="697" t="s">
        <v>3061</v>
      </c>
      <c r="E1027" s="698" t="s">
        <v>1663</v>
      </c>
      <c r="F1027" s="696" t="s">
        <v>1641</v>
      </c>
      <c r="G1027" s="696" t="s">
        <v>2011</v>
      </c>
      <c r="H1027" s="696" t="s">
        <v>531</v>
      </c>
      <c r="I1027" s="696" t="s">
        <v>2180</v>
      </c>
      <c r="J1027" s="696" t="s">
        <v>2181</v>
      </c>
      <c r="K1027" s="696" t="s">
        <v>2182</v>
      </c>
      <c r="L1027" s="699">
        <v>498</v>
      </c>
      <c r="M1027" s="699">
        <v>2988</v>
      </c>
      <c r="N1027" s="696">
        <v>6</v>
      </c>
      <c r="O1027" s="700">
        <v>4</v>
      </c>
      <c r="P1027" s="699">
        <v>2490</v>
      </c>
      <c r="Q1027" s="701">
        <v>0.83333333333333337</v>
      </c>
      <c r="R1027" s="696">
        <v>5</v>
      </c>
      <c r="S1027" s="701">
        <v>0.83333333333333337</v>
      </c>
      <c r="T1027" s="700">
        <v>3</v>
      </c>
      <c r="U1027" s="702">
        <v>0.75</v>
      </c>
    </row>
    <row r="1028" spans="1:21" ht="14.4" customHeight="1" x14ac:dyDescent="0.3">
      <c r="A1028" s="695">
        <v>12</v>
      </c>
      <c r="B1028" s="696" t="s">
        <v>530</v>
      </c>
      <c r="C1028" s="696">
        <v>89301122</v>
      </c>
      <c r="D1028" s="697" t="s">
        <v>3061</v>
      </c>
      <c r="E1028" s="698" t="s">
        <v>1663</v>
      </c>
      <c r="F1028" s="696" t="s">
        <v>1641</v>
      </c>
      <c r="G1028" s="696" t="s">
        <v>2011</v>
      </c>
      <c r="H1028" s="696" t="s">
        <v>531</v>
      </c>
      <c r="I1028" s="696" t="s">
        <v>2291</v>
      </c>
      <c r="J1028" s="696" t="s">
        <v>2685</v>
      </c>
      <c r="K1028" s="696" t="s">
        <v>2686</v>
      </c>
      <c r="L1028" s="699">
        <v>369.69</v>
      </c>
      <c r="M1028" s="699">
        <v>369.69</v>
      </c>
      <c r="N1028" s="696">
        <v>1</v>
      </c>
      <c r="O1028" s="700">
        <v>1</v>
      </c>
      <c r="P1028" s="699">
        <v>369.69</v>
      </c>
      <c r="Q1028" s="701">
        <v>1</v>
      </c>
      <c r="R1028" s="696">
        <v>1</v>
      </c>
      <c r="S1028" s="701">
        <v>1</v>
      </c>
      <c r="T1028" s="700">
        <v>1</v>
      </c>
      <c r="U1028" s="702">
        <v>1</v>
      </c>
    </row>
    <row r="1029" spans="1:21" ht="14.4" customHeight="1" x14ac:dyDescent="0.3">
      <c r="A1029" s="695">
        <v>12</v>
      </c>
      <c r="B1029" s="696" t="s">
        <v>530</v>
      </c>
      <c r="C1029" s="696">
        <v>89301122</v>
      </c>
      <c r="D1029" s="697" t="s">
        <v>3061</v>
      </c>
      <c r="E1029" s="698" t="s">
        <v>1663</v>
      </c>
      <c r="F1029" s="696" t="s">
        <v>1641</v>
      </c>
      <c r="G1029" s="696" t="s">
        <v>2011</v>
      </c>
      <c r="H1029" s="696" t="s">
        <v>531</v>
      </c>
      <c r="I1029" s="696" t="s">
        <v>1323</v>
      </c>
      <c r="J1029" s="696" t="s">
        <v>2183</v>
      </c>
      <c r="K1029" s="696" t="s">
        <v>2184</v>
      </c>
      <c r="L1029" s="699">
        <v>1430.6</v>
      </c>
      <c r="M1029" s="699">
        <v>7153</v>
      </c>
      <c r="N1029" s="696">
        <v>5</v>
      </c>
      <c r="O1029" s="700">
        <v>1</v>
      </c>
      <c r="P1029" s="699">
        <v>7153</v>
      </c>
      <c r="Q1029" s="701">
        <v>1</v>
      </c>
      <c r="R1029" s="696">
        <v>5</v>
      </c>
      <c r="S1029" s="701">
        <v>1</v>
      </c>
      <c r="T1029" s="700">
        <v>1</v>
      </c>
      <c r="U1029" s="702">
        <v>1</v>
      </c>
    </row>
    <row r="1030" spans="1:21" ht="14.4" customHeight="1" x14ac:dyDescent="0.3">
      <c r="A1030" s="695">
        <v>12</v>
      </c>
      <c r="B1030" s="696" t="s">
        <v>530</v>
      </c>
      <c r="C1030" s="696">
        <v>89301122</v>
      </c>
      <c r="D1030" s="697" t="s">
        <v>3061</v>
      </c>
      <c r="E1030" s="698" t="s">
        <v>1663</v>
      </c>
      <c r="F1030" s="696" t="s">
        <v>1641</v>
      </c>
      <c r="G1030" s="696" t="s">
        <v>2011</v>
      </c>
      <c r="H1030" s="696" t="s">
        <v>531</v>
      </c>
      <c r="I1030" s="696" t="s">
        <v>2185</v>
      </c>
      <c r="J1030" s="696" t="s">
        <v>2186</v>
      </c>
      <c r="K1030" s="696" t="s">
        <v>2159</v>
      </c>
      <c r="L1030" s="699">
        <v>500</v>
      </c>
      <c r="M1030" s="699">
        <v>2000</v>
      </c>
      <c r="N1030" s="696">
        <v>4</v>
      </c>
      <c r="O1030" s="700">
        <v>2</v>
      </c>
      <c r="P1030" s="699">
        <v>2000</v>
      </c>
      <c r="Q1030" s="701">
        <v>1</v>
      </c>
      <c r="R1030" s="696">
        <v>4</v>
      </c>
      <c r="S1030" s="701">
        <v>1</v>
      </c>
      <c r="T1030" s="700">
        <v>2</v>
      </c>
      <c r="U1030" s="702">
        <v>1</v>
      </c>
    </row>
    <row r="1031" spans="1:21" ht="14.4" customHeight="1" x14ac:dyDescent="0.3">
      <c r="A1031" s="695">
        <v>12</v>
      </c>
      <c r="B1031" s="696" t="s">
        <v>530</v>
      </c>
      <c r="C1031" s="696">
        <v>89301122</v>
      </c>
      <c r="D1031" s="697" t="s">
        <v>3061</v>
      </c>
      <c r="E1031" s="698" t="s">
        <v>1663</v>
      </c>
      <c r="F1031" s="696" t="s">
        <v>1641</v>
      </c>
      <c r="G1031" s="696" t="s">
        <v>2011</v>
      </c>
      <c r="H1031" s="696" t="s">
        <v>531</v>
      </c>
      <c r="I1031" s="696" t="s">
        <v>2434</v>
      </c>
      <c r="J1031" s="696" t="s">
        <v>2435</v>
      </c>
      <c r="K1031" s="696" t="s">
        <v>2257</v>
      </c>
      <c r="L1031" s="699">
        <v>600</v>
      </c>
      <c r="M1031" s="699">
        <v>600</v>
      </c>
      <c r="N1031" s="696">
        <v>1</v>
      </c>
      <c r="O1031" s="700">
        <v>1</v>
      </c>
      <c r="P1031" s="699">
        <v>600</v>
      </c>
      <c r="Q1031" s="701">
        <v>1</v>
      </c>
      <c r="R1031" s="696">
        <v>1</v>
      </c>
      <c r="S1031" s="701">
        <v>1</v>
      </c>
      <c r="T1031" s="700">
        <v>1</v>
      </c>
      <c r="U1031" s="702">
        <v>1</v>
      </c>
    </row>
    <row r="1032" spans="1:21" ht="14.4" customHeight="1" x14ac:dyDescent="0.3">
      <c r="A1032" s="695">
        <v>12</v>
      </c>
      <c r="B1032" s="696" t="s">
        <v>530</v>
      </c>
      <c r="C1032" s="696">
        <v>89301122</v>
      </c>
      <c r="D1032" s="697" t="s">
        <v>3061</v>
      </c>
      <c r="E1032" s="698" t="s">
        <v>1663</v>
      </c>
      <c r="F1032" s="696" t="s">
        <v>1641</v>
      </c>
      <c r="G1032" s="696" t="s">
        <v>2011</v>
      </c>
      <c r="H1032" s="696" t="s">
        <v>531</v>
      </c>
      <c r="I1032" s="696" t="s">
        <v>2255</v>
      </c>
      <c r="J1032" s="696" t="s">
        <v>2256</v>
      </c>
      <c r="K1032" s="696" t="s">
        <v>2257</v>
      </c>
      <c r="L1032" s="699">
        <v>1000</v>
      </c>
      <c r="M1032" s="699">
        <v>3000</v>
      </c>
      <c r="N1032" s="696">
        <v>3</v>
      </c>
      <c r="O1032" s="700">
        <v>3</v>
      </c>
      <c r="P1032" s="699">
        <v>3000</v>
      </c>
      <c r="Q1032" s="701">
        <v>1</v>
      </c>
      <c r="R1032" s="696">
        <v>3</v>
      </c>
      <c r="S1032" s="701">
        <v>1</v>
      </c>
      <c r="T1032" s="700">
        <v>3</v>
      </c>
      <c r="U1032" s="702">
        <v>1</v>
      </c>
    </row>
    <row r="1033" spans="1:21" ht="14.4" customHeight="1" x14ac:dyDescent="0.3">
      <c r="A1033" s="695">
        <v>12</v>
      </c>
      <c r="B1033" s="696" t="s">
        <v>530</v>
      </c>
      <c r="C1033" s="696">
        <v>89301122</v>
      </c>
      <c r="D1033" s="697" t="s">
        <v>3061</v>
      </c>
      <c r="E1033" s="698" t="s">
        <v>1663</v>
      </c>
      <c r="F1033" s="696" t="s">
        <v>1641</v>
      </c>
      <c r="G1033" s="696" t="s">
        <v>2011</v>
      </c>
      <c r="H1033" s="696" t="s">
        <v>531</v>
      </c>
      <c r="I1033" s="696" t="s">
        <v>2689</v>
      </c>
      <c r="J1033" s="696" t="s">
        <v>2259</v>
      </c>
      <c r="K1033" s="696" t="s">
        <v>2690</v>
      </c>
      <c r="L1033" s="699">
        <v>3000</v>
      </c>
      <c r="M1033" s="699">
        <v>51000</v>
      </c>
      <c r="N1033" s="696">
        <v>17</v>
      </c>
      <c r="O1033" s="700">
        <v>6</v>
      </c>
      <c r="P1033" s="699">
        <v>51000</v>
      </c>
      <c r="Q1033" s="701">
        <v>1</v>
      </c>
      <c r="R1033" s="696">
        <v>17</v>
      </c>
      <c r="S1033" s="701">
        <v>1</v>
      </c>
      <c r="T1033" s="700">
        <v>6</v>
      </c>
      <c r="U1033" s="702">
        <v>1</v>
      </c>
    </row>
    <row r="1034" spans="1:21" ht="14.4" customHeight="1" x14ac:dyDescent="0.3">
      <c r="A1034" s="695">
        <v>12</v>
      </c>
      <c r="B1034" s="696" t="s">
        <v>530</v>
      </c>
      <c r="C1034" s="696">
        <v>89301122</v>
      </c>
      <c r="D1034" s="697" t="s">
        <v>3061</v>
      </c>
      <c r="E1034" s="698" t="s">
        <v>1663</v>
      </c>
      <c r="F1034" s="696" t="s">
        <v>1641</v>
      </c>
      <c r="G1034" s="696" t="s">
        <v>2011</v>
      </c>
      <c r="H1034" s="696" t="s">
        <v>531</v>
      </c>
      <c r="I1034" s="696" t="s">
        <v>2691</v>
      </c>
      <c r="J1034" s="696" t="s">
        <v>2188</v>
      </c>
      <c r="K1034" s="696" t="s">
        <v>2692</v>
      </c>
      <c r="L1034" s="699">
        <v>3082.5</v>
      </c>
      <c r="M1034" s="699">
        <v>9247.5</v>
      </c>
      <c r="N1034" s="696">
        <v>3</v>
      </c>
      <c r="O1034" s="700">
        <v>1</v>
      </c>
      <c r="P1034" s="699">
        <v>9247.5</v>
      </c>
      <c r="Q1034" s="701">
        <v>1</v>
      </c>
      <c r="R1034" s="696">
        <v>3</v>
      </c>
      <c r="S1034" s="701">
        <v>1</v>
      </c>
      <c r="T1034" s="700">
        <v>1</v>
      </c>
      <c r="U1034" s="702">
        <v>1</v>
      </c>
    </row>
    <row r="1035" spans="1:21" ht="14.4" customHeight="1" x14ac:dyDescent="0.3">
      <c r="A1035" s="695">
        <v>12</v>
      </c>
      <c r="B1035" s="696" t="s">
        <v>530</v>
      </c>
      <c r="C1035" s="696">
        <v>89301122</v>
      </c>
      <c r="D1035" s="697" t="s">
        <v>3061</v>
      </c>
      <c r="E1035" s="698" t="s">
        <v>1663</v>
      </c>
      <c r="F1035" s="696" t="s">
        <v>1641</v>
      </c>
      <c r="G1035" s="696" t="s">
        <v>2011</v>
      </c>
      <c r="H1035" s="696" t="s">
        <v>531</v>
      </c>
      <c r="I1035" s="696" t="s">
        <v>2187</v>
      </c>
      <c r="J1035" s="696" t="s">
        <v>2188</v>
      </c>
      <c r="K1035" s="696" t="s">
        <v>2189</v>
      </c>
      <c r="L1035" s="699">
        <v>3082.5</v>
      </c>
      <c r="M1035" s="699">
        <v>46237.5</v>
      </c>
      <c r="N1035" s="696">
        <v>15</v>
      </c>
      <c r="O1035" s="700">
        <v>6</v>
      </c>
      <c r="P1035" s="699">
        <v>46237.5</v>
      </c>
      <c r="Q1035" s="701">
        <v>1</v>
      </c>
      <c r="R1035" s="696">
        <v>15</v>
      </c>
      <c r="S1035" s="701">
        <v>1</v>
      </c>
      <c r="T1035" s="700">
        <v>6</v>
      </c>
      <c r="U1035" s="702">
        <v>1</v>
      </c>
    </row>
    <row r="1036" spans="1:21" ht="14.4" customHeight="1" x14ac:dyDescent="0.3">
      <c r="A1036" s="695">
        <v>12</v>
      </c>
      <c r="B1036" s="696" t="s">
        <v>530</v>
      </c>
      <c r="C1036" s="696">
        <v>89301122</v>
      </c>
      <c r="D1036" s="697" t="s">
        <v>3061</v>
      </c>
      <c r="E1036" s="698" t="s">
        <v>1663</v>
      </c>
      <c r="F1036" s="696" t="s">
        <v>1641</v>
      </c>
      <c r="G1036" s="696" t="s">
        <v>2011</v>
      </c>
      <c r="H1036" s="696" t="s">
        <v>531</v>
      </c>
      <c r="I1036" s="696" t="s">
        <v>2693</v>
      </c>
      <c r="J1036" s="696" t="s">
        <v>2193</v>
      </c>
      <c r="K1036" s="696" t="s">
        <v>2694</v>
      </c>
      <c r="L1036" s="699">
        <v>1101.95</v>
      </c>
      <c r="M1036" s="699">
        <v>9917.5500000000011</v>
      </c>
      <c r="N1036" s="696">
        <v>9</v>
      </c>
      <c r="O1036" s="700">
        <v>1</v>
      </c>
      <c r="P1036" s="699">
        <v>9917.5500000000011</v>
      </c>
      <c r="Q1036" s="701">
        <v>1</v>
      </c>
      <c r="R1036" s="696">
        <v>9</v>
      </c>
      <c r="S1036" s="701">
        <v>1</v>
      </c>
      <c r="T1036" s="700">
        <v>1</v>
      </c>
      <c r="U1036" s="702">
        <v>1</v>
      </c>
    </row>
    <row r="1037" spans="1:21" ht="14.4" customHeight="1" x14ac:dyDescent="0.3">
      <c r="A1037" s="695">
        <v>12</v>
      </c>
      <c r="B1037" s="696" t="s">
        <v>530</v>
      </c>
      <c r="C1037" s="696">
        <v>89301122</v>
      </c>
      <c r="D1037" s="697" t="s">
        <v>3061</v>
      </c>
      <c r="E1037" s="698" t="s">
        <v>1663</v>
      </c>
      <c r="F1037" s="696" t="s">
        <v>1641</v>
      </c>
      <c r="G1037" s="696" t="s">
        <v>2011</v>
      </c>
      <c r="H1037" s="696" t="s">
        <v>531</v>
      </c>
      <c r="I1037" s="696" t="s">
        <v>2192</v>
      </c>
      <c r="J1037" s="696" t="s">
        <v>2193</v>
      </c>
      <c r="K1037" s="696" t="s">
        <v>2194</v>
      </c>
      <c r="L1037" s="699">
        <v>1101.95</v>
      </c>
      <c r="M1037" s="699">
        <v>33058.5</v>
      </c>
      <c r="N1037" s="696">
        <v>30</v>
      </c>
      <c r="O1037" s="700">
        <v>4</v>
      </c>
      <c r="P1037" s="699">
        <v>33058.5</v>
      </c>
      <c r="Q1037" s="701">
        <v>1</v>
      </c>
      <c r="R1037" s="696">
        <v>30</v>
      </c>
      <c r="S1037" s="701">
        <v>1</v>
      </c>
      <c r="T1037" s="700">
        <v>4</v>
      </c>
      <c r="U1037" s="702">
        <v>1</v>
      </c>
    </row>
    <row r="1038" spans="1:21" ht="14.4" customHeight="1" x14ac:dyDescent="0.3">
      <c r="A1038" s="695">
        <v>12</v>
      </c>
      <c r="B1038" s="696" t="s">
        <v>530</v>
      </c>
      <c r="C1038" s="696">
        <v>89301122</v>
      </c>
      <c r="D1038" s="697" t="s">
        <v>3061</v>
      </c>
      <c r="E1038" s="698" t="s">
        <v>1663</v>
      </c>
      <c r="F1038" s="696" t="s">
        <v>1641</v>
      </c>
      <c r="G1038" s="696" t="s">
        <v>2011</v>
      </c>
      <c r="H1038" s="696" t="s">
        <v>531</v>
      </c>
      <c r="I1038" s="696" t="s">
        <v>2195</v>
      </c>
      <c r="J1038" s="696" t="s">
        <v>2193</v>
      </c>
      <c r="K1038" s="696" t="s">
        <v>2196</v>
      </c>
      <c r="L1038" s="699">
        <v>1101.95</v>
      </c>
      <c r="M1038" s="699">
        <v>3305.8500000000004</v>
      </c>
      <c r="N1038" s="696">
        <v>3</v>
      </c>
      <c r="O1038" s="700">
        <v>1</v>
      </c>
      <c r="P1038" s="699">
        <v>3305.8500000000004</v>
      </c>
      <c r="Q1038" s="701">
        <v>1</v>
      </c>
      <c r="R1038" s="696">
        <v>3</v>
      </c>
      <c r="S1038" s="701">
        <v>1</v>
      </c>
      <c r="T1038" s="700">
        <v>1</v>
      </c>
      <c r="U1038" s="702">
        <v>1</v>
      </c>
    </row>
    <row r="1039" spans="1:21" ht="14.4" customHeight="1" x14ac:dyDescent="0.3">
      <c r="A1039" s="695">
        <v>12</v>
      </c>
      <c r="B1039" s="696" t="s">
        <v>530</v>
      </c>
      <c r="C1039" s="696">
        <v>89301122</v>
      </c>
      <c r="D1039" s="697" t="s">
        <v>3061</v>
      </c>
      <c r="E1039" s="698" t="s">
        <v>1663</v>
      </c>
      <c r="F1039" s="696" t="s">
        <v>1641</v>
      </c>
      <c r="G1039" s="696" t="s">
        <v>2011</v>
      </c>
      <c r="H1039" s="696" t="s">
        <v>531</v>
      </c>
      <c r="I1039" s="696" t="s">
        <v>2695</v>
      </c>
      <c r="J1039" s="696" t="s">
        <v>2696</v>
      </c>
      <c r="K1039" s="696" t="s">
        <v>2697</v>
      </c>
      <c r="L1039" s="699">
        <v>1027.5</v>
      </c>
      <c r="M1039" s="699">
        <v>6165</v>
      </c>
      <c r="N1039" s="696">
        <v>6</v>
      </c>
      <c r="O1039" s="700">
        <v>2</v>
      </c>
      <c r="P1039" s="699">
        <v>6165</v>
      </c>
      <c r="Q1039" s="701">
        <v>1</v>
      </c>
      <c r="R1039" s="696">
        <v>6</v>
      </c>
      <c r="S1039" s="701">
        <v>1</v>
      </c>
      <c r="T1039" s="700">
        <v>2</v>
      </c>
      <c r="U1039" s="702">
        <v>1</v>
      </c>
    </row>
    <row r="1040" spans="1:21" ht="14.4" customHeight="1" x14ac:dyDescent="0.3">
      <c r="A1040" s="695">
        <v>12</v>
      </c>
      <c r="B1040" s="696" t="s">
        <v>530</v>
      </c>
      <c r="C1040" s="696">
        <v>89301122</v>
      </c>
      <c r="D1040" s="697" t="s">
        <v>3061</v>
      </c>
      <c r="E1040" s="698" t="s">
        <v>1663</v>
      </c>
      <c r="F1040" s="696" t="s">
        <v>1641</v>
      </c>
      <c r="G1040" s="696" t="s">
        <v>2011</v>
      </c>
      <c r="H1040" s="696" t="s">
        <v>531</v>
      </c>
      <c r="I1040" s="696" t="s">
        <v>2261</v>
      </c>
      <c r="J1040" s="696" t="s">
        <v>2262</v>
      </c>
      <c r="K1040" s="696" t="s">
        <v>2165</v>
      </c>
      <c r="L1040" s="699">
        <v>300</v>
      </c>
      <c r="M1040" s="699">
        <v>5400</v>
      </c>
      <c r="N1040" s="696">
        <v>18</v>
      </c>
      <c r="O1040" s="700">
        <v>9</v>
      </c>
      <c r="P1040" s="699">
        <v>5400</v>
      </c>
      <c r="Q1040" s="701">
        <v>1</v>
      </c>
      <c r="R1040" s="696">
        <v>18</v>
      </c>
      <c r="S1040" s="701">
        <v>1</v>
      </c>
      <c r="T1040" s="700">
        <v>9</v>
      </c>
      <c r="U1040" s="702">
        <v>1</v>
      </c>
    </row>
    <row r="1041" spans="1:21" ht="14.4" customHeight="1" x14ac:dyDescent="0.3">
      <c r="A1041" s="695">
        <v>12</v>
      </c>
      <c r="B1041" s="696" t="s">
        <v>530</v>
      </c>
      <c r="C1041" s="696">
        <v>89301122</v>
      </c>
      <c r="D1041" s="697" t="s">
        <v>3061</v>
      </c>
      <c r="E1041" s="698" t="s">
        <v>1663</v>
      </c>
      <c r="F1041" s="696" t="s">
        <v>1641</v>
      </c>
      <c r="G1041" s="696" t="s">
        <v>2011</v>
      </c>
      <c r="H1041" s="696" t="s">
        <v>531</v>
      </c>
      <c r="I1041" s="696" t="s">
        <v>2894</v>
      </c>
      <c r="J1041" s="696" t="s">
        <v>2895</v>
      </c>
      <c r="K1041" s="696" t="s">
        <v>2165</v>
      </c>
      <c r="L1041" s="699">
        <v>300</v>
      </c>
      <c r="M1041" s="699">
        <v>600</v>
      </c>
      <c r="N1041" s="696">
        <v>2</v>
      </c>
      <c r="O1041" s="700">
        <v>1</v>
      </c>
      <c r="P1041" s="699">
        <v>600</v>
      </c>
      <c r="Q1041" s="701">
        <v>1</v>
      </c>
      <c r="R1041" s="696">
        <v>2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12</v>
      </c>
      <c r="B1042" s="696" t="s">
        <v>530</v>
      </c>
      <c r="C1042" s="696">
        <v>89301122</v>
      </c>
      <c r="D1042" s="697" t="s">
        <v>3061</v>
      </c>
      <c r="E1042" s="698" t="s">
        <v>1663</v>
      </c>
      <c r="F1042" s="696" t="s">
        <v>1641</v>
      </c>
      <c r="G1042" s="696" t="s">
        <v>2011</v>
      </c>
      <c r="H1042" s="696" t="s">
        <v>531</v>
      </c>
      <c r="I1042" s="696" t="s">
        <v>2197</v>
      </c>
      <c r="J1042" s="696" t="s">
        <v>2198</v>
      </c>
      <c r="K1042" s="696"/>
      <c r="L1042" s="699">
        <v>525.23</v>
      </c>
      <c r="M1042" s="699">
        <v>525.23</v>
      </c>
      <c r="N1042" s="696">
        <v>1</v>
      </c>
      <c r="O1042" s="700">
        <v>1</v>
      </c>
      <c r="P1042" s="699">
        <v>525.23</v>
      </c>
      <c r="Q1042" s="701">
        <v>1</v>
      </c>
      <c r="R1042" s="696">
        <v>1</v>
      </c>
      <c r="S1042" s="701">
        <v>1</v>
      </c>
      <c r="T1042" s="700">
        <v>1</v>
      </c>
      <c r="U1042" s="702">
        <v>1</v>
      </c>
    </row>
    <row r="1043" spans="1:21" ht="14.4" customHeight="1" x14ac:dyDescent="0.3">
      <c r="A1043" s="695">
        <v>12</v>
      </c>
      <c r="B1043" s="696" t="s">
        <v>530</v>
      </c>
      <c r="C1043" s="696">
        <v>89301122</v>
      </c>
      <c r="D1043" s="697" t="s">
        <v>3061</v>
      </c>
      <c r="E1043" s="698" t="s">
        <v>1663</v>
      </c>
      <c r="F1043" s="696" t="s">
        <v>1641</v>
      </c>
      <c r="G1043" s="696" t="s">
        <v>2011</v>
      </c>
      <c r="H1043" s="696" t="s">
        <v>531</v>
      </c>
      <c r="I1043" s="696" t="s">
        <v>2268</v>
      </c>
      <c r="J1043" s="696" t="s">
        <v>2269</v>
      </c>
      <c r="K1043" s="696" t="s">
        <v>2270</v>
      </c>
      <c r="L1043" s="699">
        <v>295.88</v>
      </c>
      <c r="M1043" s="699">
        <v>591.76</v>
      </c>
      <c r="N1043" s="696">
        <v>2</v>
      </c>
      <c r="O1043" s="700">
        <v>1</v>
      </c>
      <c r="P1043" s="699">
        <v>591.76</v>
      </c>
      <c r="Q1043" s="701">
        <v>1</v>
      </c>
      <c r="R1043" s="696">
        <v>2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12</v>
      </c>
      <c r="B1044" s="696" t="s">
        <v>530</v>
      </c>
      <c r="C1044" s="696">
        <v>89301122</v>
      </c>
      <c r="D1044" s="697" t="s">
        <v>3061</v>
      </c>
      <c r="E1044" s="698" t="s">
        <v>1663</v>
      </c>
      <c r="F1044" s="696" t="s">
        <v>1641</v>
      </c>
      <c r="G1044" s="696" t="s">
        <v>2011</v>
      </c>
      <c r="H1044" s="696" t="s">
        <v>531</v>
      </c>
      <c r="I1044" s="696" t="s">
        <v>2439</v>
      </c>
      <c r="J1044" s="696" t="s">
        <v>2440</v>
      </c>
      <c r="K1044" s="696" t="s">
        <v>2204</v>
      </c>
      <c r="L1044" s="699">
        <v>3082.5</v>
      </c>
      <c r="M1044" s="699">
        <v>36990</v>
      </c>
      <c r="N1044" s="696">
        <v>12</v>
      </c>
      <c r="O1044" s="700">
        <v>6</v>
      </c>
      <c r="P1044" s="699">
        <v>36990</v>
      </c>
      <c r="Q1044" s="701">
        <v>1</v>
      </c>
      <c r="R1044" s="696">
        <v>12</v>
      </c>
      <c r="S1044" s="701">
        <v>1</v>
      </c>
      <c r="T1044" s="700">
        <v>6</v>
      </c>
      <c r="U1044" s="702">
        <v>1</v>
      </c>
    </row>
    <row r="1045" spans="1:21" ht="14.4" customHeight="1" x14ac:dyDescent="0.3">
      <c r="A1045" s="695">
        <v>12</v>
      </c>
      <c r="B1045" s="696" t="s">
        <v>530</v>
      </c>
      <c r="C1045" s="696">
        <v>89301122</v>
      </c>
      <c r="D1045" s="697" t="s">
        <v>3061</v>
      </c>
      <c r="E1045" s="698" t="s">
        <v>1663</v>
      </c>
      <c r="F1045" s="696" t="s">
        <v>1641</v>
      </c>
      <c r="G1045" s="696" t="s">
        <v>2011</v>
      </c>
      <c r="H1045" s="696" t="s">
        <v>531</v>
      </c>
      <c r="I1045" s="696" t="s">
        <v>2701</v>
      </c>
      <c r="J1045" s="696" t="s">
        <v>2702</v>
      </c>
      <c r="K1045" s="696" t="s">
        <v>2703</v>
      </c>
      <c r="L1045" s="699">
        <v>1499.98</v>
      </c>
      <c r="M1045" s="699">
        <v>26999.64</v>
      </c>
      <c r="N1045" s="696">
        <v>18</v>
      </c>
      <c r="O1045" s="700">
        <v>3</v>
      </c>
      <c r="P1045" s="699">
        <v>26999.64</v>
      </c>
      <c r="Q1045" s="701">
        <v>1</v>
      </c>
      <c r="R1045" s="696">
        <v>18</v>
      </c>
      <c r="S1045" s="701">
        <v>1</v>
      </c>
      <c r="T1045" s="700">
        <v>3</v>
      </c>
      <c r="U1045" s="702">
        <v>1</v>
      </c>
    </row>
    <row r="1046" spans="1:21" ht="14.4" customHeight="1" x14ac:dyDescent="0.3">
      <c r="A1046" s="695">
        <v>12</v>
      </c>
      <c r="B1046" s="696" t="s">
        <v>530</v>
      </c>
      <c r="C1046" s="696">
        <v>89301122</v>
      </c>
      <c r="D1046" s="697" t="s">
        <v>3061</v>
      </c>
      <c r="E1046" s="698" t="s">
        <v>1663</v>
      </c>
      <c r="F1046" s="696" t="s">
        <v>1641</v>
      </c>
      <c r="G1046" s="696" t="s">
        <v>2011</v>
      </c>
      <c r="H1046" s="696" t="s">
        <v>531</v>
      </c>
      <c r="I1046" s="696" t="s">
        <v>2441</v>
      </c>
      <c r="J1046" s="696" t="s">
        <v>2442</v>
      </c>
      <c r="K1046" s="696" t="s">
        <v>2443</v>
      </c>
      <c r="L1046" s="699">
        <v>3000</v>
      </c>
      <c r="M1046" s="699">
        <v>18000</v>
      </c>
      <c r="N1046" s="696">
        <v>6</v>
      </c>
      <c r="O1046" s="700">
        <v>2</v>
      </c>
      <c r="P1046" s="699">
        <v>18000</v>
      </c>
      <c r="Q1046" s="701">
        <v>1</v>
      </c>
      <c r="R1046" s="696">
        <v>6</v>
      </c>
      <c r="S1046" s="701">
        <v>1</v>
      </c>
      <c r="T1046" s="700">
        <v>2</v>
      </c>
      <c r="U1046" s="702">
        <v>1</v>
      </c>
    </row>
    <row r="1047" spans="1:21" ht="14.4" customHeight="1" x14ac:dyDescent="0.3">
      <c r="A1047" s="695">
        <v>12</v>
      </c>
      <c r="B1047" s="696" t="s">
        <v>530</v>
      </c>
      <c r="C1047" s="696">
        <v>89301122</v>
      </c>
      <c r="D1047" s="697" t="s">
        <v>3061</v>
      </c>
      <c r="E1047" s="698" t="s">
        <v>1663</v>
      </c>
      <c r="F1047" s="696" t="s">
        <v>1641</v>
      </c>
      <c r="G1047" s="696" t="s">
        <v>2011</v>
      </c>
      <c r="H1047" s="696" t="s">
        <v>531</v>
      </c>
      <c r="I1047" s="696" t="s">
        <v>2704</v>
      </c>
      <c r="J1047" s="696" t="s">
        <v>2705</v>
      </c>
      <c r="K1047" s="696" t="s">
        <v>2706</v>
      </c>
      <c r="L1047" s="699">
        <v>1743</v>
      </c>
      <c r="M1047" s="699">
        <v>26145</v>
      </c>
      <c r="N1047" s="696">
        <v>15</v>
      </c>
      <c r="O1047" s="700">
        <v>5</v>
      </c>
      <c r="P1047" s="699">
        <v>26145</v>
      </c>
      <c r="Q1047" s="701">
        <v>1</v>
      </c>
      <c r="R1047" s="696">
        <v>15</v>
      </c>
      <c r="S1047" s="701">
        <v>1</v>
      </c>
      <c r="T1047" s="700">
        <v>5</v>
      </c>
      <c r="U1047" s="702">
        <v>1</v>
      </c>
    </row>
    <row r="1048" spans="1:21" ht="14.4" customHeight="1" x14ac:dyDescent="0.3">
      <c r="A1048" s="695">
        <v>12</v>
      </c>
      <c r="B1048" s="696" t="s">
        <v>530</v>
      </c>
      <c r="C1048" s="696">
        <v>89301122</v>
      </c>
      <c r="D1048" s="697" t="s">
        <v>3061</v>
      </c>
      <c r="E1048" s="698" t="s">
        <v>1663</v>
      </c>
      <c r="F1048" s="696" t="s">
        <v>1641</v>
      </c>
      <c r="G1048" s="696" t="s">
        <v>2011</v>
      </c>
      <c r="H1048" s="696" t="s">
        <v>531</v>
      </c>
      <c r="I1048" s="696" t="s">
        <v>2707</v>
      </c>
      <c r="J1048" s="696" t="s">
        <v>2275</v>
      </c>
      <c r="K1048" s="696" t="s">
        <v>2708</v>
      </c>
      <c r="L1048" s="699">
        <v>1027.5</v>
      </c>
      <c r="M1048" s="699">
        <v>70897.5</v>
      </c>
      <c r="N1048" s="696">
        <v>69</v>
      </c>
      <c r="O1048" s="700">
        <v>11</v>
      </c>
      <c r="P1048" s="699">
        <v>70897.5</v>
      </c>
      <c r="Q1048" s="701">
        <v>1</v>
      </c>
      <c r="R1048" s="696">
        <v>69</v>
      </c>
      <c r="S1048" s="701">
        <v>1</v>
      </c>
      <c r="T1048" s="700">
        <v>11</v>
      </c>
      <c r="U1048" s="702">
        <v>1</v>
      </c>
    </row>
    <row r="1049" spans="1:21" ht="14.4" customHeight="1" x14ac:dyDescent="0.3">
      <c r="A1049" s="695">
        <v>12</v>
      </c>
      <c r="B1049" s="696" t="s">
        <v>530</v>
      </c>
      <c r="C1049" s="696">
        <v>89301122</v>
      </c>
      <c r="D1049" s="697" t="s">
        <v>3061</v>
      </c>
      <c r="E1049" s="698" t="s">
        <v>1663</v>
      </c>
      <c r="F1049" s="696" t="s">
        <v>1641</v>
      </c>
      <c r="G1049" s="696" t="s">
        <v>2011</v>
      </c>
      <c r="H1049" s="696" t="s">
        <v>531</v>
      </c>
      <c r="I1049" s="696" t="s">
        <v>2709</v>
      </c>
      <c r="J1049" s="696" t="s">
        <v>2275</v>
      </c>
      <c r="K1049" s="696" t="s">
        <v>2710</v>
      </c>
      <c r="L1049" s="699">
        <v>1027.5</v>
      </c>
      <c r="M1049" s="699">
        <v>6165</v>
      </c>
      <c r="N1049" s="696">
        <v>6</v>
      </c>
      <c r="O1049" s="700">
        <v>1</v>
      </c>
      <c r="P1049" s="699">
        <v>6165</v>
      </c>
      <c r="Q1049" s="701">
        <v>1</v>
      </c>
      <c r="R1049" s="696">
        <v>6</v>
      </c>
      <c r="S1049" s="701">
        <v>1</v>
      </c>
      <c r="T1049" s="700">
        <v>1</v>
      </c>
      <c r="U1049" s="702">
        <v>1</v>
      </c>
    </row>
    <row r="1050" spans="1:21" ht="14.4" customHeight="1" x14ac:dyDescent="0.3">
      <c r="A1050" s="695">
        <v>12</v>
      </c>
      <c r="B1050" s="696" t="s">
        <v>530</v>
      </c>
      <c r="C1050" s="696">
        <v>89301122</v>
      </c>
      <c r="D1050" s="697" t="s">
        <v>3061</v>
      </c>
      <c r="E1050" s="698" t="s">
        <v>1663</v>
      </c>
      <c r="F1050" s="696" t="s">
        <v>1641</v>
      </c>
      <c r="G1050" s="696" t="s">
        <v>2011</v>
      </c>
      <c r="H1050" s="696" t="s">
        <v>531</v>
      </c>
      <c r="I1050" s="696" t="s">
        <v>2205</v>
      </c>
      <c r="J1050" s="696" t="s">
        <v>2206</v>
      </c>
      <c r="K1050" s="696" t="s">
        <v>2207</v>
      </c>
      <c r="L1050" s="699">
        <v>198.08</v>
      </c>
      <c r="M1050" s="699">
        <v>8715.5199999999986</v>
      </c>
      <c r="N1050" s="696">
        <v>44</v>
      </c>
      <c r="O1050" s="700">
        <v>14</v>
      </c>
      <c r="P1050" s="699">
        <v>8715.5199999999986</v>
      </c>
      <c r="Q1050" s="701">
        <v>1</v>
      </c>
      <c r="R1050" s="696">
        <v>44</v>
      </c>
      <c r="S1050" s="701">
        <v>1</v>
      </c>
      <c r="T1050" s="700">
        <v>14</v>
      </c>
      <c r="U1050" s="702">
        <v>1</v>
      </c>
    </row>
    <row r="1051" spans="1:21" ht="14.4" customHeight="1" x14ac:dyDescent="0.3">
      <c r="A1051" s="695">
        <v>12</v>
      </c>
      <c r="B1051" s="696" t="s">
        <v>530</v>
      </c>
      <c r="C1051" s="696">
        <v>89301122</v>
      </c>
      <c r="D1051" s="697" t="s">
        <v>3061</v>
      </c>
      <c r="E1051" s="698" t="s">
        <v>1663</v>
      </c>
      <c r="F1051" s="696" t="s">
        <v>1641</v>
      </c>
      <c r="G1051" s="696" t="s">
        <v>2011</v>
      </c>
      <c r="H1051" s="696" t="s">
        <v>531</v>
      </c>
      <c r="I1051" s="696" t="s">
        <v>2208</v>
      </c>
      <c r="J1051" s="696" t="s">
        <v>2209</v>
      </c>
      <c r="K1051" s="696" t="s">
        <v>2210</v>
      </c>
      <c r="L1051" s="699">
        <v>159.5</v>
      </c>
      <c r="M1051" s="699">
        <v>957</v>
      </c>
      <c r="N1051" s="696">
        <v>6</v>
      </c>
      <c r="O1051" s="700">
        <v>2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12</v>
      </c>
      <c r="B1052" s="696" t="s">
        <v>530</v>
      </c>
      <c r="C1052" s="696">
        <v>89301122</v>
      </c>
      <c r="D1052" s="697" t="s">
        <v>3061</v>
      </c>
      <c r="E1052" s="698" t="s">
        <v>1663</v>
      </c>
      <c r="F1052" s="696" t="s">
        <v>1641</v>
      </c>
      <c r="G1052" s="696" t="s">
        <v>2011</v>
      </c>
      <c r="H1052" s="696" t="s">
        <v>531</v>
      </c>
      <c r="I1052" s="696" t="s">
        <v>2277</v>
      </c>
      <c r="J1052" s="696" t="s">
        <v>2278</v>
      </c>
      <c r="K1052" s="696" t="s">
        <v>2279</v>
      </c>
      <c r="L1052" s="699">
        <v>153.5</v>
      </c>
      <c r="M1052" s="699">
        <v>1381.5</v>
      </c>
      <c r="N1052" s="696">
        <v>9</v>
      </c>
      <c r="O1052" s="700">
        <v>3</v>
      </c>
      <c r="P1052" s="699">
        <v>1381.5</v>
      </c>
      <c r="Q1052" s="701">
        <v>1</v>
      </c>
      <c r="R1052" s="696">
        <v>9</v>
      </c>
      <c r="S1052" s="701">
        <v>1</v>
      </c>
      <c r="T1052" s="700">
        <v>3</v>
      </c>
      <c r="U1052" s="702">
        <v>1</v>
      </c>
    </row>
    <row r="1053" spans="1:21" ht="14.4" customHeight="1" x14ac:dyDescent="0.3">
      <c r="A1053" s="695">
        <v>12</v>
      </c>
      <c r="B1053" s="696" t="s">
        <v>530</v>
      </c>
      <c r="C1053" s="696">
        <v>89301122</v>
      </c>
      <c r="D1053" s="697" t="s">
        <v>3061</v>
      </c>
      <c r="E1053" s="698" t="s">
        <v>1663</v>
      </c>
      <c r="F1053" s="696" t="s">
        <v>1641</v>
      </c>
      <c r="G1053" s="696" t="s">
        <v>2011</v>
      </c>
      <c r="H1053" s="696" t="s">
        <v>531</v>
      </c>
      <c r="I1053" s="696" t="s">
        <v>2711</v>
      </c>
      <c r="J1053" s="696" t="s">
        <v>2193</v>
      </c>
      <c r="K1053" s="696" t="s">
        <v>2712</v>
      </c>
      <c r="L1053" s="699">
        <v>1263.48</v>
      </c>
      <c r="M1053" s="699">
        <v>3790.44</v>
      </c>
      <c r="N1053" s="696">
        <v>3</v>
      </c>
      <c r="O1053" s="700">
        <v>1</v>
      </c>
      <c r="P1053" s="699">
        <v>3790.44</v>
      </c>
      <c r="Q1053" s="701">
        <v>1</v>
      </c>
      <c r="R1053" s="696">
        <v>3</v>
      </c>
      <c r="S1053" s="701">
        <v>1</v>
      </c>
      <c r="T1053" s="700">
        <v>1</v>
      </c>
      <c r="U1053" s="702">
        <v>1</v>
      </c>
    </row>
    <row r="1054" spans="1:21" ht="14.4" customHeight="1" x14ac:dyDescent="0.3">
      <c r="A1054" s="695">
        <v>12</v>
      </c>
      <c r="B1054" s="696" t="s">
        <v>530</v>
      </c>
      <c r="C1054" s="696">
        <v>89301122</v>
      </c>
      <c r="D1054" s="697" t="s">
        <v>3061</v>
      </c>
      <c r="E1054" s="698" t="s">
        <v>1663</v>
      </c>
      <c r="F1054" s="696" t="s">
        <v>1641</v>
      </c>
      <c r="G1054" s="696" t="s">
        <v>2011</v>
      </c>
      <c r="H1054" s="696" t="s">
        <v>531</v>
      </c>
      <c r="I1054" s="696" t="s">
        <v>2716</v>
      </c>
      <c r="J1054" s="696" t="s">
        <v>2717</v>
      </c>
      <c r="K1054" s="696" t="s">
        <v>2718</v>
      </c>
      <c r="L1054" s="699">
        <v>479.84</v>
      </c>
      <c r="M1054" s="699">
        <v>959.68</v>
      </c>
      <c r="N1054" s="696">
        <v>2</v>
      </c>
      <c r="O1054" s="700">
        <v>1</v>
      </c>
      <c r="P1054" s="699">
        <v>959.68</v>
      </c>
      <c r="Q1054" s="701">
        <v>1</v>
      </c>
      <c r="R1054" s="696">
        <v>2</v>
      </c>
      <c r="S1054" s="701">
        <v>1</v>
      </c>
      <c r="T1054" s="700">
        <v>1</v>
      </c>
      <c r="U1054" s="702">
        <v>1</v>
      </c>
    </row>
    <row r="1055" spans="1:21" ht="14.4" customHeight="1" x14ac:dyDescent="0.3">
      <c r="A1055" s="695">
        <v>12</v>
      </c>
      <c r="B1055" s="696" t="s">
        <v>530</v>
      </c>
      <c r="C1055" s="696">
        <v>89301122</v>
      </c>
      <c r="D1055" s="697" t="s">
        <v>3061</v>
      </c>
      <c r="E1055" s="698" t="s">
        <v>1663</v>
      </c>
      <c r="F1055" s="696" t="s">
        <v>1641</v>
      </c>
      <c r="G1055" s="696" t="s">
        <v>2011</v>
      </c>
      <c r="H1055" s="696" t="s">
        <v>531</v>
      </c>
      <c r="I1055" s="696" t="s">
        <v>2722</v>
      </c>
      <c r="J1055" s="696" t="s">
        <v>2723</v>
      </c>
      <c r="K1055" s="696" t="s">
        <v>2724</v>
      </c>
      <c r="L1055" s="699">
        <v>2055</v>
      </c>
      <c r="M1055" s="699">
        <v>6165</v>
      </c>
      <c r="N1055" s="696">
        <v>3</v>
      </c>
      <c r="O1055" s="700">
        <v>1</v>
      </c>
      <c r="P1055" s="699">
        <v>6165</v>
      </c>
      <c r="Q1055" s="701">
        <v>1</v>
      </c>
      <c r="R1055" s="696">
        <v>3</v>
      </c>
      <c r="S1055" s="701">
        <v>1</v>
      </c>
      <c r="T1055" s="700">
        <v>1</v>
      </c>
      <c r="U1055" s="702">
        <v>1</v>
      </c>
    </row>
    <row r="1056" spans="1:21" ht="14.4" customHeight="1" x14ac:dyDescent="0.3">
      <c r="A1056" s="695">
        <v>12</v>
      </c>
      <c r="B1056" s="696" t="s">
        <v>530</v>
      </c>
      <c r="C1056" s="696">
        <v>89301122</v>
      </c>
      <c r="D1056" s="697" t="s">
        <v>3061</v>
      </c>
      <c r="E1056" s="698" t="s">
        <v>1663</v>
      </c>
      <c r="F1056" s="696" t="s">
        <v>1641</v>
      </c>
      <c r="G1056" s="696" t="s">
        <v>2011</v>
      </c>
      <c r="H1056" s="696" t="s">
        <v>531</v>
      </c>
      <c r="I1056" s="696" t="s">
        <v>2896</v>
      </c>
      <c r="J1056" s="696" t="s">
        <v>2897</v>
      </c>
      <c r="K1056" s="696" t="s">
        <v>2898</v>
      </c>
      <c r="L1056" s="699">
        <v>871</v>
      </c>
      <c r="M1056" s="699">
        <v>7839</v>
      </c>
      <c r="N1056" s="696">
        <v>9</v>
      </c>
      <c r="O1056" s="700">
        <v>1</v>
      </c>
      <c r="P1056" s="699">
        <v>7839</v>
      </c>
      <c r="Q1056" s="701">
        <v>1</v>
      </c>
      <c r="R1056" s="696">
        <v>9</v>
      </c>
      <c r="S1056" s="701">
        <v>1</v>
      </c>
      <c r="T1056" s="700">
        <v>1</v>
      </c>
      <c r="U1056" s="702">
        <v>1</v>
      </c>
    </row>
    <row r="1057" spans="1:21" ht="14.4" customHeight="1" x14ac:dyDescent="0.3">
      <c r="A1057" s="695">
        <v>12</v>
      </c>
      <c r="B1057" s="696" t="s">
        <v>530</v>
      </c>
      <c r="C1057" s="696">
        <v>89301122</v>
      </c>
      <c r="D1057" s="697" t="s">
        <v>3061</v>
      </c>
      <c r="E1057" s="698" t="s">
        <v>1663</v>
      </c>
      <c r="F1057" s="696" t="s">
        <v>1641</v>
      </c>
      <c r="G1057" s="696" t="s">
        <v>1687</v>
      </c>
      <c r="H1057" s="696" t="s">
        <v>531</v>
      </c>
      <c r="I1057" s="696" t="s">
        <v>1964</v>
      </c>
      <c r="J1057" s="696" t="s">
        <v>1965</v>
      </c>
      <c r="K1057" s="696" t="s">
        <v>1966</v>
      </c>
      <c r="L1057" s="699">
        <v>112.5</v>
      </c>
      <c r="M1057" s="699">
        <v>2700</v>
      </c>
      <c r="N1057" s="696">
        <v>24</v>
      </c>
      <c r="O1057" s="700">
        <v>2</v>
      </c>
      <c r="P1057" s="699">
        <v>1350</v>
      </c>
      <c r="Q1057" s="701">
        <v>0.5</v>
      </c>
      <c r="R1057" s="696">
        <v>12</v>
      </c>
      <c r="S1057" s="701">
        <v>0.5</v>
      </c>
      <c r="T1057" s="700">
        <v>1</v>
      </c>
      <c r="U1057" s="702">
        <v>0.5</v>
      </c>
    </row>
    <row r="1058" spans="1:21" ht="14.4" customHeight="1" x14ac:dyDescent="0.3">
      <c r="A1058" s="695">
        <v>12</v>
      </c>
      <c r="B1058" s="696" t="s">
        <v>530</v>
      </c>
      <c r="C1058" s="696">
        <v>89301122</v>
      </c>
      <c r="D1058" s="697" t="s">
        <v>3061</v>
      </c>
      <c r="E1058" s="698" t="s">
        <v>1663</v>
      </c>
      <c r="F1058" s="696" t="s">
        <v>1641</v>
      </c>
      <c r="G1058" s="696" t="s">
        <v>1687</v>
      </c>
      <c r="H1058" s="696" t="s">
        <v>531</v>
      </c>
      <c r="I1058" s="696" t="s">
        <v>2325</v>
      </c>
      <c r="J1058" s="696" t="s">
        <v>2326</v>
      </c>
      <c r="K1058" s="696" t="s">
        <v>2327</v>
      </c>
      <c r="L1058" s="699">
        <v>651.20000000000005</v>
      </c>
      <c r="M1058" s="699">
        <v>1953.6000000000001</v>
      </c>
      <c r="N1058" s="696">
        <v>3</v>
      </c>
      <c r="O1058" s="700">
        <v>1</v>
      </c>
      <c r="P1058" s="699"/>
      <c r="Q1058" s="701">
        <v>0</v>
      </c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12</v>
      </c>
      <c r="B1059" s="696" t="s">
        <v>530</v>
      </c>
      <c r="C1059" s="696">
        <v>89301122</v>
      </c>
      <c r="D1059" s="697" t="s">
        <v>3061</v>
      </c>
      <c r="E1059" s="698" t="s">
        <v>1663</v>
      </c>
      <c r="F1059" s="696" t="s">
        <v>1641</v>
      </c>
      <c r="G1059" s="696" t="s">
        <v>1687</v>
      </c>
      <c r="H1059" s="696" t="s">
        <v>531</v>
      </c>
      <c r="I1059" s="696" t="s">
        <v>1688</v>
      </c>
      <c r="J1059" s="696" t="s">
        <v>1689</v>
      </c>
      <c r="K1059" s="696" t="s">
        <v>1690</v>
      </c>
      <c r="L1059" s="699">
        <v>500</v>
      </c>
      <c r="M1059" s="699">
        <v>7500</v>
      </c>
      <c r="N1059" s="696">
        <v>15</v>
      </c>
      <c r="O1059" s="700">
        <v>7</v>
      </c>
      <c r="P1059" s="699">
        <v>7500</v>
      </c>
      <c r="Q1059" s="701">
        <v>1</v>
      </c>
      <c r="R1059" s="696">
        <v>15</v>
      </c>
      <c r="S1059" s="701">
        <v>1</v>
      </c>
      <c r="T1059" s="700">
        <v>7</v>
      </c>
      <c r="U1059" s="702">
        <v>1</v>
      </c>
    </row>
    <row r="1060" spans="1:21" ht="14.4" customHeight="1" x14ac:dyDescent="0.3">
      <c r="A1060" s="695">
        <v>12</v>
      </c>
      <c r="B1060" s="696" t="s">
        <v>530</v>
      </c>
      <c r="C1060" s="696">
        <v>89301122</v>
      </c>
      <c r="D1060" s="697" t="s">
        <v>3061</v>
      </c>
      <c r="E1060" s="698" t="s">
        <v>1663</v>
      </c>
      <c r="F1060" s="696" t="s">
        <v>1641</v>
      </c>
      <c r="G1060" s="696" t="s">
        <v>1687</v>
      </c>
      <c r="H1060" s="696" t="s">
        <v>531</v>
      </c>
      <c r="I1060" s="696" t="s">
        <v>2217</v>
      </c>
      <c r="J1060" s="696" t="s">
        <v>2218</v>
      </c>
      <c r="K1060" s="696" t="s">
        <v>2168</v>
      </c>
      <c r="L1060" s="699">
        <v>124.72</v>
      </c>
      <c r="M1060" s="699">
        <v>249.44</v>
      </c>
      <c r="N1060" s="696">
        <v>2</v>
      </c>
      <c r="O1060" s="700">
        <v>2</v>
      </c>
      <c r="P1060" s="699">
        <v>249.44</v>
      </c>
      <c r="Q1060" s="701">
        <v>1</v>
      </c>
      <c r="R1060" s="696">
        <v>2</v>
      </c>
      <c r="S1060" s="701">
        <v>1</v>
      </c>
      <c r="T1060" s="700">
        <v>2</v>
      </c>
      <c r="U1060" s="702">
        <v>1</v>
      </c>
    </row>
    <row r="1061" spans="1:21" ht="14.4" customHeight="1" x14ac:dyDescent="0.3">
      <c r="A1061" s="695">
        <v>12</v>
      </c>
      <c r="B1061" s="696" t="s">
        <v>530</v>
      </c>
      <c r="C1061" s="696">
        <v>89301122</v>
      </c>
      <c r="D1061" s="697" t="s">
        <v>3061</v>
      </c>
      <c r="E1061" s="698" t="s">
        <v>1663</v>
      </c>
      <c r="F1061" s="696" t="s">
        <v>1641</v>
      </c>
      <c r="G1061" s="696" t="s">
        <v>1687</v>
      </c>
      <c r="H1061" s="696" t="s">
        <v>531</v>
      </c>
      <c r="I1061" s="696" t="s">
        <v>1691</v>
      </c>
      <c r="J1061" s="696" t="s">
        <v>1692</v>
      </c>
      <c r="K1061" s="696" t="s">
        <v>1693</v>
      </c>
      <c r="L1061" s="699">
        <v>190</v>
      </c>
      <c r="M1061" s="699">
        <v>380</v>
      </c>
      <c r="N1061" s="696">
        <v>2</v>
      </c>
      <c r="O1061" s="700">
        <v>1</v>
      </c>
      <c r="P1061" s="699">
        <v>380</v>
      </c>
      <c r="Q1061" s="701">
        <v>1</v>
      </c>
      <c r="R1061" s="696">
        <v>2</v>
      </c>
      <c r="S1061" s="701">
        <v>1</v>
      </c>
      <c r="T1061" s="700">
        <v>1</v>
      </c>
      <c r="U1061" s="702">
        <v>1</v>
      </c>
    </row>
    <row r="1062" spans="1:21" ht="14.4" customHeight="1" x14ac:dyDescent="0.3">
      <c r="A1062" s="695">
        <v>12</v>
      </c>
      <c r="B1062" s="696" t="s">
        <v>530</v>
      </c>
      <c r="C1062" s="696">
        <v>89301122</v>
      </c>
      <c r="D1062" s="697" t="s">
        <v>3061</v>
      </c>
      <c r="E1062" s="698" t="s">
        <v>1664</v>
      </c>
      <c r="F1062" s="696" t="s">
        <v>1639</v>
      </c>
      <c r="G1062" s="696" t="s">
        <v>1752</v>
      </c>
      <c r="H1062" s="696" t="s">
        <v>1090</v>
      </c>
      <c r="I1062" s="696" t="s">
        <v>1195</v>
      </c>
      <c r="J1062" s="696" t="s">
        <v>1613</v>
      </c>
      <c r="K1062" s="696" t="s">
        <v>1614</v>
      </c>
      <c r="L1062" s="699">
        <v>10.73</v>
      </c>
      <c r="M1062" s="699">
        <v>10.73</v>
      </c>
      <c r="N1062" s="696">
        <v>1</v>
      </c>
      <c r="O1062" s="700">
        <v>0.5</v>
      </c>
      <c r="P1062" s="699">
        <v>10.73</v>
      </c>
      <c r="Q1062" s="701">
        <v>1</v>
      </c>
      <c r="R1062" s="696">
        <v>1</v>
      </c>
      <c r="S1062" s="701">
        <v>1</v>
      </c>
      <c r="T1062" s="700">
        <v>0.5</v>
      </c>
      <c r="U1062" s="702">
        <v>1</v>
      </c>
    </row>
    <row r="1063" spans="1:21" ht="14.4" customHeight="1" x14ac:dyDescent="0.3">
      <c r="A1063" s="695">
        <v>12</v>
      </c>
      <c r="B1063" s="696" t="s">
        <v>530</v>
      </c>
      <c r="C1063" s="696">
        <v>89301122</v>
      </c>
      <c r="D1063" s="697" t="s">
        <v>3061</v>
      </c>
      <c r="E1063" s="698" t="s">
        <v>1664</v>
      </c>
      <c r="F1063" s="696" t="s">
        <v>1639</v>
      </c>
      <c r="G1063" s="696" t="s">
        <v>1670</v>
      </c>
      <c r="H1063" s="696" t="s">
        <v>1090</v>
      </c>
      <c r="I1063" s="696" t="s">
        <v>1293</v>
      </c>
      <c r="J1063" s="696" t="s">
        <v>1586</v>
      </c>
      <c r="K1063" s="696" t="s">
        <v>1587</v>
      </c>
      <c r="L1063" s="699">
        <v>333.31</v>
      </c>
      <c r="M1063" s="699">
        <v>333.31</v>
      </c>
      <c r="N1063" s="696">
        <v>1</v>
      </c>
      <c r="O1063" s="700">
        <v>1</v>
      </c>
      <c r="P1063" s="699">
        <v>333.31</v>
      </c>
      <c r="Q1063" s="701">
        <v>1</v>
      </c>
      <c r="R1063" s="696">
        <v>1</v>
      </c>
      <c r="S1063" s="701">
        <v>1</v>
      </c>
      <c r="T1063" s="700">
        <v>1</v>
      </c>
      <c r="U1063" s="702">
        <v>1</v>
      </c>
    </row>
    <row r="1064" spans="1:21" ht="14.4" customHeight="1" x14ac:dyDescent="0.3">
      <c r="A1064" s="695">
        <v>12</v>
      </c>
      <c r="B1064" s="696" t="s">
        <v>530</v>
      </c>
      <c r="C1064" s="696">
        <v>89301122</v>
      </c>
      <c r="D1064" s="697" t="s">
        <v>3061</v>
      </c>
      <c r="E1064" s="698" t="s">
        <v>1664</v>
      </c>
      <c r="F1064" s="696" t="s">
        <v>1639</v>
      </c>
      <c r="G1064" s="696" t="s">
        <v>2820</v>
      </c>
      <c r="H1064" s="696" t="s">
        <v>531</v>
      </c>
      <c r="I1064" s="696" t="s">
        <v>2899</v>
      </c>
      <c r="J1064" s="696" t="s">
        <v>2822</v>
      </c>
      <c r="K1064" s="696" t="s">
        <v>793</v>
      </c>
      <c r="L1064" s="699">
        <v>413.22</v>
      </c>
      <c r="M1064" s="699">
        <v>413.22</v>
      </c>
      <c r="N1064" s="696">
        <v>1</v>
      </c>
      <c r="O1064" s="700">
        <v>0.5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12</v>
      </c>
      <c r="B1065" s="696" t="s">
        <v>530</v>
      </c>
      <c r="C1065" s="696">
        <v>89301122</v>
      </c>
      <c r="D1065" s="697" t="s">
        <v>3061</v>
      </c>
      <c r="E1065" s="698" t="s">
        <v>1664</v>
      </c>
      <c r="F1065" s="696" t="s">
        <v>1639</v>
      </c>
      <c r="G1065" s="696" t="s">
        <v>2348</v>
      </c>
      <c r="H1065" s="696" t="s">
        <v>531</v>
      </c>
      <c r="I1065" s="696" t="s">
        <v>2349</v>
      </c>
      <c r="J1065" s="696" t="s">
        <v>2350</v>
      </c>
      <c r="K1065" s="696" t="s">
        <v>2351</v>
      </c>
      <c r="L1065" s="699">
        <v>83.09</v>
      </c>
      <c r="M1065" s="699">
        <v>83.09</v>
      </c>
      <c r="N1065" s="696">
        <v>1</v>
      </c>
      <c r="O1065" s="700">
        <v>1</v>
      </c>
      <c r="P1065" s="699"/>
      <c r="Q1065" s="701">
        <v>0</v>
      </c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12</v>
      </c>
      <c r="B1066" s="696" t="s">
        <v>530</v>
      </c>
      <c r="C1066" s="696">
        <v>89301122</v>
      </c>
      <c r="D1066" s="697" t="s">
        <v>3061</v>
      </c>
      <c r="E1066" s="698" t="s">
        <v>1664</v>
      </c>
      <c r="F1066" s="696" t="s">
        <v>1639</v>
      </c>
      <c r="G1066" s="696" t="s">
        <v>2837</v>
      </c>
      <c r="H1066" s="696" t="s">
        <v>531</v>
      </c>
      <c r="I1066" s="696" t="s">
        <v>2900</v>
      </c>
      <c r="J1066" s="696" t="s">
        <v>2901</v>
      </c>
      <c r="K1066" s="696" t="s">
        <v>2371</v>
      </c>
      <c r="L1066" s="699">
        <v>0</v>
      </c>
      <c r="M1066" s="699">
        <v>0</v>
      </c>
      <c r="N1066" s="696">
        <v>2</v>
      </c>
      <c r="O1066" s="700">
        <v>1.5</v>
      </c>
      <c r="P1066" s="699">
        <v>0</v>
      </c>
      <c r="Q1066" s="701"/>
      <c r="R1066" s="696">
        <v>1</v>
      </c>
      <c r="S1066" s="701">
        <v>0.5</v>
      </c>
      <c r="T1066" s="700">
        <v>0.5</v>
      </c>
      <c r="U1066" s="702">
        <v>0.33333333333333331</v>
      </c>
    </row>
    <row r="1067" spans="1:21" ht="14.4" customHeight="1" x14ac:dyDescent="0.3">
      <c r="A1067" s="695">
        <v>12</v>
      </c>
      <c r="B1067" s="696" t="s">
        <v>530</v>
      </c>
      <c r="C1067" s="696">
        <v>89301122</v>
      </c>
      <c r="D1067" s="697" t="s">
        <v>3061</v>
      </c>
      <c r="E1067" s="698" t="s">
        <v>1664</v>
      </c>
      <c r="F1067" s="696" t="s">
        <v>1639</v>
      </c>
      <c r="G1067" s="696" t="s">
        <v>2902</v>
      </c>
      <c r="H1067" s="696" t="s">
        <v>531</v>
      </c>
      <c r="I1067" s="696" t="s">
        <v>2903</v>
      </c>
      <c r="J1067" s="696" t="s">
        <v>2904</v>
      </c>
      <c r="K1067" s="696" t="s">
        <v>2905</v>
      </c>
      <c r="L1067" s="699">
        <v>0</v>
      </c>
      <c r="M1067" s="699">
        <v>0</v>
      </c>
      <c r="N1067" s="696">
        <v>3</v>
      </c>
      <c r="O1067" s="700">
        <v>0.5</v>
      </c>
      <c r="P1067" s="699">
        <v>0</v>
      </c>
      <c r="Q1067" s="701"/>
      <c r="R1067" s="696">
        <v>3</v>
      </c>
      <c r="S1067" s="701">
        <v>1</v>
      </c>
      <c r="T1067" s="700">
        <v>0.5</v>
      </c>
      <c r="U1067" s="702">
        <v>1</v>
      </c>
    </row>
    <row r="1068" spans="1:21" ht="14.4" customHeight="1" x14ac:dyDescent="0.3">
      <c r="A1068" s="695">
        <v>12</v>
      </c>
      <c r="B1068" s="696" t="s">
        <v>530</v>
      </c>
      <c r="C1068" s="696">
        <v>89301122</v>
      </c>
      <c r="D1068" s="697" t="s">
        <v>3061</v>
      </c>
      <c r="E1068" s="698" t="s">
        <v>1664</v>
      </c>
      <c r="F1068" s="696" t="s">
        <v>1639</v>
      </c>
      <c r="G1068" s="696" t="s">
        <v>2906</v>
      </c>
      <c r="H1068" s="696" t="s">
        <v>531</v>
      </c>
      <c r="I1068" s="696" t="s">
        <v>591</v>
      </c>
      <c r="J1068" s="696" t="s">
        <v>592</v>
      </c>
      <c r="K1068" s="696" t="s">
        <v>2907</v>
      </c>
      <c r="L1068" s="699">
        <v>26.17</v>
      </c>
      <c r="M1068" s="699">
        <v>26.17</v>
      </c>
      <c r="N1068" s="696">
        <v>1</v>
      </c>
      <c r="O1068" s="700">
        <v>0.5</v>
      </c>
      <c r="P1068" s="699">
        <v>26.17</v>
      </c>
      <c r="Q1068" s="701">
        <v>1</v>
      </c>
      <c r="R1068" s="696">
        <v>1</v>
      </c>
      <c r="S1068" s="701">
        <v>1</v>
      </c>
      <c r="T1068" s="700">
        <v>0.5</v>
      </c>
      <c r="U1068" s="702">
        <v>1</v>
      </c>
    </row>
    <row r="1069" spans="1:21" ht="14.4" customHeight="1" x14ac:dyDescent="0.3">
      <c r="A1069" s="695">
        <v>12</v>
      </c>
      <c r="B1069" s="696" t="s">
        <v>530</v>
      </c>
      <c r="C1069" s="696">
        <v>89301122</v>
      </c>
      <c r="D1069" s="697" t="s">
        <v>3061</v>
      </c>
      <c r="E1069" s="698" t="s">
        <v>1664</v>
      </c>
      <c r="F1069" s="696" t="s">
        <v>1639</v>
      </c>
      <c r="G1069" s="696" t="s">
        <v>2908</v>
      </c>
      <c r="H1069" s="696" t="s">
        <v>1090</v>
      </c>
      <c r="I1069" s="696" t="s">
        <v>1307</v>
      </c>
      <c r="J1069" s="696" t="s">
        <v>1308</v>
      </c>
      <c r="K1069" s="696" t="s">
        <v>1599</v>
      </c>
      <c r="L1069" s="699">
        <v>116.8</v>
      </c>
      <c r="M1069" s="699">
        <v>116.8</v>
      </c>
      <c r="N1069" s="696">
        <v>1</v>
      </c>
      <c r="O1069" s="700">
        <v>1</v>
      </c>
      <c r="P1069" s="699">
        <v>116.8</v>
      </c>
      <c r="Q1069" s="701">
        <v>1</v>
      </c>
      <c r="R1069" s="696">
        <v>1</v>
      </c>
      <c r="S1069" s="701">
        <v>1</v>
      </c>
      <c r="T1069" s="700">
        <v>1</v>
      </c>
      <c r="U1069" s="702">
        <v>1</v>
      </c>
    </row>
    <row r="1070" spans="1:21" ht="14.4" customHeight="1" x14ac:dyDescent="0.3">
      <c r="A1070" s="695">
        <v>12</v>
      </c>
      <c r="B1070" s="696" t="s">
        <v>530</v>
      </c>
      <c r="C1070" s="696">
        <v>89301122</v>
      </c>
      <c r="D1070" s="697" t="s">
        <v>3061</v>
      </c>
      <c r="E1070" s="698" t="s">
        <v>1664</v>
      </c>
      <c r="F1070" s="696" t="s">
        <v>1639</v>
      </c>
      <c r="G1070" s="696" t="s">
        <v>2100</v>
      </c>
      <c r="H1070" s="696" t="s">
        <v>531</v>
      </c>
      <c r="I1070" s="696" t="s">
        <v>2101</v>
      </c>
      <c r="J1070" s="696" t="s">
        <v>2102</v>
      </c>
      <c r="K1070" s="696" t="s">
        <v>2103</v>
      </c>
      <c r="L1070" s="699">
        <v>86.76</v>
      </c>
      <c r="M1070" s="699">
        <v>86.76</v>
      </c>
      <c r="N1070" s="696">
        <v>1</v>
      </c>
      <c r="O1070" s="700">
        <v>0.5</v>
      </c>
      <c r="P1070" s="699">
        <v>86.76</v>
      </c>
      <c r="Q1070" s="701">
        <v>1</v>
      </c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12</v>
      </c>
      <c r="B1071" s="696" t="s">
        <v>530</v>
      </c>
      <c r="C1071" s="696">
        <v>89301122</v>
      </c>
      <c r="D1071" s="697" t="s">
        <v>3061</v>
      </c>
      <c r="E1071" s="698" t="s">
        <v>1664</v>
      </c>
      <c r="F1071" s="696" t="s">
        <v>1639</v>
      </c>
      <c r="G1071" s="696" t="s">
        <v>1675</v>
      </c>
      <c r="H1071" s="696" t="s">
        <v>531</v>
      </c>
      <c r="I1071" s="696" t="s">
        <v>1267</v>
      </c>
      <c r="J1071" s="696" t="s">
        <v>1268</v>
      </c>
      <c r="K1071" s="696" t="s">
        <v>1269</v>
      </c>
      <c r="L1071" s="699">
        <v>153.52000000000001</v>
      </c>
      <c r="M1071" s="699">
        <v>153.52000000000001</v>
      </c>
      <c r="N1071" s="696">
        <v>1</v>
      </c>
      <c r="O1071" s="700">
        <v>1</v>
      </c>
      <c r="P1071" s="699">
        <v>153.52000000000001</v>
      </c>
      <c r="Q1071" s="701">
        <v>1</v>
      </c>
      <c r="R1071" s="696">
        <v>1</v>
      </c>
      <c r="S1071" s="701">
        <v>1</v>
      </c>
      <c r="T1071" s="700">
        <v>1</v>
      </c>
      <c r="U1071" s="702">
        <v>1</v>
      </c>
    </row>
    <row r="1072" spans="1:21" ht="14.4" customHeight="1" x14ac:dyDescent="0.3">
      <c r="A1072" s="695">
        <v>12</v>
      </c>
      <c r="B1072" s="696" t="s">
        <v>530</v>
      </c>
      <c r="C1072" s="696">
        <v>89301122</v>
      </c>
      <c r="D1072" s="697" t="s">
        <v>3061</v>
      </c>
      <c r="E1072" s="698" t="s">
        <v>1664</v>
      </c>
      <c r="F1072" s="696" t="s">
        <v>1639</v>
      </c>
      <c r="G1072" s="696" t="s">
        <v>2032</v>
      </c>
      <c r="H1072" s="696" t="s">
        <v>531</v>
      </c>
      <c r="I1072" s="696" t="s">
        <v>929</v>
      </c>
      <c r="J1072" s="696" t="s">
        <v>2372</v>
      </c>
      <c r="K1072" s="696" t="s">
        <v>2373</v>
      </c>
      <c r="L1072" s="699">
        <v>91.52</v>
      </c>
      <c r="M1072" s="699">
        <v>91.52</v>
      </c>
      <c r="N1072" s="696">
        <v>1</v>
      </c>
      <c r="O1072" s="700">
        <v>0.5</v>
      </c>
      <c r="P1072" s="699">
        <v>91.52</v>
      </c>
      <c r="Q1072" s="701">
        <v>1</v>
      </c>
      <c r="R1072" s="696">
        <v>1</v>
      </c>
      <c r="S1072" s="701">
        <v>1</v>
      </c>
      <c r="T1072" s="700">
        <v>0.5</v>
      </c>
      <c r="U1072" s="702">
        <v>1</v>
      </c>
    </row>
    <row r="1073" spans="1:21" ht="14.4" customHeight="1" x14ac:dyDescent="0.3">
      <c r="A1073" s="695">
        <v>12</v>
      </c>
      <c r="B1073" s="696" t="s">
        <v>530</v>
      </c>
      <c r="C1073" s="696">
        <v>89301122</v>
      </c>
      <c r="D1073" s="697" t="s">
        <v>3061</v>
      </c>
      <c r="E1073" s="698" t="s">
        <v>1664</v>
      </c>
      <c r="F1073" s="696" t="s">
        <v>1639</v>
      </c>
      <c r="G1073" s="696" t="s">
        <v>1750</v>
      </c>
      <c r="H1073" s="696" t="s">
        <v>531</v>
      </c>
      <c r="I1073" s="696" t="s">
        <v>619</v>
      </c>
      <c r="J1073" s="696" t="s">
        <v>620</v>
      </c>
      <c r="K1073" s="696" t="s">
        <v>1751</v>
      </c>
      <c r="L1073" s="699">
        <v>127.5</v>
      </c>
      <c r="M1073" s="699">
        <v>127.5</v>
      </c>
      <c r="N1073" s="696">
        <v>1</v>
      </c>
      <c r="O1073" s="700">
        <v>0.5</v>
      </c>
      <c r="P1073" s="699">
        <v>127.5</v>
      </c>
      <c r="Q1073" s="701">
        <v>1</v>
      </c>
      <c r="R1073" s="696">
        <v>1</v>
      </c>
      <c r="S1073" s="701">
        <v>1</v>
      </c>
      <c r="T1073" s="700">
        <v>0.5</v>
      </c>
      <c r="U1073" s="702">
        <v>1</v>
      </c>
    </row>
    <row r="1074" spans="1:21" ht="14.4" customHeight="1" x14ac:dyDescent="0.3">
      <c r="A1074" s="695">
        <v>12</v>
      </c>
      <c r="B1074" s="696" t="s">
        <v>530</v>
      </c>
      <c r="C1074" s="696">
        <v>89301122</v>
      </c>
      <c r="D1074" s="697" t="s">
        <v>3061</v>
      </c>
      <c r="E1074" s="698" t="s">
        <v>1664</v>
      </c>
      <c r="F1074" s="696" t="s">
        <v>1639</v>
      </c>
      <c r="G1074" s="696" t="s">
        <v>1676</v>
      </c>
      <c r="H1074" s="696" t="s">
        <v>531</v>
      </c>
      <c r="I1074" s="696" t="s">
        <v>1677</v>
      </c>
      <c r="J1074" s="696" t="s">
        <v>1280</v>
      </c>
      <c r="K1074" s="696" t="s">
        <v>1678</v>
      </c>
      <c r="L1074" s="699">
        <v>23.46</v>
      </c>
      <c r="M1074" s="699">
        <v>46.92</v>
      </c>
      <c r="N1074" s="696">
        <v>2</v>
      </c>
      <c r="O1074" s="700">
        <v>1.5</v>
      </c>
      <c r="P1074" s="699">
        <v>23.46</v>
      </c>
      <c r="Q1074" s="701">
        <v>0.5</v>
      </c>
      <c r="R1074" s="696">
        <v>1</v>
      </c>
      <c r="S1074" s="701">
        <v>0.5</v>
      </c>
      <c r="T1074" s="700">
        <v>0.5</v>
      </c>
      <c r="U1074" s="702">
        <v>0.33333333333333331</v>
      </c>
    </row>
    <row r="1075" spans="1:21" ht="14.4" customHeight="1" x14ac:dyDescent="0.3">
      <c r="A1075" s="695">
        <v>12</v>
      </c>
      <c r="B1075" s="696" t="s">
        <v>530</v>
      </c>
      <c r="C1075" s="696">
        <v>89301122</v>
      </c>
      <c r="D1075" s="697" t="s">
        <v>3061</v>
      </c>
      <c r="E1075" s="698" t="s">
        <v>1664</v>
      </c>
      <c r="F1075" s="696" t="s">
        <v>1639</v>
      </c>
      <c r="G1075" s="696" t="s">
        <v>2051</v>
      </c>
      <c r="H1075" s="696" t="s">
        <v>531</v>
      </c>
      <c r="I1075" s="696" t="s">
        <v>2052</v>
      </c>
      <c r="J1075" s="696" t="s">
        <v>2053</v>
      </c>
      <c r="K1075" s="696" t="s">
        <v>2054</v>
      </c>
      <c r="L1075" s="699">
        <v>26.26</v>
      </c>
      <c r="M1075" s="699">
        <v>26.26</v>
      </c>
      <c r="N1075" s="696">
        <v>1</v>
      </c>
      <c r="O1075" s="700">
        <v>1</v>
      </c>
      <c r="P1075" s="699">
        <v>26.26</v>
      </c>
      <c r="Q1075" s="701">
        <v>1</v>
      </c>
      <c r="R1075" s="696">
        <v>1</v>
      </c>
      <c r="S1075" s="701">
        <v>1</v>
      </c>
      <c r="T1075" s="700">
        <v>1</v>
      </c>
      <c r="U1075" s="702">
        <v>1</v>
      </c>
    </row>
    <row r="1076" spans="1:21" ht="14.4" customHeight="1" x14ac:dyDescent="0.3">
      <c r="A1076" s="695">
        <v>12</v>
      </c>
      <c r="B1076" s="696" t="s">
        <v>530</v>
      </c>
      <c r="C1076" s="696">
        <v>89301122</v>
      </c>
      <c r="D1076" s="697" t="s">
        <v>3061</v>
      </c>
      <c r="E1076" s="698" t="s">
        <v>1664</v>
      </c>
      <c r="F1076" s="696" t="s">
        <v>1639</v>
      </c>
      <c r="G1076" s="696" t="s">
        <v>2909</v>
      </c>
      <c r="H1076" s="696" t="s">
        <v>531</v>
      </c>
      <c r="I1076" s="696" t="s">
        <v>2910</v>
      </c>
      <c r="J1076" s="696" t="s">
        <v>2911</v>
      </c>
      <c r="K1076" s="696" t="s">
        <v>2912</v>
      </c>
      <c r="L1076" s="699">
        <v>238.94</v>
      </c>
      <c r="M1076" s="699">
        <v>238.94</v>
      </c>
      <c r="N1076" s="696">
        <v>1</v>
      </c>
      <c r="O1076" s="700">
        <v>0.5</v>
      </c>
      <c r="P1076" s="699"/>
      <c r="Q1076" s="701">
        <v>0</v>
      </c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12</v>
      </c>
      <c r="B1077" s="696" t="s">
        <v>530</v>
      </c>
      <c r="C1077" s="696">
        <v>89301122</v>
      </c>
      <c r="D1077" s="697" t="s">
        <v>3061</v>
      </c>
      <c r="E1077" s="698" t="s">
        <v>1665</v>
      </c>
      <c r="F1077" s="696" t="s">
        <v>1639</v>
      </c>
      <c r="G1077" s="696" t="s">
        <v>2913</v>
      </c>
      <c r="H1077" s="696" t="s">
        <v>531</v>
      </c>
      <c r="I1077" s="696" t="s">
        <v>2914</v>
      </c>
      <c r="J1077" s="696" t="s">
        <v>2915</v>
      </c>
      <c r="K1077" s="696" t="s">
        <v>2916</v>
      </c>
      <c r="L1077" s="699">
        <v>386.72</v>
      </c>
      <c r="M1077" s="699">
        <v>386.72</v>
      </c>
      <c r="N1077" s="696">
        <v>1</v>
      </c>
      <c r="O1077" s="700">
        <v>0.5</v>
      </c>
      <c r="P1077" s="699">
        <v>386.72</v>
      </c>
      <c r="Q1077" s="701">
        <v>1</v>
      </c>
      <c r="R1077" s="696">
        <v>1</v>
      </c>
      <c r="S1077" s="701">
        <v>1</v>
      </c>
      <c r="T1077" s="700">
        <v>0.5</v>
      </c>
      <c r="U1077" s="702">
        <v>1</v>
      </c>
    </row>
    <row r="1078" spans="1:21" ht="14.4" customHeight="1" x14ac:dyDescent="0.3">
      <c r="A1078" s="695">
        <v>12</v>
      </c>
      <c r="B1078" s="696" t="s">
        <v>530</v>
      </c>
      <c r="C1078" s="696">
        <v>89301122</v>
      </c>
      <c r="D1078" s="697" t="s">
        <v>3061</v>
      </c>
      <c r="E1078" s="698" t="s">
        <v>1665</v>
      </c>
      <c r="F1078" s="696" t="s">
        <v>1639</v>
      </c>
      <c r="G1078" s="696" t="s">
        <v>2297</v>
      </c>
      <c r="H1078" s="696" t="s">
        <v>1090</v>
      </c>
      <c r="I1078" s="696" t="s">
        <v>2298</v>
      </c>
      <c r="J1078" s="696" t="s">
        <v>2299</v>
      </c>
      <c r="K1078" s="696" t="s">
        <v>2300</v>
      </c>
      <c r="L1078" s="699">
        <v>820.43</v>
      </c>
      <c r="M1078" s="699">
        <v>1640.86</v>
      </c>
      <c r="N1078" s="696">
        <v>2</v>
      </c>
      <c r="O1078" s="700">
        <v>1</v>
      </c>
      <c r="P1078" s="699">
        <v>1640.86</v>
      </c>
      <c r="Q1078" s="701">
        <v>1</v>
      </c>
      <c r="R1078" s="696">
        <v>2</v>
      </c>
      <c r="S1078" s="701">
        <v>1</v>
      </c>
      <c r="T1078" s="700">
        <v>1</v>
      </c>
      <c r="U1078" s="702">
        <v>1</v>
      </c>
    </row>
    <row r="1079" spans="1:21" ht="14.4" customHeight="1" x14ac:dyDescent="0.3">
      <c r="A1079" s="695">
        <v>12</v>
      </c>
      <c r="B1079" s="696" t="s">
        <v>530</v>
      </c>
      <c r="C1079" s="696">
        <v>89301122</v>
      </c>
      <c r="D1079" s="697" t="s">
        <v>3061</v>
      </c>
      <c r="E1079" s="698" t="s">
        <v>1665</v>
      </c>
      <c r="F1079" s="696" t="s">
        <v>1639</v>
      </c>
      <c r="G1079" s="696" t="s">
        <v>2776</v>
      </c>
      <c r="H1079" s="696" t="s">
        <v>531</v>
      </c>
      <c r="I1079" s="696" t="s">
        <v>2917</v>
      </c>
      <c r="J1079" s="696" t="s">
        <v>2918</v>
      </c>
      <c r="K1079" s="696" t="s">
        <v>813</v>
      </c>
      <c r="L1079" s="699">
        <v>0</v>
      </c>
      <c r="M1079" s="699">
        <v>0</v>
      </c>
      <c r="N1079" s="696">
        <v>1</v>
      </c>
      <c r="O1079" s="700">
        <v>0.5</v>
      </c>
      <c r="P1079" s="699">
        <v>0</v>
      </c>
      <c r="Q1079" s="701"/>
      <c r="R1079" s="696">
        <v>1</v>
      </c>
      <c r="S1079" s="701">
        <v>1</v>
      </c>
      <c r="T1079" s="700">
        <v>0.5</v>
      </c>
      <c r="U1079" s="702">
        <v>1</v>
      </c>
    </row>
    <row r="1080" spans="1:21" ht="14.4" customHeight="1" x14ac:dyDescent="0.3">
      <c r="A1080" s="695">
        <v>12</v>
      </c>
      <c r="B1080" s="696" t="s">
        <v>530</v>
      </c>
      <c r="C1080" s="696">
        <v>89301122</v>
      </c>
      <c r="D1080" s="697" t="s">
        <v>3061</v>
      </c>
      <c r="E1080" s="698" t="s">
        <v>1665</v>
      </c>
      <c r="F1080" s="696" t="s">
        <v>1639</v>
      </c>
      <c r="G1080" s="696" t="s">
        <v>1672</v>
      </c>
      <c r="H1080" s="696" t="s">
        <v>531</v>
      </c>
      <c r="I1080" s="696" t="s">
        <v>1240</v>
      </c>
      <c r="J1080" s="696" t="s">
        <v>1241</v>
      </c>
      <c r="K1080" s="696" t="s">
        <v>1673</v>
      </c>
      <c r="L1080" s="699">
        <v>50.27</v>
      </c>
      <c r="M1080" s="699">
        <v>50.27</v>
      </c>
      <c r="N1080" s="696">
        <v>1</v>
      </c>
      <c r="O1080" s="700">
        <v>0.5</v>
      </c>
      <c r="P1080" s="699">
        <v>50.27</v>
      </c>
      <c r="Q1080" s="701">
        <v>1</v>
      </c>
      <c r="R1080" s="696">
        <v>1</v>
      </c>
      <c r="S1080" s="701">
        <v>1</v>
      </c>
      <c r="T1080" s="700">
        <v>0.5</v>
      </c>
      <c r="U1080" s="702">
        <v>1</v>
      </c>
    </row>
    <row r="1081" spans="1:21" ht="14.4" customHeight="1" x14ac:dyDescent="0.3">
      <c r="A1081" s="695">
        <v>12</v>
      </c>
      <c r="B1081" s="696" t="s">
        <v>530</v>
      </c>
      <c r="C1081" s="696">
        <v>89301122</v>
      </c>
      <c r="D1081" s="697" t="s">
        <v>3061</v>
      </c>
      <c r="E1081" s="698" t="s">
        <v>1665</v>
      </c>
      <c r="F1081" s="696" t="s">
        <v>1639</v>
      </c>
      <c r="G1081" s="696" t="s">
        <v>2908</v>
      </c>
      <c r="H1081" s="696" t="s">
        <v>531</v>
      </c>
      <c r="I1081" s="696" t="s">
        <v>2919</v>
      </c>
      <c r="J1081" s="696" t="s">
        <v>1308</v>
      </c>
      <c r="K1081" s="696" t="s">
        <v>1719</v>
      </c>
      <c r="L1081" s="699">
        <v>0</v>
      </c>
      <c r="M1081" s="699">
        <v>0</v>
      </c>
      <c r="N1081" s="696">
        <v>1</v>
      </c>
      <c r="O1081" s="700">
        <v>0.5</v>
      </c>
      <c r="P1081" s="699">
        <v>0</v>
      </c>
      <c r="Q1081" s="701"/>
      <c r="R1081" s="696">
        <v>1</v>
      </c>
      <c r="S1081" s="701">
        <v>1</v>
      </c>
      <c r="T1081" s="700">
        <v>0.5</v>
      </c>
      <c r="U1081" s="702">
        <v>1</v>
      </c>
    </row>
    <row r="1082" spans="1:21" ht="14.4" customHeight="1" x14ac:dyDescent="0.3">
      <c r="A1082" s="695">
        <v>12</v>
      </c>
      <c r="B1082" s="696" t="s">
        <v>530</v>
      </c>
      <c r="C1082" s="696">
        <v>89301122</v>
      </c>
      <c r="D1082" s="697" t="s">
        <v>3061</v>
      </c>
      <c r="E1082" s="698" t="s">
        <v>1665</v>
      </c>
      <c r="F1082" s="696" t="s">
        <v>1639</v>
      </c>
      <c r="G1082" s="696" t="s">
        <v>1675</v>
      </c>
      <c r="H1082" s="696" t="s">
        <v>531</v>
      </c>
      <c r="I1082" s="696" t="s">
        <v>1267</v>
      </c>
      <c r="J1082" s="696" t="s">
        <v>1268</v>
      </c>
      <c r="K1082" s="696" t="s">
        <v>1269</v>
      </c>
      <c r="L1082" s="699">
        <v>153.52000000000001</v>
      </c>
      <c r="M1082" s="699">
        <v>921.12000000000012</v>
      </c>
      <c r="N1082" s="696">
        <v>6</v>
      </c>
      <c r="O1082" s="700">
        <v>2</v>
      </c>
      <c r="P1082" s="699">
        <v>307.04000000000002</v>
      </c>
      <c r="Q1082" s="701">
        <v>0.33333333333333331</v>
      </c>
      <c r="R1082" s="696">
        <v>2</v>
      </c>
      <c r="S1082" s="701">
        <v>0.33333333333333331</v>
      </c>
      <c r="T1082" s="700">
        <v>1</v>
      </c>
      <c r="U1082" s="702">
        <v>0.5</v>
      </c>
    </row>
    <row r="1083" spans="1:21" ht="14.4" customHeight="1" x14ac:dyDescent="0.3">
      <c r="A1083" s="695">
        <v>12</v>
      </c>
      <c r="B1083" s="696" t="s">
        <v>530</v>
      </c>
      <c r="C1083" s="696">
        <v>89301122</v>
      </c>
      <c r="D1083" s="697" t="s">
        <v>3061</v>
      </c>
      <c r="E1083" s="698" t="s">
        <v>1665</v>
      </c>
      <c r="F1083" s="696" t="s">
        <v>1639</v>
      </c>
      <c r="G1083" s="696" t="s">
        <v>1717</v>
      </c>
      <c r="H1083" s="696" t="s">
        <v>531</v>
      </c>
      <c r="I1083" s="696" t="s">
        <v>658</v>
      </c>
      <c r="J1083" s="696" t="s">
        <v>1718</v>
      </c>
      <c r="K1083" s="696" t="s">
        <v>1719</v>
      </c>
      <c r="L1083" s="699">
        <v>0</v>
      </c>
      <c r="M1083" s="699">
        <v>0</v>
      </c>
      <c r="N1083" s="696">
        <v>1</v>
      </c>
      <c r="O1083" s="700">
        <v>0.5</v>
      </c>
      <c r="P1083" s="699">
        <v>0</v>
      </c>
      <c r="Q1083" s="701"/>
      <c r="R1083" s="696">
        <v>1</v>
      </c>
      <c r="S1083" s="701">
        <v>1</v>
      </c>
      <c r="T1083" s="700">
        <v>0.5</v>
      </c>
      <c r="U1083" s="702">
        <v>1</v>
      </c>
    </row>
    <row r="1084" spans="1:21" ht="14.4" customHeight="1" x14ac:dyDescent="0.3">
      <c r="A1084" s="695">
        <v>12</v>
      </c>
      <c r="B1084" s="696" t="s">
        <v>530</v>
      </c>
      <c r="C1084" s="696">
        <v>89301122</v>
      </c>
      <c r="D1084" s="697" t="s">
        <v>3061</v>
      </c>
      <c r="E1084" s="698" t="s">
        <v>1665</v>
      </c>
      <c r="F1084" s="696" t="s">
        <v>1639</v>
      </c>
      <c r="G1084" s="696" t="s">
        <v>1902</v>
      </c>
      <c r="H1084" s="696" t="s">
        <v>531</v>
      </c>
      <c r="I1084" s="696" t="s">
        <v>2796</v>
      </c>
      <c r="J1084" s="696" t="s">
        <v>1904</v>
      </c>
      <c r="K1084" s="696" t="s">
        <v>2797</v>
      </c>
      <c r="L1084" s="699">
        <v>0</v>
      </c>
      <c r="M1084" s="699">
        <v>0</v>
      </c>
      <c r="N1084" s="696">
        <v>1</v>
      </c>
      <c r="O1084" s="700">
        <v>1</v>
      </c>
      <c r="P1084" s="699">
        <v>0</v>
      </c>
      <c r="Q1084" s="701"/>
      <c r="R1084" s="696">
        <v>1</v>
      </c>
      <c r="S1084" s="701">
        <v>1</v>
      </c>
      <c r="T1084" s="700">
        <v>1</v>
      </c>
      <c r="U1084" s="702">
        <v>1</v>
      </c>
    </row>
    <row r="1085" spans="1:21" ht="14.4" customHeight="1" x14ac:dyDescent="0.3">
      <c r="A1085" s="695">
        <v>12</v>
      </c>
      <c r="B1085" s="696" t="s">
        <v>530</v>
      </c>
      <c r="C1085" s="696">
        <v>89301122</v>
      </c>
      <c r="D1085" s="697" t="s">
        <v>3061</v>
      </c>
      <c r="E1085" s="698" t="s">
        <v>1665</v>
      </c>
      <c r="F1085" s="696" t="s">
        <v>1639</v>
      </c>
      <c r="G1085" s="696" t="s">
        <v>1912</v>
      </c>
      <c r="H1085" s="696" t="s">
        <v>531</v>
      </c>
      <c r="I1085" s="696" t="s">
        <v>2043</v>
      </c>
      <c r="J1085" s="696" t="s">
        <v>2044</v>
      </c>
      <c r="K1085" s="696" t="s">
        <v>2045</v>
      </c>
      <c r="L1085" s="699">
        <v>0</v>
      </c>
      <c r="M1085" s="699">
        <v>0</v>
      </c>
      <c r="N1085" s="696">
        <v>1</v>
      </c>
      <c r="O1085" s="700">
        <v>0.5</v>
      </c>
      <c r="P1085" s="699">
        <v>0</v>
      </c>
      <c r="Q1085" s="701"/>
      <c r="R1085" s="696">
        <v>1</v>
      </c>
      <c r="S1085" s="701">
        <v>1</v>
      </c>
      <c r="T1085" s="700">
        <v>0.5</v>
      </c>
      <c r="U1085" s="702">
        <v>1</v>
      </c>
    </row>
    <row r="1086" spans="1:21" ht="14.4" customHeight="1" x14ac:dyDescent="0.3">
      <c r="A1086" s="695">
        <v>12</v>
      </c>
      <c r="B1086" s="696" t="s">
        <v>530</v>
      </c>
      <c r="C1086" s="696">
        <v>89301122</v>
      </c>
      <c r="D1086" s="697" t="s">
        <v>3061</v>
      </c>
      <c r="E1086" s="698" t="s">
        <v>1665</v>
      </c>
      <c r="F1086" s="696" t="s">
        <v>1639</v>
      </c>
      <c r="G1086" s="696" t="s">
        <v>1760</v>
      </c>
      <c r="H1086" s="696" t="s">
        <v>1090</v>
      </c>
      <c r="I1086" s="696" t="s">
        <v>1919</v>
      </c>
      <c r="J1086" s="696" t="s">
        <v>1762</v>
      </c>
      <c r="K1086" s="696" t="s">
        <v>1920</v>
      </c>
      <c r="L1086" s="699">
        <v>492.45</v>
      </c>
      <c r="M1086" s="699">
        <v>1969.8</v>
      </c>
      <c r="N1086" s="696">
        <v>4</v>
      </c>
      <c r="O1086" s="700">
        <v>3</v>
      </c>
      <c r="P1086" s="699">
        <v>1969.8</v>
      </c>
      <c r="Q1086" s="701">
        <v>1</v>
      </c>
      <c r="R1086" s="696">
        <v>4</v>
      </c>
      <c r="S1086" s="701">
        <v>1</v>
      </c>
      <c r="T1086" s="700">
        <v>3</v>
      </c>
      <c r="U1086" s="702">
        <v>1</v>
      </c>
    </row>
    <row r="1087" spans="1:21" ht="14.4" customHeight="1" x14ac:dyDescent="0.3">
      <c r="A1087" s="695">
        <v>12</v>
      </c>
      <c r="B1087" s="696" t="s">
        <v>530</v>
      </c>
      <c r="C1087" s="696">
        <v>89301122</v>
      </c>
      <c r="D1087" s="697" t="s">
        <v>3061</v>
      </c>
      <c r="E1087" s="698" t="s">
        <v>1665</v>
      </c>
      <c r="F1087" s="696" t="s">
        <v>1639</v>
      </c>
      <c r="G1087" s="696" t="s">
        <v>1760</v>
      </c>
      <c r="H1087" s="696" t="s">
        <v>1090</v>
      </c>
      <c r="I1087" s="696" t="s">
        <v>2005</v>
      </c>
      <c r="J1087" s="696" t="s">
        <v>1762</v>
      </c>
      <c r="K1087" s="696" t="s">
        <v>2006</v>
      </c>
      <c r="L1087" s="699">
        <v>547.16999999999996</v>
      </c>
      <c r="M1087" s="699">
        <v>2735.85</v>
      </c>
      <c r="N1087" s="696">
        <v>5</v>
      </c>
      <c r="O1087" s="700">
        <v>4</v>
      </c>
      <c r="P1087" s="699">
        <v>2735.85</v>
      </c>
      <c r="Q1087" s="701">
        <v>1</v>
      </c>
      <c r="R1087" s="696">
        <v>5</v>
      </c>
      <c r="S1087" s="701">
        <v>1</v>
      </c>
      <c r="T1087" s="700">
        <v>4</v>
      </c>
      <c r="U1087" s="702">
        <v>1</v>
      </c>
    </row>
    <row r="1088" spans="1:21" ht="14.4" customHeight="1" x14ac:dyDescent="0.3">
      <c r="A1088" s="695">
        <v>12</v>
      </c>
      <c r="B1088" s="696" t="s">
        <v>530</v>
      </c>
      <c r="C1088" s="696">
        <v>89301122</v>
      </c>
      <c r="D1088" s="697" t="s">
        <v>3061</v>
      </c>
      <c r="E1088" s="698" t="s">
        <v>1665</v>
      </c>
      <c r="F1088" s="696" t="s">
        <v>1639</v>
      </c>
      <c r="G1088" s="696" t="s">
        <v>1679</v>
      </c>
      <c r="H1088" s="696" t="s">
        <v>531</v>
      </c>
      <c r="I1088" s="696" t="s">
        <v>1680</v>
      </c>
      <c r="J1088" s="696" t="s">
        <v>1681</v>
      </c>
      <c r="K1088" s="696" t="s">
        <v>1682</v>
      </c>
      <c r="L1088" s="699">
        <v>1660.2</v>
      </c>
      <c r="M1088" s="699">
        <v>3320.4</v>
      </c>
      <c r="N1088" s="696">
        <v>2</v>
      </c>
      <c r="O1088" s="700">
        <v>2</v>
      </c>
      <c r="P1088" s="699">
        <v>3320.4</v>
      </c>
      <c r="Q1088" s="701">
        <v>1</v>
      </c>
      <c r="R1088" s="696">
        <v>2</v>
      </c>
      <c r="S1088" s="701">
        <v>1</v>
      </c>
      <c r="T1088" s="700">
        <v>2</v>
      </c>
      <c r="U1088" s="702">
        <v>1</v>
      </c>
    </row>
    <row r="1089" spans="1:21" ht="14.4" customHeight="1" x14ac:dyDescent="0.3">
      <c r="A1089" s="695">
        <v>12</v>
      </c>
      <c r="B1089" s="696" t="s">
        <v>530</v>
      </c>
      <c r="C1089" s="696">
        <v>89301122</v>
      </c>
      <c r="D1089" s="697" t="s">
        <v>3061</v>
      </c>
      <c r="E1089" s="698" t="s">
        <v>1665</v>
      </c>
      <c r="F1089" s="696" t="s">
        <v>1639</v>
      </c>
      <c r="G1089" s="696" t="s">
        <v>2046</v>
      </c>
      <c r="H1089" s="696" t="s">
        <v>531</v>
      </c>
      <c r="I1089" s="696" t="s">
        <v>2880</v>
      </c>
      <c r="J1089" s="696" t="s">
        <v>2881</v>
      </c>
      <c r="K1089" s="696" t="s">
        <v>2882</v>
      </c>
      <c r="L1089" s="699">
        <v>331.34</v>
      </c>
      <c r="M1089" s="699">
        <v>662.68</v>
      </c>
      <c r="N1089" s="696">
        <v>2</v>
      </c>
      <c r="O1089" s="700">
        <v>1</v>
      </c>
      <c r="P1089" s="699">
        <v>662.68</v>
      </c>
      <c r="Q1089" s="701">
        <v>1</v>
      </c>
      <c r="R1089" s="696">
        <v>2</v>
      </c>
      <c r="S1089" s="701">
        <v>1</v>
      </c>
      <c r="T1089" s="700">
        <v>1</v>
      </c>
      <c r="U1089" s="702">
        <v>1</v>
      </c>
    </row>
    <row r="1090" spans="1:21" ht="14.4" customHeight="1" x14ac:dyDescent="0.3">
      <c r="A1090" s="695">
        <v>12</v>
      </c>
      <c r="B1090" s="696" t="s">
        <v>530</v>
      </c>
      <c r="C1090" s="696">
        <v>89301122</v>
      </c>
      <c r="D1090" s="697" t="s">
        <v>3061</v>
      </c>
      <c r="E1090" s="698" t="s">
        <v>1665</v>
      </c>
      <c r="F1090" s="696" t="s">
        <v>1639</v>
      </c>
      <c r="G1090" s="696" t="s">
        <v>2920</v>
      </c>
      <c r="H1090" s="696" t="s">
        <v>531</v>
      </c>
      <c r="I1090" s="696" t="s">
        <v>2921</v>
      </c>
      <c r="J1090" s="696" t="s">
        <v>2922</v>
      </c>
      <c r="K1090" s="696" t="s">
        <v>2923</v>
      </c>
      <c r="L1090" s="699">
        <v>78.569999999999993</v>
      </c>
      <c r="M1090" s="699">
        <v>78.569999999999993</v>
      </c>
      <c r="N1090" s="696">
        <v>1</v>
      </c>
      <c r="O1090" s="700">
        <v>1</v>
      </c>
      <c r="P1090" s="699">
        <v>78.569999999999993</v>
      </c>
      <c r="Q1090" s="701">
        <v>1</v>
      </c>
      <c r="R1090" s="696">
        <v>1</v>
      </c>
      <c r="S1090" s="701">
        <v>1</v>
      </c>
      <c r="T1090" s="700">
        <v>1</v>
      </c>
      <c r="U1090" s="702">
        <v>1</v>
      </c>
    </row>
    <row r="1091" spans="1:21" ht="14.4" customHeight="1" x14ac:dyDescent="0.3">
      <c r="A1091" s="695">
        <v>12</v>
      </c>
      <c r="B1091" s="696" t="s">
        <v>530</v>
      </c>
      <c r="C1091" s="696">
        <v>89301122</v>
      </c>
      <c r="D1091" s="697" t="s">
        <v>3061</v>
      </c>
      <c r="E1091" s="698" t="s">
        <v>1665</v>
      </c>
      <c r="F1091" s="696" t="s">
        <v>1639</v>
      </c>
      <c r="G1091" s="696" t="s">
        <v>1764</v>
      </c>
      <c r="H1091" s="696" t="s">
        <v>1090</v>
      </c>
      <c r="I1091" s="696" t="s">
        <v>2630</v>
      </c>
      <c r="J1091" s="696" t="s">
        <v>2628</v>
      </c>
      <c r="K1091" s="696" t="s">
        <v>2631</v>
      </c>
      <c r="L1091" s="699">
        <v>163.72999999999999</v>
      </c>
      <c r="M1091" s="699">
        <v>163.72999999999999</v>
      </c>
      <c r="N1091" s="696">
        <v>1</v>
      </c>
      <c r="O1091" s="700">
        <v>0.5</v>
      </c>
      <c r="P1091" s="699">
        <v>163.72999999999999</v>
      </c>
      <c r="Q1091" s="701">
        <v>1</v>
      </c>
      <c r="R1091" s="696">
        <v>1</v>
      </c>
      <c r="S1091" s="701">
        <v>1</v>
      </c>
      <c r="T1091" s="700">
        <v>0.5</v>
      </c>
      <c r="U1091" s="702">
        <v>1</v>
      </c>
    </row>
    <row r="1092" spans="1:21" ht="14.4" customHeight="1" x14ac:dyDescent="0.3">
      <c r="A1092" s="695">
        <v>12</v>
      </c>
      <c r="B1092" s="696" t="s">
        <v>530</v>
      </c>
      <c r="C1092" s="696">
        <v>89301122</v>
      </c>
      <c r="D1092" s="697" t="s">
        <v>3061</v>
      </c>
      <c r="E1092" s="698" t="s">
        <v>1665</v>
      </c>
      <c r="F1092" s="696" t="s">
        <v>1639</v>
      </c>
      <c r="G1092" s="696" t="s">
        <v>2051</v>
      </c>
      <c r="H1092" s="696" t="s">
        <v>531</v>
      </c>
      <c r="I1092" s="696" t="s">
        <v>2239</v>
      </c>
      <c r="J1092" s="696" t="s">
        <v>2240</v>
      </c>
      <c r="K1092" s="696" t="s">
        <v>1673</v>
      </c>
      <c r="L1092" s="699">
        <v>26.26</v>
      </c>
      <c r="M1092" s="699">
        <v>26.26</v>
      </c>
      <c r="N1092" s="696">
        <v>1</v>
      </c>
      <c r="O1092" s="700">
        <v>0.5</v>
      </c>
      <c r="P1092" s="699">
        <v>26.26</v>
      </c>
      <c r="Q1092" s="701">
        <v>1</v>
      </c>
      <c r="R1092" s="696">
        <v>1</v>
      </c>
      <c r="S1092" s="701">
        <v>1</v>
      </c>
      <c r="T1092" s="700">
        <v>0.5</v>
      </c>
      <c r="U1092" s="702">
        <v>1</v>
      </c>
    </row>
    <row r="1093" spans="1:21" ht="14.4" customHeight="1" x14ac:dyDescent="0.3">
      <c r="A1093" s="695">
        <v>12</v>
      </c>
      <c r="B1093" s="696" t="s">
        <v>530</v>
      </c>
      <c r="C1093" s="696">
        <v>89301122</v>
      </c>
      <c r="D1093" s="697" t="s">
        <v>3061</v>
      </c>
      <c r="E1093" s="698" t="s">
        <v>1665</v>
      </c>
      <c r="F1093" s="696" t="s">
        <v>1639</v>
      </c>
      <c r="G1093" s="696" t="s">
        <v>2924</v>
      </c>
      <c r="H1093" s="696" t="s">
        <v>531</v>
      </c>
      <c r="I1093" s="696" t="s">
        <v>1362</v>
      </c>
      <c r="J1093" s="696" t="s">
        <v>1363</v>
      </c>
      <c r="K1093" s="696" t="s">
        <v>1364</v>
      </c>
      <c r="L1093" s="699">
        <v>157.01</v>
      </c>
      <c r="M1093" s="699">
        <v>471.03</v>
      </c>
      <c r="N1093" s="696">
        <v>3</v>
      </c>
      <c r="O1093" s="700">
        <v>0.5</v>
      </c>
      <c r="P1093" s="699">
        <v>471.03</v>
      </c>
      <c r="Q1093" s="701">
        <v>1</v>
      </c>
      <c r="R1093" s="696">
        <v>3</v>
      </c>
      <c r="S1093" s="701">
        <v>1</v>
      </c>
      <c r="T1093" s="700">
        <v>0.5</v>
      </c>
      <c r="U1093" s="702">
        <v>1</v>
      </c>
    </row>
    <row r="1094" spans="1:21" ht="14.4" customHeight="1" x14ac:dyDescent="0.3">
      <c r="A1094" s="695">
        <v>12</v>
      </c>
      <c r="B1094" s="696" t="s">
        <v>530</v>
      </c>
      <c r="C1094" s="696">
        <v>89301122</v>
      </c>
      <c r="D1094" s="697" t="s">
        <v>3061</v>
      </c>
      <c r="E1094" s="698" t="s">
        <v>1665</v>
      </c>
      <c r="F1094" s="696" t="s">
        <v>1639</v>
      </c>
      <c r="G1094" s="696" t="s">
        <v>2924</v>
      </c>
      <c r="H1094" s="696" t="s">
        <v>531</v>
      </c>
      <c r="I1094" s="696" t="s">
        <v>2925</v>
      </c>
      <c r="J1094" s="696" t="s">
        <v>1363</v>
      </c>
      <c r="K1094" s="696" t="s">
        <v>2926</v>
      </c>
      <c r="L1094" s="699">
        <v>0</v>
      </c>
      <c r="M1094" s="699">
        <v>0</v>
      </c>
      <c r="N1094" s="696">
        <v>5</v>
      </c>
      <c r="O1094" s="700">
        <v>0.5</v>
      </c>
      <c r="P1094" s="699">
        <v>0</v>
      </c>
      <c r="Q1094" s="701"/>
      <c r="R1094" s="696">
        <v>5</v>
      </c>
      <c r="S1094" s="701">
        <v>1</v>
      </c>
      <c r="T1094" s="700">
        <v>0.5</v>
      </c>
      <c r="U1094" s="702">
        <v>1</v>
      </c>
    </row>
    <row r="1095" spans="1:21" ht="14.4" customHeight="1" x14ac:dyDescent="0.3">
      <c r="A1095" s="695">
        <v>12</v>
      </c>
      <c r="B1095" s="696" t="s">
        <v>530</v>
      </c>
      <c r="C1095" s="696">
        <v>89301122</v>
      </c>
      <c r="D1095" s="697" t="s">
        <v>3061</v>
      </c>
      <c r="E1095" s="698" t="s">
        <v>1666</v>
      </c>
      <c r="F1095" s="696" t="s">
        <v>1639</v>
      </c>
      <c r="G1095" s="696" t="s">
        <v>1817</v>
      </c>
      <c r="H1095" s="696" t="s">
        <v>531</v>
      </c>
      <c r="I1095" s="696" t="s">
        <v>1818</v>
      </c>
      <c r="J1095" s="696" t="s">
        <v>1819</v>
      </c>
      <c r="K1095" s="696" t="s">
        <v>1820</v>
      </c>
      <c r="L1095" s="699">
        <v>0</v>
      </c>
      <c r="M1095" s="699">
        <v>0</v>
      </c>
      <c r="N1095" s="696">
        <v>8</v>
      </c>
      <c r="O1095" s="700">
        <v>7</v>
      </c>
      <c r="P1095" s="699">
        <v>0</v>
      </c>
      <c r="Q1095" s="701"/>
      <c r="R1095" s="696">
        <v>5</v>
      </c>
      <c r="S1095" s="701">
        <v>0.625</v>
      </c>
      <c r="T1095" s="700">
        <v>4</v>
      </c>
      <c r="U1095" s="702">
        <v>0.5714285714285714</v>
      </c>
    </row>
    <row r="1096" spans="1:21" ht="14.4" customHeight="1" x14ac:dyDescent="0.3">
      <c r="A1096" s="695">
        <v>12</v>
      </c>
      <c r="B1096" s="696" t="s">
        <v>530</v>
      </c>
      <c r="C1096" s="696">
        <v>89301122</v>
      </c>
      <c r="D1096" s="697" t="s">
        <v>3061</v>
      </c>
      <c r="E1096" s="698" t="s">
        <v>1666</v>
      </c>
      <c r="F1096" s="696" t="s">
        <v>1639</v>
      </c>
      <c r="G1096" s="696" t="s">
        <v>2064</v>
      </c>
      <c r="H1096" s="696" t="s">
        <v>531</v>
      </c>
      <c r="I1096" s="696" t="s">
        <v>2927</v>
      </c>
      <c r="J1096" s="696" t="s">
        <v>2066</v>
      </c>
      <c r="K1096" s="696" t="s">
        <v>2928</v>
      </c>
      <c r="L1096" s="699">
        <v>0</v>
      </c>
      <c r="M1096" s="699">
        <v>0</v>
      </c>
      <c r="N1096" s="696">
        <v>1</v>
      </c>
      <c r="O1096" s="700">
        <v>1</v>
      </c>
      <c r="P1096" s="699">
        <v>0</v>
      </c>
      <c r="Q1096" s="701"/>
      <c r="R1096" s="696">
        <v>1</v>
      </c>
      <c r="S1096" s="701">
        <v>1</v>
      </c>
      <c r="T1096" s="700">
        <v>1</v>
      </c>
      <c r="U1096" s="702">
        <v>1</v>
      </c>
    </row>
    <row r="1097" spans="1:21" ht="14.4" customHeight="1" x14ac:dyDescent="0.3">
      <c r="A1097" s="695">
        <v>12</v>
      </c>
      <c r="B1097" s="696" t="s">
        <v>530</v>
      </c>
      <c r="C1097" s="696">
        <v>89301122</v>
      </c>
      <c r="D1097" s="697" t="s">
        <v>3061</v>
      </c>
      <c r="E1097" s="698" t="s">
        <v>1666</v>
      </c>
      <c r="F1097" s="696" t="s">
        <v>1639</v>
      </c>
      <c r="G1097" s="696" t="s">
        <v>1799</v>
      </c>
      <c r="H1097" s="696" t="s">
        <v>1090</v>
      </c>
      <c r="I1097" s="696" t="s">
        <v>1800</v>
      </c>
      <c r="J1097" s="696" t="s">
        <v>1801</v>
      </c>
      <c r="K1097" s="696" t="s">
        <v>1802</v>
      </c>
      <c r="L1097" s="699">
        <v>1140.7</v>
      </c>
      <c r="M1097" s="699">
        <v>42205.900000000009</v>
      </c>
      <c r="N1097" s="696">
        <v>37</v>
      </c>
      <c r="O1097" s="700">
        <v>14</v>
      </c>
      <c r="P1097" s="699">
        <v>35361.700000000004</v>
      </c>
      <c r="Q1097" s="701">
        <v>0.83783783783783772</v>
      </c>
      <c r="R1097" s="696">
        <v>31</v>
      </c>
      <c r="S1097" s="701">
        <v>0.83783783783783783</v>
      </c>
      <c r="T1097" s="700">
        <v>12</v>
      </c>
      <c r="U1097" s="702">
        <v>0.8571428571428571</v>
      </c>
    </row>
    <row r="1098" spans="1:21" ht="14.4" customHeight="1" x14ac:dyDescent="0.3">
      <c r="A1098" s="695">
        <v>12</v>
      </c>
      <c r="B1098" s="696" t="s">
        <v>530</v>
      </c>
      <c r="C1098" s="696">
        <v>89301122</v>
      </c>
      <c r="D1098" s="697" t="s">
        <v>3061</v>
      </c>
      <c r="E1098" s="698" t="s">
        <v>1666</v>
      </c>
      <c r="F1098" s="696" t="s">
        <v>1639</v>
      </c>
      <c r="G1098" s="696" t="s">
        <v>1827</v>
      </c>
      <c r="H1098" s="696" t="s">
        <v>531</v>
      </c>
      <c r="I1098" s="696" t="s">
        <v>1831</v>
      </c>
      <c r="J1098" s="696" t="s">
        <v>1832</v>
      </c>
      <c r="K1098" s="696" t="s">
        <v>1833</v>
      </c>
      <c r="L1098" s="699">
        <v>1162.0999999999999</v>
      </c>
      <c r="M1098" s="699">
        <v>1162.0999999999999</v>
      </c>
      <c r="N1098" s="696">
        <v>1</v>
      </c>
      <c r="O1098" s="700">
        <v>1</v>
      </c>
      <c r="P1098" s="699">
        <v>1162.0999999999999</v>
      </c>
      <c r="Q1098" s="701">
        <v>1</v>
      </c>
      <c r="R1098" s="696">
        <v>1</v>
      </c>
      <c r="S1098" s="701">
        <v>1</v>
      </c>
      <c r="T1098" s="700">
        <v>1</v>
      </c>
      <c r="U1098" s="702">
        <v>1</v>
      </c>
    </row>
    <row r="1099" spans="1:21" ht="14.4" customHeight="1" x14ac:dyDescent="0.3">
      <c r="A1099" s="695">
        <v>12</v>
      </c>
      <c r="B1099" s="696" t="s">
        <v>530</v>
      </c>
      <c r="C1099" s="696">
        <v>89301122</v>
      </c>
      <c r="D1099" s="697" t="s">
        <v>3061</v>
      </c>
      <c r="E1099" s="698" t="s">
        <v>1666</v>
      </c>
      <c r="F1099" s="696" t="s">
        <v>1639</v>
      </c>
      <c r="G1099" s="696" t="s">
        <v>1827</v>
      </c>
      <c r="H1099" s="696" t="s">
        <v>531</v>
      </c>
      <c r="I1099" s="696" t="s">
        <v>2929</v>
      </c>
      <c r="J1099" s="696" t="s">
        <v>1832</v>
      </c>
      <c r="K1099" s="696" t="s">
        <v>2930</v>
      </c>
      <c r="L1099" s="699">
        <v>0</v>
      </c>
      <c r="M1099" s="699">
        <v>0</v>
      </c>
      <c r="N1099" s="696">
        <v>1</v>
      </c>
      <c r="O1099" s="700">
        <v>0.5</v>
      </c>
      <c r="P1099" s="699">
        <v>0</v>
      </c>
      <c r="Q1099" s="701"/>
      <c r="R1099" s="696">
        <v>1</v>
      </c>
      <c r="S1099" s="701">
        <v>1</v>
      </c>
      <c r="T1099" s="700">
        <v>0.5</v>
      </c>
      <c r="U1099" s="702">
        <v>1</v>
      </c>
    </row>
    <row r="1100" spans="1:21" ht="14.4" customHeight="1" x14ac:dyDescent="0.3">
      <c r="A1100" s="695">
        <v>12</v>
      </c>
      <c r="B1100" s="696" t="s">
        <v>530</v>
      </c>
      <c r="C1100" s="696">
        <v>89301122</v>
      </c>
      <c r="D1100" s="697" t="s">
        <v>3061</v>
      </c>
      <c r="E1100" s="698" t="s">
        <v>1666</v>
      </c>
      <c r="F1100" s="696" t="s">
        <v>1639</v>
      </c>
      <c r="G1100" s="696" t="s">
        <v>1827</v>
      </c>
      <c r="H1100" s="696" t="s">
        <v>531</v>
      </c>
      <c r="I1100" s="696" t="s">
        <v>2931</v>
      </c>
      <c r="J1100" s="696" t="s">
        <v>1832</v>
      </c>
      <c r="K1100" s="696" t="s">
        <v>2932</v>
      </c>
      <c r="L1100" s="699">
        <v>0</v>
      </c>
      <c r="M1100" s="699">
        <v>0</v>
      </c>
      <c r="N1100" s="696">
        <v>1</v>
      </c>
      <c r="O1100" s="700">
        <v>0.5</v>
      </c>
      <c r="P1100" s="699">
        <v>0</v>
      </c>
      <c r="Q1100" s="701"/>
      <c r="R1100" s="696">
        <v>1</v>
      </c>
      <c r="S1100" s="701">
        <v>1</v>
      </c>
      <c r="T1100" s="700">
        <v>0.5</v>
      </c>
      <c r="U1100" s="702">
        <v>1</v>
      </c>
    </row>
    <row r="1101" spans="1:21" ht="14.4" customHeight="1" x14ac:dyDescent="0.3">
      <c r="A1101" s="695">
        <v>12</v>
      </c>
      <c r="B1101" s="696" t="s">
        <v>530</v>
      </c>
      <c r="C1101" s="696">
        <v>89301122</v>
      </c>
      <c r="D1101" s="697" t="s">
        <v>3061</v>
      </c>
      <c r="E1101" s="698" t="s">
        <v>1666</v>
      </c>
      <c r="F1101" s="696" t="s">
        <v>1639</v>
      </c>
      <c r="G1101" s="696" t="s">
        <v>1836</v>
      </c>
      <c r="H1101" s="696" t="s">
        <v>531</v>
      </c>
      <c r="I1101" s="696" t="s">
        <v>1840</v>
      </c>
      <c r="J1101" s="696" t="s">
        <v>1841</v>
      </c>
      <c r="K1101" s="696" t="s">
        <v>1842</v>
      </c>
      <c r="L1101" s="699">
        <v>750.21</v>
      </c>
      <c r="M1101" s="699">
        <v>5251.47</v>
      </c>
      <c r="N1101" s="696">
        <v>7</v>
      </c>
      <c r="O1101" s="700">
        <v>6.5</v>
      </c>
      <c r="P1101" s="699">
        <v>4501.26</v>
      </c>
      <c r="Q1101" s="701">
        <v>0.8571428571428571</v>
      </c>
      <c r="R1101" s="696">
        <v>6</v>
      </c>
      <c r="S1101" s="701">
        <v>0.8571428571428571</v>
      </c>
      <c r="T1101" s="700">
        <v>5.5</v>
      </c>
      <c r="U1101" s="702">
        <v>0.84615384615384615</v>
      </c>
    </row>
    <row r="1102" spans="1:21" ht="14.4" customHeight="1" x14ac:dyDescent="0.3">
      <c r="A1102" s="695">
        <v>12</v>
      </c>
      <c r="B1102" s="696" t="s">
        <v>530</v>
      </c>
      <c r="C1102" s="696">
        <v>89301122</v>
      </c>
      <c r="D1102" s="697" t="s">
        <v>3061</v>
      </c>
      <c r="E1102" s="698" t="s">
        <v>1666</v>
      </c>
      <c r="F1102" s="696" t="s">
        <v>1639</v>
      </c>
      <c r="G1102" s="696" t="s">
        <v>1836</v>
      </c>
      <c r="H1102" s="696" t="s">
        <v>531</v>
      </c>
      <c r="I1102" s="696" t="s">
        <v>1988</v>
      </c>
      <c r="J1102" s="696" t="s">
        <v>1841</v>
      </c>
      <c r="K1102" s="696" t="s">
        <v>1989</v>
      </c>
      <c r="L1102" s="699">
        <v>0</v>
      </c>
      <c r="M1102" s="699">
        <v>0</v>
      </c>
      <c r="N1102" s="696">
        <v>2</v>
      </c>
      <c r="O1102" s="700">
        <v>1.5</v>
      </c>
      <c r="P1102" s="699">
        <v>0</v>
      </c>
      <c r="Q1102" s="701"/>
      <c r="R1102" s="696">
        <v>2</v>
      </c>
      <c r="S1102" s="701">
        <v>1</v>
      </c>
      <c r="T1102" s="700">
        <v>1.5</v>
      </c>
      <c r="U1102" s="702">
        <v>1</v>
      </c>
    </row>
    <row r="1103" spans="1:21" ht="14.4" customHeight="1" x14ac:dyDescent="0.3">
      <c r="A1103" s="695">
        <v>12</v>
      </c>
      <c r="B1103" s="696" t="s">
        <v>530</v>
      </c>
      <c r="C1103" s="696">
        <v>89301122</v>
      </c>
      <c r="D1103" s="697" t="s">
        <v>3061</v>
      </c>
      <c r="E1103" s="698" t="s">
        <v>1666</v>
      </c>
      <c r="F1103" s="696" t="s">
        <v>1639</v>
      </c>
      <c r="G1103" s="696" t="s">
        <v>1672</v>
      </c>
      <c r="H1103" s="696" t="s">
        <v>531</v>
      </c>
      <c r="I1103" s="696" t="s">
        <v>1240</v>
      </c>
      <c r="J1103" s="696" t="s">
        <v>1241</v>
      </c>
      <c r="K1103" s="696" t="s">
        <v>1673</v>
      </c>
      <c r="L1103" s="699">
        <v>50.27</v>
      </c>
      <c r="M1103" s="699">
        <v>100.54</v>
      </c>
      <c r="N1103" s="696">
        <v>2</v>
      </c>
      <c r="O1103" s="700">
        <v>1.5</v>
      </c>
      <c r="P1103" s="699">
        <v>50.27</v>
      </c>
      <c r="Q1103" s="701">
        <v>0.5</v>
      </c>
      <c r="R1103" s="696">
        <v>1</v>
      </c>
      <c r="S1103" s="701">
        <v>0.5</v>
      </c>
      <c r="T1103" s="700">
        <v>0.5</v>
      </c>
      <c r="U1103" s="702">
        <v>0.33333333333333331</v>
      </c>
    </row>
    <row r="1104" spans="1:21" ht="14.4" customHeight="1" x14ac:dyDescent="0.3">
      <c r="A1104" s="695">
        <v>12</v>
      </c>
      <c r="B1104" s="696" t="s">
        <v>530</v>
      </c>
      <c r="C1104" s="696">
        <v>89301122</v>
      </c>
      <c r="D1104" s="697" t="s">
        <v>3061</v>
      </c>
      <c r="E1104" s="698" t="s">
        <v>1666</v>
      </c>
      <c r="F1104" s="696" t="s">
        <v>1639</v>
      </c>
      <c r="G1104" s="696" t="s">
        <v>2100</v>
      </c>
      <c r="H1104" s="696" t="s">
        <v>531</v>
      </c>
      <c r="I1104" s="696" t="s">
        <v>976</v>
      </c>
      <c r="J1104" s="696" t="s">
        <v>2933</v>
      </c>
      <c r="K1104" s="696" t="s">
        <v>2934</v>
      </c>
      <c r="L1104" s="699">
        <v>65.069999999999993</v>
      </c>
      <c r="M1104" s="699">
        <v>65.069999999999993</v>
      </c>
      <c r="N1104" s="696">
        <v>1</v>
      </c>
      <c r="O1104" s="700">
        <v>1</v>
      </c>
      <c r="P1104" s="699">
        <v>65.069999999999993</v>
      </c>
      <c r="Q1104" s="701">
        <v>1</v>
      </c>
      <c r="R1104" s="696">
        <v>1</v>
      </c>
      <c r="S1104" s="701">
        <v>1</v>
      </c>
      <c r="T1104" s="700">
        <v>1</v>
      </c>
      <c r="U1104" s="702">
        <v>1</v>
      </c>
    </row>
    <row r="1105" spans="1:21" ht="14.4" customHeight="1" x14ac:dyDescent="0.3">
      <c r="A1105" s="695">
        <v>12</v>
      </c>
      <c r="B1105" s="696" t="s">
        <v>530</v>
      </c>
      <c r="C1105" s="696">
        <v>89301122</v>
      </c>
      <c r="D1105" s="697" t="s">
        <v>3061</v>
      </c>
      <c r="E1105" s="698" t="s">
        <v>1666</v>
      </c>
      <c r="F1105" s="696" t="s">
        <v>1639</v>
      </c>
      <c r="G1105" s="696" t="s">
        <v>2935</v>
      </c>
      <c r="H1105" s="696" t="s">
        <v>531</v>
      </c>
      <c r="I1105" s="696" t="s">
        <v>2936</v>
      </c>
      <c r="J1105" s="696" t="s">
        <v>2937</v>
      </c>
      <c r="K1105" s="696" t="s">
        <v>2938</v>
      </c>
      <c r="L1105" s="699">
        <v>120.37</v>
      </c>
      <c r="M1105" s="699">
        <v>120.37</v>
      </c>
      <c r="N1105" s="696">
        <v>1</v>
      </c>
      <c r="O1105" s="700">
        <v>0.5</v>
      </c>
      <c r="P1105" s="699">
        <v>120.37</v>
      </c>
      <c r="Q1105" s="701">
        <v>1</v>
      </c>
      <c r="R1105" s="696">
        <v>1</v>
      </c>
      <c r="S1105" s="701">
        <v>1</v>
      </c>
      <c r="T1105" s="700">
        <v>0.5</v>
      </c>
      <c r="U1105" s="702">
        <v>1</v>
      </c>
    </row>
    <row r="1106" spans="1:21" ht="14.4" customHeight="1" x14ac:dyDescent="0.3">
      <c r="A1106" s="695">
        <v>12</v>
      </c>
      <c r="B1106" s="696" t="s">
        <v>530</v>
      </c>
      <c r="C1106" s="696">
        <v>89301122</v>
      </c>
      <c r="D1106" s="697" t="s">
        <v>3061</v>
      </c>
      <c r="E1106" s="698" t="s">
        <v>1666</v>
      </c>
      <c r="F1106" s="696" t="s">
        <v>1639</v>
      </c>
      <c r="G1106" s="696" t="s">
        <v>1675</v>
      </c>
      <c r="H1106" s="696" t="s">
        <v>531</v>
      </c>
      <c r="I1106" s="696" t="s">
        <v>1267</v>
      </c>
      <c r="J1106" s="696" t="s">
        <v>1268</v>
      </c>
      <c r="K1106" s="696" t="s">
        <v>1269</v>
      </c>
      <c r="L1106" s="699">
        <v>153.52000000000001</v>
      </c>
      <c r="M1106" s="699">
        <v>307.04000000000002</v>
      </c>
      <c r="N1106" s="696">
        <v>2</v>
      </c>
      <c r="O1106" s="700">
        <v>0.5</v>
      </c>
      <c r="P1106" s="699">
        <v>307.04000000000002</v>
      </c>
      <c r="Q1106" s="701">
        <v>1</v>
      </c>
      <c r="R1106" s="696">
        <v>2</v>
      </c>
      <c r="S1106" s="701">
        <v>1</v>
      </c>
      <c r="T1106" s="700">
        <v>0.5</v>
      </c>
      <c r="U1106" s="702">
        <v>1</v>
      </c>
    </row>
    <row r="1107" spans="1:21" ht="14.4" customHeight="1" x14ac:dyDescent="0.3">
      <c r="A1107" s="695">
        <v>12</v>
      </c>
      <c r="B1107" s="696" t="s">
        <v>530</v>
      </c>
      <c r="C1107" s="696">
        <v>89301122</v>
      </c>
      <c r="D1107" s="697" t="s">
        <v>3061</v>
      </c>
      <c r="E1107" s="698" t="s">
        <v>1666</v>
      </c>
      <c r="F1107" s="696" t="s">
        <v>1639</v>
      </c>
      <c r="G1107" s="696" t="s">
        <v>1742</v>
      </c>
      <c r="H1107" s="696" t="s">
        <v>1090</v>
      </c>
      <c r="I1107" s="696" t="s">
        <v>1311</v>
      </c>
      <c r="J1107" s="696" t="s">
        <v>1312</v>
      </c>
      <c r="K1107" s="696" t="s">
        <v>1601</v>
      </c>
      <c r="L1107" s="699">
        <v>69.86</v>
      </c>
      <c r="M1107" s="699">
        <v>69.86</v>
      </c>
      <c r="N1107" s="696">
        <v>1</v>
      </c>
      <c r="O1107" s="700">
        <v>1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12</v>
      </c>
      <c r="B1108" s="696" t="s">
        <v>530</v>
      </c>
      <c r="C1108" s="696">
        <v>89301122</v>
      </c>
      <c r="D1108" s="697" t="s">
        <v>3061</v>
      </c>
      <c r="E1108" s="698" t="s">
        <v>1666</v>
      </c>
      <c r="F1108" s="696" t="s">
        <v>1639</v>
      </c>
      <c r="G1108" s="696" t="s">
        <v>1744</v>
      </c>
      <c r="H1108" s="696" t="s">
        <v>531</v>
      </c>
      <c r="I1108" s="696" t="s">
        <v>2374</v>
      </c>
      <c r="J1108" s="696" t="s">
        <v>1777</v>
      </c>
      <c r="K1108" s="696" t="s">
        <v>2375</v>
      </c>
      <c r="L1108" s="699">
        <v>0</v>
      </c>
      <c r="M1108" s="699">
        <v>0</v>
      </c>
      <c r="N1108" s="696">
        <v>1</v>
      </c>
      <c r="O1108" s="700">
        <v>1</v>
      </c>
      <c r="P1108" s="699"/>
      <c r="Q1108" s="701"/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12</v>
      </c>
      <c r="B1109" s="696" t="s">
        <v>530</v>
      </c>
      <c r="C1109" s="696">
        <v>89301122</v>
      </c>
      <c r="D1109" s="697" t="s">
        <v>3061</v>
      </c>
      <c r="E1109" s="698" t="s">
        <v>1666</v>
      </c>
      <c r="F1109" s="696" t="s">
        <v>1639</v>
      </c>
      <c r="G1109" s="696" t="s">
        <v>1713</v>
      </c>
      <c r="H1109" s="696" t="s">
        <v>531</v>
      </c>
      <c r="I1109" s="696" t="s">
        <v>1714</v>
      </c>
      <c r="J1109" s="696" t="s">
        <v>1715</v>
      </c>
      <c r="K1109" s="696" t="s">
        <v>1716</v>
      </c>
      <c r="L1109" s="699">
        <v>326.37</v>
      </c>
      <c r="M1109" s="699">
        <v>326.37</v>
      </c>
      <c r="N1109" s="696">
        <v>1</v>
      </c>
      <c r="O1109" s="700">
        <v>1</v>
      </c>
      <c r="P1109" s="699">
        <v>326.37</v>
      </c>
      <c r="Q1109" s="701">
        <v>1</v>
      </c>
      <c r="R1109" s="696">
        <v>1</v>
      </c>
      <c r="S1109" s="701">
        <v>1</v>
      </c>
      <c r="T1109" s="700">
        <v>1</v>
      </c>
      <c r="U1109" s="702">
        <v>1</v>
      </c>
    </row>
    <row r="1110" spans="1:21" ht="14.4" customHeight="1" x14ac:dyDescent="0.3">
      <c r="A1110" s="695">
        <v>12</v>
      </c>
      <c r="B1110" s="696" t="s">
        <v>530</v>
      </c>
      <c r="C1110" s="696">
        <v>89301122</v>
      </c>
      <c r="D1110" s="697" t="s">
        <v>3061</v>
      </c>
      <c r="E1110" s="698" t="s">
        <v>1666</v>
      </c>
      <c r="F1110" s="696" t="s">
        <v>1639</v>
      </c>
      <c r="G1110" s="696" t="s">
        <v>1894</v>
      </c>
      <c r="H1110" s="696" t="s">
        <v>531</v>
      </c>
      <c r="I1110" s="696" t="s">
        <v>2039</v>
      </c>
      <c r="J1110" s="696" t="s">
        <v>2038</v>
      </c>
      <c r="K1110" s="696" t="s">
        <v>2040</v>
      </c>
      <c r="L1110" s="699">
        <v>0</v>
      </c>
      <c r="M1110" s="699">
        <v>0</v>
      </c>
      <c r="N1110" s="696">
        <v>5</v>
      </c>
      <c r="O1110" s="700">
        <v>3</v>
      </c>
      <c r="P1110" s="699">
        <v>0</v>
      </c>
      <c r="Q1110" s="701"/>
      <c r="R1110" s="696">
        <v>5</v>
      </c>
      <c r="S1110" s="701">
        <v>1</v>
      </c>
      <c r="T1110" s="700">
        <v>3</v>
      </c>
      <c r="U1110" s="702">
        <v>1</v>
      </c>
    </row>
    <row r="1111" spans="1:21" ht="14.4" customHeight="1" x14ac:dyDescent="0.3">
      <c r="A1111" s="695">
        <v>12</v>
      </c>
      <c r="B1111" s="696" t="s">
        <v>530</v>
      </c>
      <c r="C1111" s="696">
        <v>89301122</v>
      </c>
      <c r="D1111" s="697" t="s">
        <v>3061</v>
      </c>
      <c r="E1111" s="698" t="s">
        <v>1666</v>
      </c>
      <c r="F1111" s="696" t="s">
        <v>1639</v>
      </c>
      <c r="G1111" s="696" t="s">
        <v>1894</v>
      </c>
      <c r="H1111" s="696" t="s">
        <v>531</v>
      </c>
      <c r="I1111" s="696" t="s">
        <v>1895</v>
      </c>
      <c r="J1111" s="696" t="s">
        <v>1896</v>
      </c>
      <c r="K1111" s="696" t="s">
        <v>1897</v>
      </c>
      <c r="L1111" s="699">
        <v>0</v>
      </c>
      <c r="M1111" s="699">
        <v>0</v>
      </c>
      <c r="N1111" s="696">
        <v>1</v>
      </c>
      <c r="O1111" s="700">
        <v>1</v>
      </c>
      <c r="P1111" s="699">
        <v>0</v>
      </c>
      <c r="Q1111" s="701"/>
      <c r="R1111" s="696">
        <v>1</v>
      </c>
      <c r="S1111" s="701">
        <v>1</v>
      </c>
      <c r="T1111" s="700">
        <v>1</v>
      </c>
      <c r="U1111" s="702">
        <v>1</v>
      </c>
    </row>
    <row r="1112" spans="1:21" ht="14.4" customHeight="1" x14ac:dyDescent="0.3">
      <c r="A1112" s="695">
        <v>12</v>
      </c>
      <c r="B1112" s="696" t="s">
        <v>530</v>
      </c>
      <c r="C1112" s="696">
        <v>89301122</v>
      </c>
      <c r="D1112" s="697" t="s">
        <v>3061</v>
      </c>
      <c r="E1112" s="698" t="s">
        <v>1666</v>
      </c>
      <c r="F1112" s="696" t="s">
        <v>1639</v>
      </c>
      <c r="G1112" s="696" t="s">
        <v>2594</v>
      </c>
      <c r="H1112" s="696" t="s">
        <v>531</v>
      </c>
      <c r="I1112" s="696" t="s">
        <v>2595</v>
      </c>
      <c r="J1112" s="696" t="s">
        <v>2596</v>
      </c>
      <c r="K1112" s="696" t="s">
        <v>2597</v>
      </c>
      <c r="L1112" s="699">
        <v>82.08</v>
      </c>
      <c r="M1112" s="699">
        <v>328.32</v>
      </c>
      <c r="N1112" s="696">
        <v>4</v>
      </c>
      <c r="O1112" s="700">
        <v>1.5</v>
      </c>
      <c r="P1112" s="699">
        <v>328.32</v>
      </c>
      <c r="Q1112" s="701">
        <v>1</v>
      </c>
      <c r="R1112" s="696">
        <v>4</v>
      </c>
      <c r="S1112" s="701">
        <v>1</v>
      </c>
      <c r="T1112" s="700">
        <v>1.5</v>
      </c>
      <c r="U1112" s="702">
        <v>1</v>
      </c>
    </row>
    <row r="1113" spans="1:21" ht="14.4" customHeight="1" x14ac:dyDescent="0.3">
      <c r="A1113" s="695">
        <v>12</v>
      </c>
      <c r="B1113" s="696" t="s">
        <v>530</v>
      </c>
      <c r="C1113" s="696">
        <v>89301122</v>
      </c>
      <c r="D1113" s="697" t="s">
        <v>3061</v>
      </c>
      <c r="E1113" s="698" t="s">
        <v>1666</v>
      </c>
      <c r="F1113" s="696" t="s">
        <v>1639</v>
      </c>
      <c r="G1113" s="696" t="s">
        <v>1750</v>
      </c>
      <c r="H1113" s="696" t="s">
        <v>531</v>
      </c>
      <c r="I1113" s="696" t="s">
        <v>619</v>
      </c>
      <c r="J1113" s="696" t="s">
        <v>620</v>
      </c>
      <c r="K1113" s="696" t="s">
        <v>1751</v>
      </c>
      <c r="L1113" s="699">
        <v>127.5</v>
      </c>
      <c r="M1113" s="699">
        <v>1020</v>
      </c>
      <c r="N1113" s="696">
        <v>8</v>
      </c>
      <c r="O1113" s="700">
        <v>4.5</v>
      </c>
      <c r="P1113" s="699">
        <v>892.5</v>
      </c>
      <c r="Q1113" s="701">
        <v>0.875</v>
      </c>
      <c r="R1113" s="696">
        <v>7</v>
      </c>
      <c r="S1113" s="701">
        <v>0.875</v>
      </c>
      <c r="T1113" s="700">
        <v>4</v>
      </c>
      <c r="U1113" s="702">
        <v>0.88888888888888884</v>
      </c>
    </row>
    <row r="1114" spans="1:21" ht="14.4" customHeight="1" x14ac:dyDescent="0.3">
      <c r="A1114" s="695">
        <v>12</v>
      </c>
      <c r="B1114" s="696" t="s">
        <v>530</v>
      </c>
      <c r="C1114" s="696">
        <v>89301122</v>
      </c>
      <c r="D1114" s="697" t="s">
        <v>3061</v>
      </c>
      <c r="E1114" s="698" t="s">
        <v>1666</v>
      </c>
      <c r="F1114" s="696" t="s">
        <v>1639</v>
      </c>
      <c r="G1114" s="696" t="s">
        <v>1902</v>
      </c>
      <c r="H1114" s="696" t="s">
        <v>531</v>
      </c>
      <c r="I1114" s="696" t="s">
        <v>1906</v>
      </c>
      <c r="J1114" s="696" t="s">
        <v>1907</v>
      </c>
      <c r="K1114" s="696" t="s">
        <v>1908</v>
      </c>
      <c r="L1114" s="699">
        <v>1786.21</v>
      </c>
      <c r="M1114" s="699">
        <v>1786.21</v>
      </c>
      <c r="N1114" s="696">
        <v>1</v>
      </c>
      <c r="O1114" s="700">
        <v>1</v>
      </c>
      <c r="P1114" s="699">
        <v>1786.21</v>
      </c>
      <c r="Q1114" s="701">
        <v>1</v>
      </c>
      <c r="R1114" s="696">
        <v>1</v>
      </c>
      <c r="S1114" s="701">
        <v>1</v>
      </c>
      <c r="T1114" s="700">
        <v>1</v>
      </c>
      <c r="U1114" s="702">
        <v>1</v>
      </c>
    </row>
    <row r="1115" spans="1:21" ht="14.4" customHeight="1" x14ac:dyDescent="0.3">
      <c r="A1115" s="695">
        <v>12</v>
      </c>
      <c r="B1115" s="696" t="s">
        <v>530</v>
      </c>
      <c r="C1115" s="696">
        <v>89301122</v>
      </c>
      <c r="D1115" s="697" t="s">
        <v>3061</v>
      </c>
      <c r="E1115" s="698" t="s">
        <v>1666</v>
      </c>
      <c r="F1115" s="696" t="s">
        <v>1639</v>
      </c>
      <c r="G1115" s="696" t="s">
        <v>1676</v>
      </c>
      <c r="H1115" s="696" t="s">
        <v>531</v>
      </c>
      <c r="I1115" s="696" t="s">
        <v>1279</v>
      </c>
      <c r="J1115" s="696" t="s">
        <v>1280</v>
      </c>
      <c r="K1115" s="696" t="s">
        <v>2939</v>
      </c>
      <c r="L1115" s="699">
        <v>325.49</v>
      </c>
      <c r="M1115" s="699">
        <v>325.49</v>
      </c>
      <c r="N1115" s="696">
        <v>1</v>
      </c>
      <c r="O1115" s="700">
        <v>0.5</v>
      </c>
      <c r="P1115" s="699">
        <v>325.49</v>
      </c>
      <c r="Q1115" s="701">
        <v>1</v>
      </c>
      <c r="R1115" s="696">
        <v>1</v>
      </c>
      <c r="S1115" s="701">
        <v>1</v>
      </c>
      <c r="T1115" s="700">
        <v>0.5</v>
      </c>
      <c r="U1115" s="702">
        <v>1</v>
      </c>
    </row>
    <row r="1116" spans="1:21" ht="14.4" customHeight="1" x14ac:dyDescent="0.3">
      <c r="A1116" s="695">
        <v>12</v>
      </c>
      <c r="B1116" s="696" t="s">
        <v>530</v>
      </c>
      <c r="C1116" s="696">
        <v>89301122</v>
      </c>
      <c r="D1116" s="697" t="s">
        <v>3061</v>
      </c>
      <c r="E1116" s="698" t="s">
        <v>1666</v>
      </c>
      <c r="F1116" s="696" t="s">
        <v>1639</v>
      </c>
      <c r="G1116" s="696" t="s">
        <v>1676</v>
      </c>
      <c r="H1116" s="696" t="s">
        <v>531</v>
      </c>
      <c r="I1116" s="696" t="s">
        <v>1677</v>
      </c>
      <c r="J1116" s="696" t="s">
        <v>1280</v>
      </c>
      <c r="K1116" s="696" t="s">
        <v>1678</v>
      </c>
      <c r="L1116" s="699">
        <v>23.46</v>
      </c>
      <c r="M1116" s="699">
        <v>234.60000000000002</v>
      </c>
      <c r="N1116" s="696">
        <v>10</v>
      </c>
      <c r="O1116" s="700">
        <v>6</v>
      </c>
      <c r="P1116" s="699">
        <v>164.22000000000003</v>
      </c>
      <c r="Q1116" s="701">
        <v>0.70000000000000007</v>
      </c>
      <c r="R1116" s="696">
        <v>7</v>
      </c>
      <c r="S1116" s="701">
        <v>0.7</v>
      </c>
      <c r="T1116" s="700">
        <v>3.5</v>
      </c>
      <c r="U1116" s="702">
        <v>0.58333333333333337</v>
      </c>
    </row>
    <row r="1117" spans="1:21" ht="14.4" customHeight="1" x14ac:dyDescent="0.3">
      <c r="A1117" s="695">
        <v>12</v>
      </c>
      <c r="B1117" s="696" t="s">
        <v>530</v>
      </c>
      <c r="C1117" s="696">
        <v>89301122</v>
      </c>
      <c r="D1117" s="697" t="s">
        <v>3061</v>
      </c>
      <c r="E1117" s="698" t="s">
        <v>1666</v>
      </c>
      <c r="F1117" s="696" t="s">
        <v>1639</v>
      </c>
      <c r="G1117" s="696" t="s">
        <v>1912</v>
      </c>
      <c r="H1117" s="696" t="s">
        <v>531</v>
      </c>
      <c r="I1117" s="696" t="s">
        <v>2043</v>
      </c>
      <c r="J1117" s="696" t="s">
        <v>2044</v>
      </c>
      <c r="K1117" s="696" t="s">
        <v>2045</v>
      </c>
      <c r="L1117" s="699">
        <v>0</v>
      </c>
      <c r="M1117" s="699">
        <v>0</v>
      </c>
      <c r="N1117" s="696">
        <v>3</v>
      </c>
      <c r="O1117" s="700">
        <v>1.5</v>
      </c>
      <c r="P1117" s="699">
        <v>0</v>
      </c>
      <c r="Q1117" s="701"/>
      <c r="R1117" s="696">
        <v>3</v>
      </c>
      <c r="S1117" s="701">
        <v>1</v>
      </c>
      <c r="T1117" s="700">
        <v>1.5</v>
      </c>
      <c r="U1117" s="702">
        <v>1</v>
      </c>
    </row>
    <row r="1118" spans="1:21" ht="14.4" customHeight="1" x14ac:dyDescent="0.3">
      <c r="A1118" s="695">
        <v>12</v>
      </c>
      <c r="B1118" s="696" t="s">
        <v>530</v>
      </c>
      <c r="C1118" s="696">
        <v>89301122</v>
      </c>
      <c r="D1118" s="697" t="s">
        <v>3061</v>
      </c>
      <c r="E1118" s="698" t="s">
        <v>1666</v>
      </c>
      <c r="F1118" s="696" t="s">
        <v>1639</v>
      </c>
      <c r="G1118" s="696" t="s">
        <v>1912</v>
      </c>
      <c r="H1118" s="696" t="s">
        <v>531</v>
      </c>
      <c r="I1118" s="696" t="s">
        <v>1913</v>
      </c>
      <c r="J1118" s="696" t="s">
        <v>1914</v>
      </c>
      <c r="K1118" s="696" t="s">
        <v>1915</v>
      </c>
      <c r="L1118" s="699">
        <v>0</v>
      </c>
      <c r="M1118" s="699">
        <v>0</v>
      </c>
      <c r="N1118" s="696">
        <v>1</v>
      </c>
      <c r="O1118" s="700">
        <v>1</v>
      </c>
      <c r="P1118" s="699">
        <v>0</v>
      </c>
      <c r="Q1118" s="701"/>
      <c r="R1118" s="696">
        <v>1</v>
      </c>
      <c r="S1118" s="701">
        <v>1</v>
      </c>
      <c r="T1118" s="700">
        <v>1</v>
      </c>
      <c r="U1118" s="702">
        <v>1</v>
      </c>
    </row>
    <row r="1119" spans="1:21" ht="14.4" customHeight="1" x14ac:dyDescent="0.3">
      <c r="A1119" s="695">
        <v>12</v>
      </c>
      <c r="B1119" s="696" t="s">
        <v>530</v>
      </c>
      <c r="C1119" s="696">
        <v>89301122</v>
      </c>
      <c r="D1119" s="697" t="s">
        <v>3061</v>
      </c>
      <c r="E1119" s="698" t="s">
        <v>1666</v>
      </c>
      <c r="F1119" s="696" t="s">
        <v>1639</v>
      </c>
      <c r="G1119" s="696" t="s">
        <v>2001</v>
      </c>
      <c r="H1119" s="696" t="s">
        <v>1090</v>
      </c>
      <c r="I1119" s="696" t="s">
        <v>2940</v>
      </c>
      <c r="J1119" s="696" t="s">
        <v>2615</v>
      </c>
      <c r="K1119" s="696" t="s">
        <v>2580</v>
      </c>
      <c r="L1119" s="699">
        <v>77.209999999999994</v>
      </c>
      <c r="M1119" s="699">
        <v>154.41999999999999</v>
      </c>
      <c r="N1119" s="696">
        <v>2</v>
      </c>
      <c r="O1119" s="700">
        <v>2</v>
      </c>
      <c r="P1119" s="699">
        <v>154.41999999999999</v>
      </c>
      <c r="Q1119" s="701">
        <v>1</v>
      </c>
      <c r="R1119" s="696">
        <v>2</v>
      </c>
      <c r="S1119" s="701">
        <v>1</v>
      </c>
      <c r="T1119" s="700">
        <v>2</v>
      </c>
      <c r="U1119" s="702">
        <v>1</v>
      </c>
    </row>
    <row r="1120" spans="1:21" ht="14.4" customHeight="1" x14ac:dyDescent="0.3">
      <c r="A1120" s="695">
        <v>12</v>
      </c>
      <c r="B1120" s="696" t="s">
        <v>530</v>
      </c>
      <c r="C1120" s="696">
        <v>89301122</v>
      </c>
      <c r="D1120" s="697" t="s">
        <v>3061</v>
      </c>
      <c r="E1120" s="698" t="s">
        <v>1666</v>
      </c>
      <c r="F1120" s="696" t="s">
        <v>1639</v>
      </c>
      <c r="G1120" s="696" t="s">
        <v>1760</v>
      </c>
      <c r="H1120" s="696" t="s">
        <v>531</v>
      </c>
      <c r="I1120" s="696" t="s">
        <v>1916</v>
      </c>
      <c r="J1120" s="696" t="s">
        <v>1917</v>
      </c>
      <c r="K1120" s="696" t="s">
        <v>1918</v>
      </c>
      <c r="L1120" s="699">
        <v>547.16999999999996</v>
      </c>
      <c r="M1120" s="699">
        <v>547.16999999999996</v>
      </c>
      <c r="N1120" s="696">
        <v>1</v>
      </c>
      <c r="O1120" s="700">
        <v>1</v>
      </c>
      <c r="P1120" s="699">
        <v>547.16999999999996</v>
      </c>
      <c r="Q1120" s="701">
        <v>1</v>
      </c>
      <c r="R1120" s="696">
        <v>1</v>
      </c>
      <c r="S1120" s="701">
        <v>1</v>
      </c>
      <c r="T1120" s="700">
        <v>1</v>
      </c>
      <c r="U1120" s="702">
        <v>1</v>
      </c>
    </row>
    <row r="1121" spans="1:21" ht="14.4" customHeight="1" x14ac:dyDescent="0.3">
      <c r="A1121" s="695">
        <v>12</v>
      </c>
      <c r="B1121" s="696" t="s">
        <v>530</v>
      </c>
      <c r="C1121" s="696">
        <v>89301122</v>
      </c>
      <c r="D1121" s="697" t="s">
        <v>3061</v>
      </c>
      <c r="E1121" s="698" t="s">
        <v>1666</v>
      </c>
      <c r="F1121" s="696" t="s">
        <v>1639</v>
      </c>
      <c r="G1121" s="696" t="s">
        <v>1760</v>
      </c>
      <c r="H1121" s="696" t="s">
        <v>1090</v>
      </c>
      <c r="I1121" s="696" t="s">
        <v>1919</v>
      </c>
      <c r="J1121" s="696" t="s">
        <v>1762</v>
      </c>
      <c r="K1121" s="696" t="s">
        <v>1920</v>
      </c>
      <c r="L1121" s="699">
        <v>492.45</v>
      </c>
      <c r="M1121" s="699">
        <v>492.45</v>
      </c>
      <c r="N1121" s="696">
        <v>1</v>
      </c>
      <c r="O1121" s="700">
        <v>0.5</v>
      </c>
      <c r="P1121" s="699">
        <v>492.45</v>
      </c>
      <c r="Q1121" s="701">
        <v>1</v>
      </c>
      <c r="R1121" s="696">
        <v>1</v>
      </c>
      <c r="S1121" s="701">
        <v>1</v>
      </c>
      <c r="T1121" s="700">
        <v>0.5</v>
      </c>
      <c r="U1121" s="702">
        <v>1</v>
      </c>
    </row>
    <row r="1122" spans="1:21" ht="14.4" customHeight="1" x14ac:dyDescent="0.3">
      <c r="A1122" s="695">
        <v>12</v>
      </c>
      <c r="B1122" s="696" t="s">
        <v>530</v>
      </c>
      <c r="C1122" s="696">
        <v>89301122</v>
      </c>
      <c r="D1122" s="697" t="s">
        <v>3061</v>
      </c>
      <c r="E1122" s="698" t="s">
        <v>1666</v>
      </c>
      <c r="F1122" s="696" t="s">
        <v>1639</v>
      </c>
      <c r="G1122" s="696" t="s">
        <v>1679</v>
      </c>
      <c r="H1122" s="696" t="s">
        <v>531</v>
      </c>
      <c r="I1122" s="696" t="s">
        <v>1680</v>
      </c>
      <c r="J1122" s="696" t="s">
        <v>1681</v>
      </c>
      <c r="K1122" s="696" t="s">
        <v>1682</v>
      </c>
      <c r="L1122" s="699">
        <v>1660.2</v>
      </c>
      <c r="M1122" s="699">
        <v>4980.6000000000004</v>
      </c>
      <c r="N1122" s="696">
        <v>3</v>
      </c>
      <c r="O1122" s="700">
        <v>2</v>
      </c>
      <c r="P1122" s="699">
        <v>4980.6000000000004</v>
      </c>
      <c r="Q1122" s="701">
        <v>1</v>
      </c>
      <c r="R1122" s="696">
        <v>3</v>
      </c>
      <c r="S1122" s="701">
        <v>1</v>
      </c>
      <c r="T1122" s="700">
        <v>2</v>
      </c>
      <c r="U1122" s="702">
        <v>1</v>
      </c>
    </row>
    <row r="1123" spans="1:21" ht="14.4" customHeight="1" x14ac:dyDescent="0.3">
      <c r="A1123" s="695">
        <v>12</v>
      </c>
      <c r="B1123" s="696" t="s">
        <v>530</v>
      </c>
      <c r="C1123" s="696">
        <v>89301122</v>
      </c>
      <c r="D1123" s="697" t="s">
        <v>3061</v>
      </c>
      <c r="E1123" s="698" t="s">
        <v>1666</v>
      </c>
      <c r="F1123" s="696" t="s">
        <v>1639</v>
      </c>
      <c r="G1123" s="696" t="s">
        <v>1679</v>
      </c>
      <c r="H1123" s="696" t="s">
        <v>531</v>
      </c>
      <c r="I1123" s="696" t="s">
        <v>2941</v>
      </c>
      <c r="J1123" s="696" t="s">
        <v>1681</v>
      </c>
      <c r="K1123" s="696" t="s">
        <v>2942</v>
      </c>
      <c r="L1123" s="699">
        <v>0</v>
      </c>
      <c r="M1123" s="699">
        <v>0</v>
      </c>
      <c r="N1123" s="696">
        <v>1</v>
      </c>
      <c r="O1123" s="700">
        <v>0.5</v>
      </c>
      <c r="P1123" s="699">
        <v>0</v>
      </c>
      <c r="Q1123" s="701"/>
      <c r="R1123" s="696">
        <v>1</v>
      </c>
      <c r="S1123" s="701">
        <v>1</v>
      </c>
      <c r="T1123" s="700">
        <v>0.5</v>
      </c>
      <c r="U1123" s="702">
        <v>1</v>
      </c>
    </row>
    <row r="1124" spans="1:21" ht="14.4" customHeight="1" x14ac:dyDescent="0.3">
      <c r="A1124" s="695">
        <v>12</v>
      </c>
      <c r="B1124" s="696" t="s">
        <v>530</v>
      </c>
      <c r="C1124" s="696">
        <v>89301122</v>
      </c>
      <c r="D1124" s="697" t="s">
        <v>3061</v>
      </c>
      <c r="E1124" s="698" t="s">
        <v>1666</v>
      </c>
      <c r="F1124" s="696" t="s">
        <v>1639</v>
      </c>
      <c r="G1124" s="696" t="s">
        <v>2046</v>
      </c>
      <c r="H1124" s="696" t="s">
        <v>531</v>
      </c>
      <c r="I1124" s="696" t="s">
        <v>2047</v>
      </c>
      <c r="J1124" s="696" t="s">
        <v>2048</v>
      </c>
      <c r="K1124" s="696" t="s">
        <v>2049</v>
      </c>
      <c r="L1124" s="699">
        <v>504.54</v>
      </c>
      <c r="M1124" s="699">
        <v>1009.08</v>
      </c>
      <c r="N1124" s="696">
        <v>2</v>
      </c>
      <c r="O1124" s="700">
        <v>2</v>
      </c>
      <c r="P1124" s="699">
        <v>1009.08</v>
      </c>
      <c r="Q1124" s="701">
        <v>1</v>
      </c>
      <c r="R1124" s="696">
        <v>2</v>
      </c>
      <c r="S1124" s="701">
        <v>1</v>
      </c>
      <c r="T1124" s="700">
        <v>2</v>
      </c>
      <c r="U1124" s="702">
        <v>1</v>
      </c>
    </row>
    <row r="1125" spans="1:21" ht="14.4" customHeight="1" x14ac:dyDescent="0.3">
      <c r="A1125" s="695">
        <v>12</v>
      </c>
      <c r="B1125" s="696" t="s">
        <v>530</v>
      </c>
      <c r="C1125" s="696">
        <v>89301122</v>
      </c>
      <c r="D1125" s="697" t="s">
        <v>3061</v>
      </c>
      <c r="E1125" s="698" t="s">
        <v>1666</v>
      </c>
      <c r="F1125" s="696" t="s">
        <v>1639</v>
      </c>
      <c r="G1125" s="696" t="s">
        <v>2007</v>
      </c>
      <c r="H1125" s="696" t="s">
        <v>531</v>
      </c>
      <c r="I1125" s="696" t="s">
        <v>2943</v>
      </c>
      <c r="J1125" s="696" t="s">
        <v>2323</v>
      </c>
      <c r="K1125" s="696" t="s">
        <v>1622</v>
      </c>
      <c r="L1125" s="699">
        <v>0</v>
      </c>
      <c r="M1125" s="699">
        <v>0</v>
      </c>
      <c r="N1125" s="696">
        <v>1</v>
      </c>
      <c r="O1125" s="700">
        <v>1</v>
      </c>
      <c r="P1125" s="699">
        <v>0</v>
      </c>
      <c r="Q1125" s="701"/>
      <c r="R1125" s="696">
        <v>1</v>
      </c>
      <c r="S1125" s="701">
        <v>1</v>
      </c>
      <c r="T1125" s="700">
        <v>1</v>
      </c>
      <c r="U1125" s="702">
        <v>1</v>
      </c>
    </row>
    <row r="1126" spans="1:21" ht="14.4" customHeight="1" x14ac:dyDescent="0.3">
      <c r="A1126" s="695">
        <v>12</v>
      </c>
      <c r="B1126" s="696" t="s">
        <v>530</v>
      </c>
      <c r="C1126" s="696">
        <v>89301122</v>
      </c>
      <c r="D1126" s="697" t="s">
        <v>3061</v>
      </c>
      <c r="E1126" s="698" t="s">
        <v>1666</v>
      </c>
      <c r="F1126" s="696" t="s">
        <v>1639</v>
      </c>
      <c r="G1126" s="696" t="s">
        <v>2944</v>
      </c>
      <c r="H1126" s="696" t="s">
        <v>531</v>
      </c>
      <c r="I1126" s="696" t="s">
        <v>2945</v>
      </c>
      <c r="J1126" s="696" t="s">
        <v>2946</v>
      </c>
      <c r="K1126" s="696" t="s">
        <v>2947</v>
      </c>
      <c r="L1126" s="699">
        <v>0</v>
      </c>
      <c r="M1126" s="699">
        <v>0</v>
      </c>
      <c r="N1126" s="696">
        <v>1</v>
      </c>
      <c r="O1126" s="700">
        <v>1</v>
      </c>
      <c r="P1126" s="699"/>
      <c r="Q1126" s="701"/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12</v>
      </c>
      <c r="B1127" s="696" t="s">
        <v>530</v>
      </c>
      <c r="C1127" s="696">
        <v>89301122</v>
      </c>
      <c r="D1127" s="697" t="s">
        <v>3061</v>
      </c>
      <c r="E1127" s="698" t="s">
        <v>1666</v>
      </c>
      <c r="F1127" s="696" t="s">
        <v>1639</v>
      </c>
      <c r="G1127" s="696" t="s">
        <v>1934</v>
      </c>
      <c r="H1127" s="696" t="s">
        <v>531</v>
      </c>
      <c r="I1127" s="696" t="s">
        <v>1935</v>
      </c>
      <c r="J1127" s="696" t="s">
        <v>1936</v>
      </c>
      <c r="K1127" s="696" t="s">
        <v>1741</v>
      </c>
      <c r="L1127" s="699">
        <v>1130.22</v>
      </c>
      <c r="M1127" s="699">
        <v>4520.88</v>
      </c>
      <c r="N1127" s="696">
        <v>4</v>
      </c>
      <c r="O1127" s="700">
        <v>1.5</v>
      </c>
      <c r="P1127" s="699">
        <v>4520.88</v>
      </c>
      <c r="Q1127" s="701">
        <v>1</v>
      </c>
      <c r="R1127" s="696">
        <v>4</v>
      </c>
      <c r="S1127" s="701">
        <v>1</v>
      </c>
      <c r="T1127" s="700">
        <v>1.5</v>
      </c>
      <c r="U1127" s="702">
        <v>1</v>
      </c>
    </row>
    <row r="1128" spans="1:21" ht="14.4" customHeight="1" x14ac:dyDescent="0.3">
      <c r="A1128" s="695">
        <v>12</v>
      </c>
      <c r="B1128" s="696" t="s">
        <v>530</v>
      </c>
      <c r="C1128" s="696">
        <v>89301122</v>
      </c>
      <c r="D1128" s="697" t="s">
        <v>3061</v>
      </c>
      <c r="E1128" s="698" t="s">
        <v>1666</v>
      </c>
      <c r="F1128" s="696" t="s">
        <v>1641</v>
      </c>
      <c r="G1128" s="696" t="s">
        <v>1687</v>
      </c>
      <c r="H1128" s="696" t="s">
        <v>531</v>
      </c>
      <c r="I1128" s="696" t="s">
        <v>1691</v>
      </c>
      <c r="J1128" s="696" t="s">
        <v>1692</v>
      </c>
      <c r="K1128" s="696" t="s">
        <v>1693</v>
      </c>
      <c r="L1128" s="699">
        <v>190</v>
      </c>
      <c r="M1128" s="699">
        <v>1330</v>
      </c>
      <c r="N1128" s="696">
        <v>7</v>
      </c>
      <c r="O1128" s="700">
        <v>1</v>
      </c>
      <c r="P1128" s="699">
        <v>1330</v>
      </c>
      <c r="Q1128" s="701">
        <v>1</v>
      </c>
      <c r="R1128" s="696">
        <v>7</v>
      </c>
      <c r="S1128" s="701">
        <v>1</v>
      </c>
      <c r="T1128" s="700">
        <v>1</v>
      </c>
      <c r="U1128" s="702">
        <v>1</v>
      </c>
    </row>
    <row r="1129" spans="1:21" ht="14.4" customHeight="1" x14ac:dyDescent="0.3">
      <c r="A1129" s="695">
        <v>12</v>
      </c>
      <c r="B1129" s="696" t="s">
        <v>530</v>
      </c>
      <c r="C1129" s="696">
        <v>89301122</v>
      </c>
      <c r="D1129" s="697" t="s">
        <v>3061</v>
      </c>
      <c r="E1129" s="698" t="s">
        <v>1666</v>
      </c>
      <c r="F1129" s="696" t="s">
        <v>1641</v>
      </c>
      <c r="G1129" s="696" t="s">
        <v>1687</v>
      </c>
      <c r="H1129" s="696" t="s">
        <v>531</v>
      </c>
      <c r="I1129" s="696" t="s">
        <v>1977</v>
      </c>
      <c r="J1129" s="696" t="s">
        <v>1978</v>
      </c>
      <c r="K1129" s="696" t="s">
        <v>1979</v>
      </c>
      <c r="L1129" s="699">
        <v>149.99</v>
      </c>
      <c r="M1129" s="699">
        <v>1349.91</v>
      </c>
      <c r="N1129" s="696">
        <v>9</v>
      </c>
      <c r="O1129" s="700">
        <v>1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12</v>
      </c>
      <c r="B1130" s="696" t="s">
        <v>530</v>
      </c>
      <c r="C1130" s="696">
        <v>89301122</v>
      </c>
      <c r="D1130" s="697" t="s">
        <v>3061</v>
      </c>
      <c r="E1130" s="698" t="s">
        <v>1667</v>
      </c>
      <c r="F1130" s="696" t="s">
        <v>1639</v>
      </c>
      <c r="G1130" s="696" t="s">
        <v>1817</v>
      </c>
      <c r="H1130" s="696" t="s">
        <v>531</v>
      </c>
      <c r="I1130" s="696" t="s">
        <v>1818</v>
      </c>
      <c r="J1130" s="696" t="s">
        <v>1819</v>
      </c>
      <c r="K1130" s="696" t="s">
        <v>1820</v>
      </c>
      <c r="L1130" s="699">
        <v>0</v>
      </c>
      <c r="M1130" s="699">
        <v>0</v>
      </c>
      <c r="N1130" s="696">
        <v>18</v>
      </c>
      <c r="O1130" s="700">
        <v>11</v>
      </c>
      <c r="P1130" s="699">
        <v>0</v>
      </c>
      <c r="Q1130" s="701"/>
      <c r="R1130" s="696">
        <v>15</v>
      </c>
      <c r="S1130" s="701">
        <v>0.83333333333333337</v>
      </c>
      <c r="T1130" s="700">
        <v>8</v>
      </c>
      <c r="U1130" s="702">
        <v>0.72727272727272729</v>
      </c>
    </row>
    <row r="1131" spans="1:21" ht="14.4" customHeight="1" x14ac:dyDescent="0.3">
      <c r="A1131" s="695">
        <v>12</v>
      </c>
      <c r="B1131" s="696" t="s">
        <v>530</v>
      </c>
      <c r="C1131" s="696">
        <v>89301122</v>
      </c>
      <c r="D1131" s="697" t="s">
        <v>3061</v>
      </c>
      <c r="E1131" s="698" t="s">
        <v>1667</v>
      </c>
      <c r="F1131" s="696" t="s">
        <v>1639</v>
      </c>
      <c r="G1131" s="696" t="s">
        <v>1670</v>
      </c>
      <c r="H1131" s="696" t="s">
        <v>1090</v>
      </c>
      <c r="I1131" s="696" t="s">
        <v>1293</v>
      </c>
      <c r="J1131" s="696" t="s">
        <v>1586</v>
      </c>
      <c r="K1131" s="696" t="s">
        <v>1587</v>
      </c>
      <c r="L1131" s="699">
        <v>333.31</v>
      </c>
      <c r="M1131" s="699">
        <v>666.62</v>
      </c>
      <c r="N1131" s="696">
        <v>2</v>
      </c>
      <c r="O1131" s="700">
        <v>1</v>
      </c>
      <c r="P1131" s="699">
        <v>666.62</v>
      </c>
      <c r="Q1131" s="701">
        <v>1</v>
      </c>
      <c r="R1131" s="696">
        <v>2</v>
      </c>
      <c r="S1131" s="701">
        <v>1</v>
      </c>
      <c r="T1131" s="700">
        <v>1</v>
      </c>
      <c r="U1131" s="702">
        <v>1</v>
      </c>
    </row>
    <row r="1132" spans="1:21" ht="14.4" customHeight="1" x14ac:dyDescent="0.3">
      <c r="A1132" s="695">
        <v>12</v>
      </c>
      <c r="B1132" s="696" t="s">
        <v>530</v>
      </c>
      <c r="C1132" s="696">
        <v>89301122</v>
      </c>
      <c r="D1132" s="697" t="s">
        <v>3061</v>
      </c>
      <c r="E1132" s="698" t="s">
        <v>1667</v>
      </c>
      <c r="F1132" s="696" t="s">
        <v>1639</v>
      </c>
      <c r="G1132" s="696" t="s">
        <v>2490</v>
      </c>
      <c r="H1132" s="696" t="s">
        <v>1090</v>
      </c>
      <c r="I1132" s="696" t="s">
        <v>2948</v>
      </c>
      <c r="J1132" s="696" t="s">
        <v>2492</v>
      </c>
      <c r="K1132" s="696" t="s">
        <v>2949</v>
      </c>
      <c r="L1132" s="699">
        <v>222.25</v>
      </c>
      <c r="M1132" s="699">
        <v>1111.25</v>
      </c>
      <c r="N1132" s="696">
        <v>5</v>
      </c>
      <c r="O1132" s="700">
        <v>2</v>
      </c>
      <c r="P1132" s="699">
        <v>1111.25</v>
      </c>
      <c r="Q1132" s="701">
        <v>1</v>
      </c>
      <c r="R1132" s="696">
        <v>5</v>
      </c>
      <c r="S1132" s="701">
        <v>1</v>
      </c>
      <c r="T1132" s="700">
        <v>2</v>
      </c>
      <c r="U1132" s="702">
        <v>1</v>
      </c>
    </row>
    <row r="1133" spans="1:21" ht="14.4" customHeight="1" x14ac:dyDescent="0.3">
      <c r="A1133" s="695">
        <v>12</v>
      </c>
      <c r="B1133" s="696" t="s">
        <v>530</v>
      </c>
      <c r="C1133" s="696">
        <v>89301122</v>
      </c>
      <c r="D1133" s="697" t="s">
        <v>3061</v>
      </c>
      <c r="E1133" s="698" t="s">
        <v>1667</v>
      </c>
      <c r="F1133" s="696" t="s">
        <v>1639</v>
      </c>
      <c r="G1133" s="696" t="s">
        <v>1821</v>
      </c>
      <c r="H1133" s="696" t="s">
        <v>531</v>
      </c>
      <c r="I1133" s="696" t="s">
        <v>1822</v>
      </c>
      <c r="J1133" s="696" t="s">
        <v>1823</v>
      </c>
      <c r="K1133" s="696" t="s">
        <v>1759</v>
      </c>
      <c r="L1133" s="699">
        <v>97.42</v>
      </c>
      <c r="M1133" s="699">
        <v>2240.66</v>
      </c>
      <c r="N1133" s="696">
        <v>23</v>
      </c>
      <c r="O1133" s="700">
        <v>4.5</v>
      </c>
      <c r="P1133" s="699">
        <v>1266.46</v>
      </c>
      <c r="Q1133" s="701">
        <v>0.56521739130434789</v>
      </c>
      <c r="R1133" s="696">
        <v>13</v>
      </c>
      <c r="S1133" s="701">
        <v>0.56521739130434778</v>
      </c>
      <c r="T1133" s="700">
        <v>2</v>
      </c>
      <c r="U1133" s="702">
        <v>0.44444444444444442</v>
      </c>
    </row>
    <row r="1134" spans="1:21" ht="14.4" customHeight="1" x14ac:dyDescent="0.3">
      <c r="A1134" s="695">
        <v>12</v>
      </c>
      <c r="B1134" s="696" t="s">
        <v>530</v>
      </c>
      <c r="C1134" s="696">
        <v>89301122</v>
      </c>
      <c r="D1134" s="697" t="s">
        <v>3061</v>
      </c>
      <c r="E1134" s="698" t="s">
        <v>1667</v>
      </c>
      <c r="F1134" s="696" t="s">
        <v>1639</v>
      </c>
      <c r="G1134" s="696" t="s">
        <v>1821</v>
      </c>
      <c r="H1134" s="696" t="s">
        <v>531</v>
      </c>
      <c r="I1134" s="696" t="s">
        <v>1824</v>
      </c>
      <c r="J1134" s="696" t="s">
        <v>1825</v>
      </c>
      <c r="K1134" s="696" t="s">
        <v>1826</v>
      </c>
      <c r="L1134" s="699">
        <v>142.49</v>
      </c>
      <c r="M1134" s="699">
        <v>1709.88</v>
      </c>
      <c r="N1134" s="696">
        <v>12</v>
      </c>
      <c r="O1134" s="700">
        <v>2</v>
      </c>
      <c r="P1134" s="699">
        <v>1139.92</v>
      </c>
      <c r="Q1134" s="701">
        <v>0.66666666666666663</v>
      </c>
      <c r="R1134" s="696">
        <v>8</v>
      </c>
      <c r="S1134" s="701">
        <v>0.66666666666666663</v>
      </c>
      <c r="T1134" s="700">
        <v>1.5</v>
      </c>
      <c r="U1134" s="702">
        <v>0.75</v>
      </c>
    </row>
    <row r="1135" spans="1:21" ht="14.4" customHeight="1" x14ac:dyDescent="0.3">
      <c r="A1135" s="695">
        <v>12</v>
      </c>
      <c r="B1135" s="696" t="s">
        <v>530</v>
      </c>
      <c r="C1135" s="696">
        <v>89301122</v>
      </c>
      <c r="D1135" s="697" t="s">
        <v>3061</v>
      </c>
      <c r="E1135" s="698" t="s">
        <v>1667</v>
      </c>
      <c r="F1135" s="696" t="s">
        <v>1639</v>
      </c>
      <c r="G1135" s="696" t="s">
        <v>1799</v>
      </c>
      <c r="H1135" s="696" t="s">
        <v>1090</v>
      </c>
      <c r="I1135" s="696" t="s">
        <v>2017</v>
      </c>
      <c r="J1135" s="696" t="s">
        <v>2018</v>
      </c>
      <c r="K1135" s="696" t="s">
        <v>2019</v>
      </c>
      <c r="L1135" s="699">
        <v>216.29</v>
      </c>
      <c r="M1135" s="699">
        <v>2379.19</v>
      </c>
      <c r="N1135" s="696">
        <v>11</v>
      </c>
      <c r="O1135" s="700">
        <v>4</v>
      </c>
      <c r="P1135" s="699">
        <v>865.16</v>
      </c>
      <c r="Q1135" s="701">
        <v>0.36363636363636359</v>
      </c>
      <c r="R1135" s="696">
        <v>4</v>
      </c>
      <c r="S1135" s="701">
        <v>0.36363636363636365</v>
      </c>
      <c r="T1135" s="700">
        <v>2</v>
      </c>
      <c r="U1135" s="702">
        <v>0.5</v>
      </c>
    </row>
    <row r="1136" spans="1:21" ht="14.4" customHeight="1" x14ac:dyDescent="0.3">
      <c r="A1136" s="695">
        <v>12</v>
      </c>
      <c r="B1136" s="696" t="s">
        <v>530</v>
      </c>
      <c r="C1136" s="696">
        <v>89301122</v>
      </c>
      <c r="D1136" s="697" t="s">
        <v>3061</v>
      </c>
      <c r="E1136" s="698" t="s">
        <v>1667</v>
      </c>
      <c r="F1136" s="696" t="s">
        <v>1639</v>
      </c>
      <c r="G1136" s="696" t="s">
        <v>1799</v>
      </c>
      <c r="H1136" s="696" t="s">
        <v>1090</v>
      </c>
      <c r="I1136" s="696" t="s">
        <v>1800</v>
      </c>
      <c r="J1136" s="696" t="s">
        <v>1801</v>
      </c>
      <c r="K1136" s="696" t="s">
        <v>1802</v>
      </c>
      <c r="L1136" s="699">
        <v>1140.7</v>
      </c>
      <c r="M1136" s="699">
        <v>85552.5</v>
      </c>
      <c r="N1136" s="696">
        <v>75</v>
      </c>
      <c r="O1136" s="700">
        <v>22</v>
      </c>
      <c r="P1136" s="699">
        <v>76426.899999999994</v>
      </c>
      <c r="Q1136" s="701">
        <v>0.89333333333333331</v>
      </c>
      <c r="R1136" s="696">
        <v>67</v>
      </c>
      <c r="S1136" s="701">
        <v>0.89333333333333331</v>
      </c>
      <c r="T1136" s="700">
        <v>19.5</v>
      </c>
      <c r="U1136" s="702">
        <v>0.88636363636363635</v>
      </c>
    </row>
    <row r="1137" spans="1:21" ht="14.4" customHeight="1" x14ac:dyDescent="0.3">
      <c r="A1137" s="695">
        <v>12</v>
      </c>
      <c r="B1137" s="696" t="s">
        <v>530</v>
      </c>
      <c r="C1137" s="696">
        <v>89301122</v>
      </c>
      <c r="D1137" s="697" t="s">
        <v>3061</v>
      </c>
      <c r="E1137" s="698" t="s">
        <v>1667</v>
      </c>
      <c r="F1137" s="696" t="s">
        <v>1639</v>
      </c>
      <c r="G1137" s="696" t="s">
        <v>1671</v>
      </c>
      <c r="H1137" s="696" t="s">
        <v>1090</v>
      </c>
      <c r="I1137" s="696" t="s">
        <v>1771</v>
      </c>
      <c r="J1137" s="696" t="s">
        <v>1772</v>
      </c>
      <c r="K1137" s="696" t="s">
        <v>1773</v>
      </c>
      <c r="L1137" s="699">
        <v>138.16</v>
      </c>
      <c r="M1137" s="699">
        <v>690.8</v>
      </c>
      <c r="N1137" s="696">
        <v>5</v>
      </c>
      <c r="O1137" s="700">
        <v>3</v>
      </c>
      <c r="P1137" s="699">
        <v>690.8</v>
      </c>
      <c r="Q1137" s="701">
        <v>1</v>
      </c>
      <c r="R1137" s="696">
        <v>5</v>
      </c>
      <c r="S1137" s="701">
        <v>1</v>
      </c>
      <c r="T1137" s="700">
        <v>3</v>
      </c>
      <c r="U1137" s="702">
        <v>1</v>
      </c>
    </row>
    <row r="1138" spans="1:21" ht="14.4" customHeight="1" x14ac:dyDescent="0.3">
      <c r="A1138" s="695">
        <v>12</v>
      </c>
      <c r="B1138" s="696" t="s">
        <v>530</v>
      </c>
      <c r="C1138" s="696">
        <v>89301122</v>
      </c>
      <c r="D1138" s="697" t="s">
        <v>3061</v>
      </c>
      <c r="E1138" s="698" t="s">
        <v>1667</v>
      </c>
      <c r="F1138" s="696" t="s">
        <v>1639</v>
      </c>
      <c r="G1138" s="696" t="s">
        <v>1671</v>
      </c>
      <c r="H1138" s="696" t="s">
        <v>1090</v>
      </c>
      <c r="I1138" s="696" t="s">
        <v>1300</v>
      </c>
      <c r="J1138" s="696" t="s">
        <v>1301</v>
      </c>
      <c r="K1138" s="696" t="s">
        <v>1593</v>
      </c>
      <c r="L1138" s="699">
        <v>184.22</v>
      </c>
      <c r="M1138" s="699">
        <v>1105.32</v>
      </c>
      <c r="N1138" s="696">
        <v>6</v>
      </c>
      <c r="O1138" s="700">
        <v>2.5</v>
      </c>
      <c r="P1138" s="699">
        <v>1105.32</v>
      </c>
      <c r="Q1138" s="701">
        <v>1</v>
      </c>
      <c r="R1138" s="696">
        <v>6</v>
      </c>
      <c r="S1138" s="701">
        <v>1</v>
      </c>
      <c r="T1138" s="700">
        <v>2.5</v>
      </c>
      <c r="U1138" s="702">
        <v>1</v>
      </c>
    </row>
    <row r="1139" spans="1:21" ht="14.4" customHeight="1" x14ac:dyDescent="0.3">
      <c r="A1139" s="695">
        <v>12</v>
      </c>
      <c r="B1139" s="696" t="s">
        <v>530</v>
      </c>
      <c r="C1139" s="696">
        <v>89301122</v>
      </c>
      <c r="D1139" s="697" t="s">
        <v>3061</v>
      </c>
      <c r="E1139" s="698" t="s">
        <v>1667</v>
      </c>
      <c r="F1139" s="696" t="s">
        <v>1639</v>
      </c>
      <c r="G1139" s="696" t="s">
        <v>1723</v>
      </c>
      <c r="H1139" s="696" t="s">
        <v>1090</v>
      </c>
      <c r="I1139" s="696" t="s">
        <v>1304</v>
      </c>
      <c r="J1139" s="696" t="s">
        <v>1305</v>
      </c>
      <c r="K1139" s="696" t="s">
        <v>1593</v>
      </c>
      <c r="L1139" s="699">
        <v>69.86</v>
      </c>
      <c r="M1139" s="699">
        <v>489.02</v>
      </c>
      <c r="N1139" s="696">
        <v>7</v>
      </c>
      <c r="O1139" s="700">
        <v>1</v>
      </c>
      <c r="P1139" s="699">
        <v>489.02</v>
      </c>
      <c r="Q1139" s="701">
        <v>1</v>
      </c>
      <c r="R1139" s="696">
        <v>7</v>
      </c>
      <c r="S1139" s="701">
        <v>1</v>
      </c>
      <c r="T1139" s="700">
        <v>1</v>
      </c>
      <c r="U1139" s="702">
        <v>1</v>
      </c>
    </row>
    <row r="1140" spans="1:21" ht="14.4" customHeight="1" x14ac:dyDescent="0.3">
      <c r="A1140" s="695">
        <v>12</v>
      </c>
      <c r="B1140" s="696" t="s">
        <v>530</v>
      </c>
      <c r="C1140" s="696">
        <v>89301122</v>
      </c>
      <c r="D1140" s="697" t="s">
        <v>3061</v>
      </c>
      <c r="E1140" s="698" t="s">
        <v>1667</v>
      </c>
      <c r="F1140" s="696" t="s">
        <v>1639</v>
      </c>
      <c r="G1140" s="696" t="s">
        <v>1827</v>
      </c>
      <c r="H1140" s="696" t="s">
        <v>531</v>
      </c>
      <c r="I1140" s="696" t="s">
        <v>1828</v>
      </c>
      <c r="J1140" s="696" t="s">
        <v>1829</v>
      </c>
      <c r="K1140" s="696" t="s">
        <v>1830</v>
      </c>
      <c r="L1140" s="699">
        <v>871.16</v>
      </c>
      <c r="M1140" s="699">
        <v>11325.08</v>
      </c>
      <c r="N1140" s="696">
        <v>13</v>
      </c>
      <c r="O1140" s="700">
        <v>4.5</v>
      </c>
      <c r="P1140" s="699">
        <v>8711.6</v>
      </c>
      <c r="Q1140" s="701">
        <v>0.76923076923076927</v>
      </c>
      <c r="R1140" s="696">
        <v>10</v>
      </c>
      <c r="S1140" s="701">
        <v>0.76923076923076927</v>
      </c>
      <c r="T1140" s="700">
        <v>3.5</v>
      </c>
      <c r="U1140" s="702">
        <v>0.77777777777777779</v>
      </c>
    </row>
    <row r="1141" spans="1:21" ht="14.4" customHeight="1" x14ac:dyDescent="0.3">
      <c r="A1141" s="695">
        <v>12</v>
      </c>
      <c r="B1141" s="696" t="s">
        <v>530</v>
      </c>
      <c r="C1141" s="696">
        <v>89301122</v>
      </c>
      <c r="D1141" s="697" t="s">
        <v>3061</v>
      </c>
      <c r="E1141" s="698" t="s">
        <v>1667</v>
      </c>
      <c r="F1141" s="696" t="s">
        <v>1639</v>
      </c>
      <c r="G1141" s="696" t="s">
        <v>1827</v>
      </c>
      <c r="H1141" s="696" t="s">
        <v>531</v>
      </c>
      <c r="I1141" s="696" t="s">
        <v>1831</v>
      </c>
      <c r="J1141" s="696" t="s">
        <v>1832</v>
      </c>
      <c r="K1141" s="696" t="s">
        <v>1833</v>
      </c>
      <c r="L1141" s="699">
        <v>1162.0999999999999</v>
      </c>
      <c r="M1141" s="699">
        <v>39511.399999999994</v>
      </c>
      <c r="N1141" s="696">
        <v>34</v>
      </c>
      <c r="O1141" s="700">
        <v>7.5</v>
      </c>
      <c r="P1141" s="699">
        <v>32538.799999999996</v>
      </c>
      <c r="Q1141" s="701">
        <v>0.82352941176470584</v>
      </c>
      <c r="R1141" s="696">
        <v>28</v>
      </c>
      <c r="S1141" s="701">
        <v>0.82352941176470584</v>
      </c>
      <c r="T1141" s="700">
        <v>6.5</v>
      </c>
      <c r="U1141" s="702">
        <v>0.8666666666666667</v>
      </c>
    </row>
    <row r="1142" spans="1:21" ht="14.4" customHeight="1" x14ac:dyDescent="0.3">
      <c r="A1142" s="695">
        <v>12</v>
      </c>
      <c r="B1142" s="696" t="s">
        <v>530</v>
      </c>
      <c r="C1142" s="696">
        <v>89301122</v>
      </c>
      <c r="D1142" s="697" t="s">
        <v>3061</v>
      </c>
      <c r="E1142" s="698" t="s">
        <v>1667</v>
      </c>
      <c r="F1142" s="696" t="s">
        <v>1639</v>
      </c>
      <c r="G1142" s="696" t="s">
        <v>2074</v>
      </c>
      <c r="H1142" s="696" t="s">
        <v>1090</v>
      </c>
      <c r="I1142" s="696" t="s">
        <v>2075</v>
      </c>
      <c r="J1142" s="696" t="s">
        <v>2076</v>
      </c>
      <c r="K1142" s="696" t="s">
        <v>2077</v>
      </c>
      <c r="L1142" s="699">
        <v>492.45</v>
      </c>
      <c r="M1142" s="699">
        <v>984.9</v>
      </c>
      <c r="N1142" s="696">
        <v>2</v>
      </c>
      <c r="O1142" s="700">
        <v>1</v>
      </c>
      <c r="P1142" s="699">
        <v>492.45</v>
      </c>
      <c r="Q1142" s="701">
        <v>0.5</v>
      </c>
      <c r="R1142" s="696">
        <v>1</v>
      </c>
      <c r="S1142" s="701">
        <v>0.5</v>
      </c>
      <c r="T1142" s="700">
        <v>0.5</v>
      </c>
      <c r="U1142" s="702">
        <v>0.5</v>
      </c>
    </row>
    <row r="1143" spans="1:21" ht="14.4" customHeight="1" x14ac:dyDescent="0.3">
      <c r="A1143" s="695">
        <v>12</v>
      </c>
      <c r="B1143" s="696" t="s">
        <v>530</v>
      </c>
      <c r="C1143" s="696">
        <v>89301122</v>
      </c>
      <c r="D1143" s="697" t="s">
        <v>3061</v>
      </c>
      <c r="E1143" s="698" t="s">
        <v>1667</v>
      </c>
      <c r="F1143" s="696" t="s">
        <v>1639</v>
      </c>
      <c r="G1143" s="696" t="s">
        <v>1836</v>
      </c>
      <c r="H1143" s="696" t="s">
        <v>531</v>
      </c>
      <c r="I1143" s="696" t="s">
        <v>2354</v>
      </c>
      <c r="J1143" s="696" t="s">
        <v>1838</v>
      </c>
      <c r="K1143" s="696" t="s">
        <v>2355</v>
      </c>
      <c r="L1143" s="699">
        <v>500.14</v>
      </c>
      <c r="M1143" s="699">
        <v>500.14</v>
      </c>
      <c r="N1143" s="696">
        <v>1</v>
      </c>
      <c r="O1143" s="700">
        <v>1</v>
      </c>
      <c r="P1143" s="699"/>
      <c r="Q1143" s="701">
        <v>0</v>
      </c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12</v>
      </c>
      <c r="B1144" s="696" t="s">
        <v>530</v>
      </c>
      <c r="C1144" s="696">
        <v>89301122</v>
      </c>
      <c r="D1144" s="697" t="s">
        <v>3061</v>
      </c>
      <c r="E1144" s="698" t="s">
        <v>1667</v>
      </c>
      <c r="F1144" s="696" t="s">
        <v>1639</v>
      </c>
      <c r="G1144" s="696" t="s">
        <v>1836</v>
      </c>
      <c r="H1144" s="696" t="s">
        <v>531</v>
      </c>
      <c r="I1144" s="696" t="s">
        <v>1837</v>
      </c>
      <c r="J1144" s="696" t="s">
        <v>1838</v>
      </c>
      <c r="K1144" s="696" t="s">
        <v>1839</v>
      </c>
      <c r="L1144" s="699">
        <v>1500.42</v>
      </c>
      <c r="M1144" s="699">
        <v>25507.14</v>
      </c>
      <c r="N1144" s="696">
        <v>17</v>
      </c>
      <c r="O1144" s="700">
        <v>13.5</v>
      </c>
      <c r="P1144" s="699">
        <v>21005.879999999997</v>
      </c>
      <c r="Q1144" s="701">
        <v>0.82352941176470584</v>
      </c>
      <c r="R1144" s="696">
        <v>14</v>
      </c>
      <c r="S1144" s="701">
        <v>0.82352941176470584</v>
      </c>
      <c r="T1144" s="700">
        <v>11.5</v>
      </c>
      <c r="U1144" s="702">
        <v>0.85185185185185186</v>
      </c>
    </row>
    <row r="1145" spans="1:21" ht="14.4" customHeight="1" x14ac:dyDescent="0.3">
      <c r="A1145" s="695">
        <v>12</v>
      </c>
      <c r="B1145" s="696" t="s">
        <v>530</v>
      </c>
      <c r="C1145" s="696">
        <v>89301122</v>
      </c>
      <c r="D1145" s="697" t="s">
        <v>3061</v>
      </c>
      <c r="E1145" s="698" t="s">
        <v>1667</v>
      </c>
      <c r="F1145" s="696" t="s">
        <v>1639</v>
      </c>
      <c r="G1145" s="696" t="s">
        <v>1836</v>
      </c>
      <c r="H1145" s="696" t="s">
        <v>531</v>
      </c>
      <c r="I1145" s="696" t="s">
        <v>1840</v>
      </c>
      <c r="J1145" s="696" t="s">
        <v>1841</v>
      </c>
      <c r="K1145" s="696" t="s">
        <v>1842</v>
      </c>
      <c r="L1145" s="699">
        <v>750.21</v>
      </c>
      <c r="M1145" s="699">
        <v>8252.3100000000013</v>
      </c>
      <c r="N1145" s="696">
        <v>11</v>
      </c>
      <c r="O1145" s="700">
        <v>10</v>
      </c>
      <c r="P1145" s="699">
        <v>4501.26</v>
      </c>
      <c r="Q1145" s="701">
        <v>0.54545454545454541</v>
      </c>
      <c r="R1145" s="696">
        <v>6</v>
      </c>
      <c r="S1145" s="701">
        <v>0.54545454545454541</v>
      </c>
      <c r="T1145" s="700">
        <v>5.5</v>
      </c>
      <c r="U1145" s="702">
        <v>0.55000000000000004</v>
      </c>
    </row>
    <row r="1146" spans="1:21" ht="14.4" customHeight="1" x14ac:dyDescent="0.3">
      <c r="A1146" s="695">
        <v>12</v>
      </c>
      <c r="B1146" s="696" t="s">
        <v>530</v>
      </c>
      <c r="C1146" s="696">
        <v>89301122</v>
      </c>
      <c r="D1146" s="697" t="s">
        <v>3061</v>
      </c>
      <c r="E1146" s="698" t="s">
        <v>1667</v>
      </c>
      <c r="F1146" s="696" t="s">
        <v>1639</v>
      </c>
      <c r="G1146" s="696" t="s">
        <v>2297</v>
      </c>
      <c r="H1146" s="696" t="s">
        <v>1090</v>
      </c>
      <c r="I1146" s="696" t="s">
        <v>2298</v>
      </c>
      <c r="J1146" s="696" t="s">
        <v>2299</v>
      </c>
      <c r="K1146" s="696" t="s">
        <v>2300</v>
      </c>
      <c r="L1146" s="699">
        <v>820.43</v>
      </c>
      <c r="M1146" s="699">
        <v>1640.86</v>
      </c>
      <c r="N1146" s="696">
        <v>2</v>
      </c>
      <c r="O1146" s="700">
        <v>1</v>
      </c>
      <c r="P1146" s="699"/>
      <c r="Q1146" s="701">
        <v>0</v>
      </c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12</v>
      </c>
      <c r="B1147" s="696" t="s">
        <v>530</v>
      </c>
      <c r="C1147" s="696">
        <v>89301122</v>
      </c>
      <c r="D1147" s="697" t="s">
        <v>3061</v>
      </c>
      <c r="E1147" s="698" t="s">
        <v>1667</v>
      </c>
      <c r="F1147" s="696" t="s">
        <v>1639</v>
      </c>
      <c r="G1147" s="696" t="s">
        <v>1847</v>
      </c>
      <c r="H1147" s="696" t="s">
        <v>531</v>
      </c>
      <c r="I1147" s="696" t="s">
        <v>2950</v>
      </c>
      <c r="J1147" s="696" t="s">
        <v>2951</v>
      </c>
      <c r="K1147" s="696" t="s">
        <v>2371</v>
      </c>
      <c r="L1147" s="699">
        <v>0</v>
      </c>
      <c r="M1147" s="699">
        <v>0</v>
      </c>
      <c r="N1147" s="696">
        <v>1</v>
      </c>
      <c r="O1147" s="700">
        <v>1</v>
      </c>
      <c r="P1147" s="699"/>
      <c r="Q1147" s="701"/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12</v>
      </c>
      <c r="B1148" s="696" t="s">
        <v>530</v>
      </c>
      <c r="C1148" s="696">
        <v>89301122</v>
      </c>
      <c r="D1148" s="697" t="s">
        <v>3061</v>
      </c>
      <c r="E1148" s="698" t="s">
        <v>1667</v>
      </c>
      <c r="F1148" s="696" t="s">
        <v>1639</v>
      </c>
      <c r="G1148" s="696" t="s">
        <v>1851</v>
      </c>
      <c r="H1148" s="696" t="s">
        <v>531</v>
      </c>
      <c r="I1148" s="696" t="s">
        <v>1852</v>
      </c>
      <c r="J1148" s="696" t="s">
        <v>1853</v>
      </c>
      <c r="K1148" s="696" t="s">
        <v>1854</v>
      </c>
      <c r="L1148" s="699">
        <v>163.9</v>
      </c>
      <c r="M1148" s="699">
        <v>491.70000000000005</v>
      </c>
      <c r="N1148" s="696">
        <v>3</v>
      </c>
      <c r="O1148" s="700">
        <v>1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12</v>
      </c>
      <c r="B1149" s="696" t="s">
        <v>530</v>
      </c>
      <c r="C1149" s="696">
        <v>89301122</v>
      </c>
      <c r="D1149" s="697" t="s">
        <v>3061</v>
      </c>
      <c r="E1149" s="698" t="s">
        <v>1667</v>
      </c>
      <c r="F1149" s="696" t="s">
        <v>1639</v>
      </c>
      <c r="G1149" s="696" t="s">
        <v>2085</v>
      </c>
      <c r="H1149" s="696" t="s">
        <v>531</v>
      </c>
      <c r="I1149" s="696" t="s">
        <v>2086</v>
      </c>
      <c r="J1149" s="696" t="s">
        <v>2087</v>
      </c>
      <c r="K1149" s="696" t="s">
        <v>2088</v>
      </c>
      <c r="L1149" s="699">
        <v>86.16</v>
      </c>
      <c r="M1149" s="699">
        <v>86.16</v>
      </c>
      <c r="N1149" s="696">
        <v>1</v>
      </c>
      <c r="O1149" s="700">
        <v>0.5</v>
      </c>
      <c r="P1149" s="699">
        <v>86.16</v>
      </c>
      <c r="Q1149" s="701">
        <v>1</v>
      </c>
      <c r="R1149" s="696">
        <v>1</v>
      </c>
      <c r="S1149" s="701">
        <v>1</v>
      </c>
      <c r="T1149" s="700">
        <v>0.5</v>
      </c>
      <c r="U1149" s="702">
        <v>1</v>
      </c>
    </row>
    <row r="1150" spans="1:21" ht="14.4" customHeight="1" x14ac:dyDescent="0.3">
      <c r="A1150" s="695">
        <v>12</v>
      </c>
      <c r="B1150" s="696" t="s">
        <v>530</v>
      </c>
      <c r="C1150" s="696">
        <v>89301122</v>
      </c>
      <c r="D1150" s="697" t="s">
        <v>3061</v>
      </c>
      <c r="E1150" s="698" t="s">
        <v>1667</v>
      </c>
      <c r="F1150" s="696" t="s">
        <v>1639</v>
      </c>
      <c r="G1150" s="696" t="s">
        <v>1730</v>
      </c>
      <c r="H1150" s="696" t="s">
        <v>531</v>
      </c>
      <c r="I1150" s="696" t="s">
        <v>890</v>
      </c>
      <c r="J1150" s="696" t="s">
        <v>891</v>
      </c>
      <c r="K1150" s="696" t="s">
        <v>1731</v>
      </c>
      <c r="L1150" s="699">
        <v>63.67</v>
      </c>
      <c r="M1150" s="699">
        <v>63.67</v>
      </c>
      <c r="N1150" s="696">
        <v>1</v>
      </c>
      <c r="O1150" s="700">
        <v>1</v>
      </c>
      <c r="P1150" s="699"/>
      <c r="Q1150" s="701">
        <v>0</v>
      </c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12</v>
      </c>
      <c r="B1151" s="696" t="s">
        <v>530</v>
      </c>
      <c r="C1151" s="696">
        <v>89301122</v>
      </c>
      <c r="D1151" s="697" t="s">
        <v>3061</v>
      </c>
      <c r="E1151" s="698" t="s">
        <v>1667</v>
      </c>
      <c r="F1151" s="696" t="s">
        <v>1639</v>
      </c>
      <c r="G1151" s="696" t="s">
        <v>1672</v>
      </c>
      <c r="H1151" s="696" t="s">
        <v>531</v>
      </c>
      <c r="I1151" s="696" t="s">
        <v>1240</v>
      </c>
      <c r="J1151" s="696" t="s">
        <v>1241</v>
      </c>
      <c r="K1151" s="696" t="s">
        <v>1673</v>
      </c>
      <c r="L1151" s="699">
        <v>50.27</v>
      </c>
      <c r="M1151" s="699">
        <v>201.08</v>
      </c>
      <c r="N1151" s="696">
        <v>4</v>
      </c>
      <c r="O1151" s="700">
        <v>3</v>
      </c>
      <c r="P1151" s="699">
        <v>150.81</v>
      </c>
      <c r="Q1151" s="701">
        <v>0.75</v>
      </c>
      <c r="R1151" s="696">
        <v>3</v>
      </c>
      <c r="S1151" s="701">
        <v>0.75</v>
      </c>
      <c r="T1151" s="700">
        <v>2</v>
      </c>
      <c r="U1151" s="702">
        <v>0.66666666666666663</v>
      </c>
    </row>
    <row r="1152" spans="1:21" ht="14.4" customHeight="1" x14ac:dyDescent="0.3">
      <c r="A1152" s="695">
        <v>12</v>
      </c>
      <c r="B1152" s="696" t="s">
        <v>530</v>
      </c>
      <c r="C1152" s="696">
        <v>89301122</v>
      </c>
      <c r="D1152" s="697" t="s">
        <v>3061</v>
      </c>
      <c r="E1152" s="698" t="s">
        <v>1667</v>
      </c>
      <c r="F1152" s="696" t="s">
        <v>1639</v>
      </c>
      <c r="G1152" s="696" t="s">
        <v>1672</v>
      </c>
      <c r="H1152" s="696" t="s">
        <v>531</v>
      </c>
      <c r="I1152" s="696" t="s">
        <v>2952</v>
      </c>
      <c r="J1152" s="696" t="s">
        <v>2226</v>
      </c>
      <c r="K1152" s="696" t="s">
        <v>2953</v>
      </c>
      <c r="L1152" s="699">
        <v>41.07</v>
      </c>
      <c r="M1152" s="699">
        <v>41.07</v>
      </c>
      <c r="N1152" s="696">
        <v>1</v>
      </c>
      <c r="O1152" s="700">
        <v>1</v>
      </c>
      <c r="P1152" s="699">
        <v>41.07</v>
      </c>
      <c r="Q1152" s="701">
        <v>1</v>
      </c>
      <c r="R1152" s="696">
        <v>1</v>
      </c>
      <c r="S1152" s="701">
        <v>1</v>
      </c>
      <c r="T1152" s="700">
        <v>1</v>
      </c>
      <c r="U1152" s="702">
        <v>1</v>
      </c>
    </row>
    <row r="1153" spans="1:21" ht="14.4" customHeight="1" x14ac:dyDescent="0.3">
      <c r="A1153" s="695">
        <v>12</v>
      </c>
      <c r="B1153" s="696" t="s">
        <v>530</v>
      </c>
      <c r="C1153" s="696">
        <v>89301122</v>
      </c>
      <c r="D1153" s="697" t="s">
        <v>3061</v>
      </c>
      <c r="E1153" s="698" t="s">
        <v>1667</v>
      </c>
      <c r="F1153" s="696" t="s">
        <v>1639</v>
      </c>
      <c r="G1153" s="696" t="s">
        <v>1675</v>
      </c>
      <c r="H1153" s="696" t="s">
        <v>531</v>
      </c>
      <c r="I1153" s="696" t="s">
        <v>1267</v>
      </c>
      <c r="J1153" s="696" t="s">
        <v>1268</v>
      </c>
      <c r="K1153" s="696" t="s">
        <v>1269</v>
      </c>
      <c r="L1153" s="699">
        <v>153.52000000000001</v>
      </c>
      <c r="M1153" s="699">
        <v>1842.2400000000002</v>
      </c>
      <c r="N1153" s="696">
        <v>12</v>
      </c>
      <c r="O1153" s="700">
        <v>10</v>
      </c>
      <c r="P1153" s="699">
        <v>1381.68</v>
      </c>
      <c r="Q1153" s="701">
        <v>0.74999999999999989</v>
      </c>
      <c r="R1153" s="696">
        <v>9</v>
      </c>
      <c r="S1153" s="701">
        <v>0.75</v>
      </c>
      <c r="T1153" s="700">
        <v>7</v>
      </c>
      <c r="U1153" s="702">
        <v>0.7</v>
      </c>
    </row>
    <row r="1154" spans="1:21" ht="14.4" customHeight="1" x14ac:dyDescent="0.3">
      <c r="A1154" s="695">
        <v>12</v>
      </c>
      <c r="B1154" s="696" t="s">
        <v>530</v>
      </c>
      <c r="C1154" s="696">
        <v>89301122</v>
      </c>
      <c r="D1154" s="697" t="s">
        <v>3061</v>
      </c>
      <c r="E1154" s="698" t="s">
        <v>1667</v>
      </c>
      <c r="F1154" s="696" t="s">
        <v>1639</v>
      </c>
      <c r="G1154" s="696" t="s">
        <v>1742</v>
      </c>
      <c r="H1154" s="696" t="s">
        <v>1090</v>
      </c>
      <c r="I1154" s="696" t="s">
        <v>1311</v>
      </c>
      <c r="J1154" s="696" t="s">
        <v>1312</v>
      </c>
      <c r="K1154" s="696" t="s">
        <v>1601</v>
      </c>
      <c r="L1154" s="699">
        <v>69.86</v>
      </c>
      <c r="M1154" s="699">
        <v>558.88</v>
      </c>
      <c r="N1154" s="696">
        <v>8</v>
      </c>
      <c r="O1154" s="700">
        <v>3.5</v>
      </c>
      <c r="P1154" s="699">
        <v>349.3</v>
      </c>
      <c r="Q1154" s="701">
        <v>0.625</v>
      </c>
      <c r="R1154" s="696">
        <v>5</v>
      </c>
      <c r="S1154" s="701">
        <v>0.625</v>
      </c>
      <c r="T1154" s="700">
        <v>1.5</v>
      </c>
      <c r="U1154" s="702">
        <v>0.42857142857142855</v>
      </c>
    </row>
    <row r="1155" spans="1:21" ht="14.4" customHeight="1" x14ac:dyDescent="0.3">
      <c r="A1155" s="695">
        <v>12</v>
      </c>
      <c r="B1155" s="696" t="s">
        <v>530</v>
      </c>
      <c r="C1155" s="696">
        <v>89301122</v>
      </c>
      <c r="D1155" s="697" t="s">
        <v>3061</v>
      </c>
      <c r="E1155" s="698" t="s">
        <v>1667</v>
      </c>
      <c r="F1155" s="696" t="s">
        <v>1639</v>
      </c>
      <c r="G1155" s="696" t="s">
        <v>2304</v>
      </c>
      <c r="H1155" s="696" t="s">
        <v>531</v>
      </c>
      <c r="I1155" s="696" t="s">
        <v>2565</v>
      </c>
      <c r="J1155" s="696" t="s">
        <v>2473</v>
      </c>
      <c r="K1155" s="696" t="s">
        <v>825</v>
      </c>
      <c r="L1155" s="699">
        <v>128.61000000000001</v>
      </c>
      <c r="M1155" s="699">
        <v>771.66000000000008</v>
      </c>
      <c r="N1155" s="696">
        <v>6</v>
      </c>
      <c r="O1155" s="700">
        <v>1</v>
      </c>
      <c r="P1155" s="699"/>
      <c r="Q1155" s="701">
        <v>0</v>
      </c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12</v>
      </c>
      <c r="B1156" s="696" t="s">
        <v>530</v>
      </c>
      <c r="C1156" s="696">
        <v>89301122</v>
      </c>
      <c r="D1156" s="697" t="s">
        <v>3061</v>
      </c>
      <c r="E1156" s="698" t="s">
        <v>1667</v>
      </c>
      <c r="F1156" s="696" t="s">
        <v>1639</v>
      </c>
      <c r="G1156" s="696" t="s">
        <v>1743</v>
      </c>
      <c r="H1156" s="696" t="s">
        <v>531</v>
      </c>
      <c r="I1156" s="696" t="s">
        <v>650</v>
      </c>
      <c r="J1156" s="696" t="s">
        <v>651</v>
      </c>
      <c r="K1156" s="696" t="s">
        <v>652</v>
      </c>
      <c r="L1156" s="699">
        <v>56.69</v>
      </c>
      <c r="M1156" s="699">
        <v>56.69</v>
      </c>
      <c r="N1156" s="696">
        <v>1</v>
      </c>
      <c r="O1156" s="700">
        <v>0.5</v>
      </c>
      <c r="P1156" s="699">
        <v>56.69</v>
      </c>
      <c r="Q1156" s="701">
        <v>1</v>
      </c>
      <c r="R1156" s="696">
        <v>1</v>
      </c>
      <c r="S1156" s="701">
        <v>1</v>
      </c>
      <c r="T1156" s="700">
        <v>0.5</v>
      </c>
      <c r="U1156" s="702">
        <v>1</v>
      </c>
    </row>
    <row r="1157" spans="1:21" ht="14.4" customHeight="1" x14ac:dyDescent="0.3">
      <c r="A1157" s="695">
        <v>12</v>
      </c>
      <c r="B1157" s="696" t="s">
        <v>530</v>
      </c>
      <c r="C1157" s="696">
        <v>89301122</v>
      </c>
      <c r="D1157" s="697" t="s">
        <v>3061</v>
      </c>
      <c r="E1157" s="698" t="s">
        <v>1667</v>
      </c>
      <c r="F1157" s="696" t="s">
        <v>1639</v>
      </c>
      <c r="G1157" s="696" t="s">
        <v>1744</v>
      </c>
      <c r="H1157" s="696" t="s">
        <v>531</v>
      </c>
      <c r="I1157" s="696" t="s">
        <v>1779</v>
      </c>
      <c r="J1157" s="696" t="s">
        <v>1777</v>
      </c>
      <c r="K1157" s="696" t="s">
        <v>1780</v>
      </c>
      <c r="L1157" s="699">
        <v>250.07</v>
      </c>
      <c r="M1157" s="699">
        <v>8002.24</v>
      </c>
      <c r="N1157" s="696">
        <v>32</v>
      </c>
      <c r="O1157" s="700">
        <v>11.5</v>
      </c>
      <c r="P1157" s="699">
        <v>5251.47</v>
      </c>
      <c r="Q1157" s="701">
        <v>0.65625</v>
      </c>
      <c r="R1157" s="696">
        <v>21</v>
      </c>
      <c r="S1157" s="701">
        <v>0.65625</v>
      </c>
      <c r="T1157" s="700">
        <v>7.5</v>
      </c>
      <c r="U1157" s="702">
        <v>0.65217391304347827</v>
      </c>
    </row>
    <row r="1158" spans="1:21" ht="14.4" customHeight="1" x14ac:dyDescent="0.3">
      <c r="A1158" s="695">
        <v>12</v>
      </c>
      <c r="B1158" s="696" t="s">
        <v>530</v>
      </c>
      <c r="C1158" s="696">
        <v>89301122</v>
      </c>
      <c r="D1158" s="697" t="s">
        <v>3061</v>
      </c>
      <c r="E1158" s="698" t="s">
        <v>1667</v>
      </c>
      <c r="F1158" s="696" t="s">
        <v>1639</v>
      </c>
      <c r="G1158" s="696" t="s">
        <v>1744</v>
      </c>
      <c r="H1158" s="696" t="s">
        <v>531</v>
      </c>
      <c r="I1158" s="696" t="s">
        <v>1880</v>
      </c>
      <c r="J1158" s="696" t="s">
        <v>1746</v>
      </c>
      <c r="K1158" s="696" t="s">
        <v>1881</v>
      </c>
      <c r="L1158" s="699">
        <v>0</v>
      </c>
      <c r="M1158" s="699">
        <v>0</v>
      </c>
      <c r="N1158" s="696">
        <v>2</v>
      </c>
      <c r="O1158" s="700">
        <v>1</v>
      </c>
      <c r="P1158" s="699">
        <v>0</v>
      </c>
      <c r="Q1158" s="701"/>
      <c r="R1158" s="696">
        <v>2</v>
      </c>
      <c r="S1158" s="701">
        <v>1</v>
      </c>
      <c r="T1158" s="700">
        <v>1</v>
      </c>
      <c r="U1158" s="702">
        <v>1</v>
      </c>
    </row>
    <row r="1159" spans="1:21" ht="14.4" customHeight="1" x14ac:dyDescent="0.3">
      <c r="A1159" s="695">
        <v>12</v>
      </c>
      <c r="B1159" s="696" t="s">
        <v>530</v>
      </c>
      <c r="C1159" s="696">
        <v>89301122</v>
      </c>
      <c r="D1159" s="697" t="s">
        <v>3061</v>
      </c>
      <c r="E1159" s="698" t="s">
        <v>1667</v>
      </c>
      <c r="F1159" s="696" t="s">
        <v>1639</v>
      </c>
      <c r="G1159" s="696" t="s">
        <v>1744</v>
      </c>
      <c r="H1159" s="696" t="s">
        <v>531</v>
      </c>
      <c r="I1159" s="696" t="s">
        <v>1745</v>
      </c>
      <c r="J1159" s="696" t="s">
        <v>1746</v>
      </c>
      <c r="K1159" s="696" t="s">
        <v>1747</v>
      </c>
      <c r="L1159" s="699">
        <v>181.41</v>
      </c>
      <c r="M1159" s="699">
        <v>1632.69</v>
      </c>
      <c r="N1159" s="696">
        <v>9</v>
      </c>
      <c r="O1159" s="700">
        <v>2</v>
      </c>
      <c r="P1159" s="699">
        <v>1088.46</v>
      </c>
      <c r="Q1159" s="701">
        <v>0.66666666666666663</v>
      </c>
      <c r="R1159" s="696">
        <v>6</v>
      </c>
      <c r="S1159" s="701">
        <v>0.66666666666666663</v>
      </c>
      <c r="T1159" s="700">
        <v>1</v>
      </c>
      <c r="U1159" s="702">
        <v>0.5</v>
      </c>
    </row>
    <row r="1160" spans="1:21" ht="14.4" customHeight="1" x14ac:dyDescent="0.3">
      <c r="A1160" s="695">
        <v>12</v>
      </c>
      <c r="B1160" s="696" t="s">
        <v>530</v>
      </c>
      <c r="C1160" s="696">
        <v>89301122</v>
      </c>
      <c r="D1160" s="697" t="s">
        <v>3061</v>
      </c>
      <c r="E1160" s="698" t="s">
        <v>1667</v>
      </c>
      <c r="F1160" s="696" t="s">
        <v>1639</v>
      </c>
      <c r="G1160" s="696" t="s">
        <v>1744</v>
      </c>
      <c r="H1160" s="696" t="s">
        <v>531</v>
      </c>
      <c r="I1160" s="696" t="s">
        <v>1885</v>
      </c>
      <c r="J1160" s="696" t="s">
        <v>1777</v>
      </c>
      <c r="K1160" s="696" t="s">
        <v>1886</v>
      </c>
      <c r="L1160" s="699">
        <v>0</v>
      </c>
      <c r="M1160" s="699">
        <v>0</v>
      </c>
      <c r="N1160" s="696">
        <v>3</v>
      </c>
      <c r="O1160" s="700">
        <v>1</v>
      </c>
      <c r="P1160" s="699"/>
      <c r="Q1160" s="701"/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12</v>
      </c>
      <c r="B1161" s="696" t="s">
        <v>530</v>
      </c>
      <c r="C1161" s="696">
        <v>89301122</v>
      </c>
      <c r="D1161" s="697" t="s">
        <v>3061</v>
      </c>
      <c r="E1161" s="698" t="s">
        <v>1667</v>
      </c>
      <c r="F1161" s="696" t="s">
        <v>1639</v>
      </c>
      <c r="G1161" s="696" t="s">
        <v>2861</v>
      </c>
      <c r="H1161" s="696" t="s">
        <v>531</v>
      </c>
      <c r="I1161" s="696" t="s">
        <v>2862</v>
      </c>
      <c r="J1161" s="696" t="s">
        <v>2863</v>
      </c>
      <c r="K1161" s="696" t="s">
        <v>2864</v>
      </c>
      <c r="L1161" s="699">
        <v>32.869999999999997</v>
      </c>
      <c r="M1161" s="699">
        <v>65.739999999999995</v>
      </c>
      <c r="N1161" s="696">
        <v>2</v>
      </c>
      <c r="O1161" s="700">
        <v>1</v>
      </c>
      <c r="P1161" s="699"/>
      <c r="Q1161" s="701">
        <v>0</v>
      </c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12</v>
      </c>
      <c r="B1162" s="696" t="s">
        <v>530</v>
      </c>
      <c r="C1162" s="696">
        <v>89301122</v>
      </c>
      <c r="D1162" s="697" t="s">
        <v>3061</v>
      </c>
      <c r="E1162" s="698" t="s">
        <v>1667</v>
      </c>
      <c r="F1162" s="696" t="s">
        <v>1639</v>
      </c>
      <c r="G1162" s="696" t="s">
        <v>1713</v>
      </c>
      <c r="H1162" s="696" t="s">
        <v>531</v>
      </c>
      <c r="I1162" s="696" t="s">
        <v>1714</v>
      </c>
      <c r="J1162" s="696" t="s">
        <v>1715</v>
      </c>
      <c r="K1162" s="696" t="s">
        <v>1716</v>
      </c>
      <c r="L1162" s="699">
        <v>326.37</v>
      </c>
      <c r="M1162" s="699">
        <v>979.11</v>
      </c>
      <c r="N1162" s="696">
        <v>3</v>
      </c>
      <c r="O1162" s="700">
        <v>1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12</v>
      </c>
      <c r="B1163" s="696" t="s">
        <v>530</v>
      </c>
      <c r="C1163" s="696">
        <v>89301122</v>
      </c>
      <c r="D1163" s="697" t="s">
        <v>3061</v>
      </c>
      <c r="E1163" s="698" t="s">
        <v>1667</v>
      </c>
      <c r="F1163" s="696" t="s">
        <v>1639</v>
      </c>
      <c r="G1163" s="696" t="s">
        <v>1894</v>
      </c>
      <c r="H1163" s="696" t="s">
        <v>531</v>
      </c>
      <c r="I1163" s="696" t="s">
        <v>2039</v>
      </c>
      <c r="J1163" s="696" t="s">
        <v>2038</v>
      </c>
      <c r="K1163" s="696" t="s">
        <v>2040</v>
      </c>
      <c r="L1163" s="699">
        <v>0</v>
      </c>
      <c r="M1163" s="699">
        <v>0</v>
      </c>
      <c r="N1163" s="696">
        <v>35</v>
      </c>
      <c r="O1163" s="700">
        <v>23.5</v>
      </c>
      <c r="P1163" s="699">
        <v>0</v>
      </c>
      <c r="Q1163" s="701"/>
      <c r="R1163" s="696">
        <v>32</v>
      </c>
      <c r="S1163" s="701">
        <v>0.91428571428571426</v>
      </c>
      <c r="T1163" s="700">
        <v>21</v>
      </c>
      <c r="U1163" s="702">
        <v>0.8936170212765957</v>
      </c>
    </row>
    <row r="1164" spans="1:21" ht="14.4" customHeight="1" x14ac:dyDescent="0.3">
      <c r="A1164" s="695">
        <v>12</v>
      </c>
      <c r="B1164" s="696" t="s">
        <v>530</v>
      </c>
      <c r="C1164" s="696">
        <v>89301122</v>
      </c>
      <c r="D1164" s="697" t="s">
        <v>3061</v>
      </c>
      <c r="E1164" s="698" t="s">
        <v>1667</v>
      </c>
      <c r="F1164" s="696" t="s">
        <v>1639</v>
      </c>
      <c r="G1164" s="696" t="s">
        <v>1894</v>
      </c>
      <c r="H1164" s="696" t="s">
        <v>531</v>
      </c>
      <c r="I1164" s="696" t="s">
        <v>2795</v>
      </c>
      <c r="J1164" s="696" t="s">
        <v>2038</v>
      </c>
      <c r="K1164" s="696" t="s">
        <v>1897</v>
      </c>
      <c r="L1164" s="699">
        <v>0</v>
      </c>
      <c r="M1164" s="699">
        <v>0</v>
      </c>
      <c r="N1164" s="696">
        <v>1</v>
      </c>
      <c r="O1164" s="700">
        <v>1</v>
      </c>
      <c r="P1164" s="699">
        <v>0</v>
      </c>
      <c r="Q1164" s="701"/>
      <c r="R1164" s="696">
        <v>1</v>
      </c>
      <c r="S1164" s="701">
        <v>1</v>
      </c>
      <c r="T1164" s="700">
        <v>1</v>
      </c>
      <c r="U1164" s="702">
        <v>1</v>
      </c>
    </row>
    <row r="1165" spans="1:21" ht="14.4" customHeight="1" x14ac:dyDescent="0.3">
      <c r="A1165" s="695">
        <v>12</v>
      </c>
      <c r="B1165" s="696" t="s">
        <v>530</v>
      </c>
      <c r="C1165" s="696">
        <v>89301122</v>
      </c>
      <c r="D1165" s="697" t="s">
        <v>3061</v>
      </c>
      <c r="E1165" s="698" t="s">
        <v>1667</v>
      </c>
      <c r="F1165" s="696" t="s">
        <v>1639</v>
      </c>
      <c r="G1165" s="696" t="s">
        <v>2594</v>
      </c>
      <c r="H1165" s="696" t="s">
        <v>531</v>
      </c>
      <c r="I1165" s="696" t="s">
        <v>2874</v>
      </c>
      <c r="J1165" s="696" t="s">
        <v>2599</v>
      </c>
      <c r="K1165" s="696" t="s">
        <v>2875</v>
      </c>
      <c r="L1165" s="699">
        <v>164.15</v>
      </c>
      <c r="M1165" s="699">
        <v>164.15</v>
      </c>
      <c r="N1165" s="696">
        <v>1</v>
      </c>
      <c r="O1165" s="700">
        <v>1</v>
      </c>
      <c r="P1165" s="699"/>
      <c r="Q1165" s="701">
        <v>0</v>
      </c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12</v>
      </c>
      <c r="B1166" s="696" t="s">
        <v>530</v>
      </c>
      <c r="C1166" s="696">
        <v>89301122</v>
      </c>
      <c r="D1166" s="697" t="s">
        <v>3061</v>
      </c>
      <c r="E1166" s="698" t="s">
        <v>1667</v>
      </c>
      <c r="F1166" s="696" t="s">
        <v>1639</v>
      </c>
      <c r="G1166" s="696" t="s">
        <v>1750</v>
      </c>
      <c r="H1166" s="696" t="s">
        <v>531</v>
      </c>
      <c r="I1166" s="696" t="s">
        <v>619</v>
      </c>
      <c r="J1166" s="696" t="s">
        <v>620</v>
      </c>
      <c r="K1166" s="696" t="s">
        <v>1751</v>
      </c>
      <c r="L1166" s="699">
        <v>127.5</v>
      </c>
      <c r="M1166" s="699">
        <v>765</v>
      </c>
      <c r="N1166" s="696">
        <v>6</v>
      </c>
      <c r="O1166" s="700">
        <v>3</v>
      </c>
      <c r="P1166" s="699">
        <v>382.5</v>
      </c>
      <c r="Q1166" s="701">
        <v>0.5</v>
      </c>
      <c r="R1166" s="696">
        <v>3</v>
      </c>
      <c r="S1166" s="701">
        <v>0.5</v>
      </c>
      <c r="T1166" s="700">
        <v>1.5</v>
      </c>
      <c r="U1166" s="702">
        <v>0.5</v>
      </c>
    </row>
    <row r="1167" spans="1:21" ht="14.4" customHeight="1" x14ac:dyDescent="0.3">
      <c r="A1167" s="695">
        <v>12</v>
      </c>
      <c r="B1167" s="696" t="s">
        <v>530</v>
      </c>
      <c r="C1167" s="696">
        <v>89301122</v>
      </c>
      <c r="D1167" s="697" t="s">
        <v>3061</v>
      </c>
      <c r="E1167" s="698" t="s">
        <v>1667</v>
      </c>
      <c r="F1167" s="696" t="s">
        <v>1639</v>
      </c>
      <c r="G1167" s="696" t="s">
        <v>1902</v>
      </c>
      <c r="H1167" s="696" t="s">
        <v>531</v>
      </c>
      <c r="I1167" s="696" t="s">
        <v>1903</v>
      </c>
      <c r="J1167" s="696" t="s">
        <v>1904</v>
      </c>
      <c r="K1167" s="696" t="s">
        <v>1905</v>
      </c>
      <c r="L1167" s="699">
        <v>893.1</v>
      </c>
      <c r="M1167" s="699">
        <v>893.1</v>
      </c>
      <c r="N1167" s="696">
        <v>1</v>
      </c>
      <c r="O1167" s="700">
        <v>1</v>
      </c>
      <c r="P1167" s="699">
        <v>893.1</v>
      </c>
      <c r="Q1167" s="701">
        <v>1</v>
      </c>
      <c r="R1167" s="696">
        <v>1</v>
      </c>
      <c r="S1167" s="701">
        <v>1</v>
      </c>
      <c r="T1167" s="700">
        <v>1</v>
      </c>
      <c r="U1167" s="702">
        <v>1</v>
      </c>
    </row>
    <row r="1168" spans="1:21" ht="14.4" customHeight="1" x14ac:dyDescent="0.3">
      <c r="A1168" s="695">
        <v>12</v>
      </c>
      <c r="B1168" s="696" t="s">
        <v>530</v>
      </c>
      <c r="C1168" s="696">
        <v>89301122</v>
      </c>
      <c r="D1168" s="697" t="s">
        <v>3061</v>
      </c>
      <c r="E1168" s="698" t="s">
        <v>1667</v>
      </c>
      <c r="F1168" s="696" t="s">
        <v>1639</v>
      </c>
      <c r="G1168" s="696" t="s">
        <v>1902</v>
      </c>
      <c r="H1168" s="696" t="s">
        <v>531</v>
      </c>
      <c r="I1168" s="696" t="s">
        <v>2876</v>
      </c>
      <c r="J1168" s="696" t="s">
        <v>1904</v>
      </c>
      <c r="K1168" s="696" t="s">
        <v>1123</v>
      </c>
      <c r="L1168" s="699">
        <v>267.93</v>
      </c>
      <c r="M1168" s="699">
        <v>267.93</v>
      </c>
      <c r="N1168" s="696">
        <v>1</v>
      </c>
      <c r="O1168" s="700">
        <v>1</v>
      </c>
      <c r="P1168" s="699"/>
      <c r="Q1168" s="701">
        <v>0</v>
      </c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12</v>
      </c>
      <c r="B1169" s="696" t="s">
        <v>530</v>
      </c>
      <c r="C1169" s="696">
        <v>89301122</v>
      </c>
      <c r="D1169" s="697" t="s">
        <v>3061</v>
      </c>
      <c r="E1169" s="698" t="s">
        <v>1667</v>
      </c>
      <c r="F1169" s="696" t="s">
        <v>1639</v>
      </c>
      <c r="G1169" s="696" t="s">
        <v>1902</v>
      </c>
      <c r="H1169" s="696" t="s">
        <v>531</v>
      </c>
      <c r="I1169" s="696" t="s">
        <v>1909</v>
      </c>
      <c r="J1169" s="696" t="s">
        <v>1904</v>
      </c>
      <c r="K1169" s="696" t="s">
        <v>1905</v>
      </c>
      <c r="L1169" s="699">
        <v>893.1</v>
      </c>
      <c r="M1169" s="699">
        <v>25006.800000000003</v>
      </c>
      <c r="N1169" s="696">
        <v>28</v>
      </c>
      <c r="O1169" s="700">
        <v>26</v>
      </c>
      <c r="P1169" s="699">
        <v>19648.2</v>
      </c>
      <c r="Q1169" s="701">
        <v>0.7857142857142857</v>
      </c>
      <c r="R1169" s="696">
        <v>22</v>
      </c>
      <c r="S1169" s="701">
        <v>0.7857142857142857</v>
      </c>
      <c r="T1169" s="700">
        <v>21.5</v>
      </c>
      <c r="U1169" s="702">
        <v>0.82692307692307687</v>
      </c>
    </row>
    <row r="1170" spans="1:21" ht="14.4" customHeight="1" x14ac:dyDescent="0.3">
      <c r="A1170" s="695">
        <v>12</v>
      </c>
      <c r="B1170" s="696" t="s">
        <v>530</v>
      </c>
      <c r="C1170" s="696">
        <v>89301122</v>
      </c>
      <c r="D1170" s="697" t="s">
        <v>3061</v>
      </c>
      <c r="E1170" s="698" t="s">
        <v>1667</v>
      </c>
      <c r="F1170" s="696" t="s">
        <v>1639</v>
      </c>
      <c r="G1170" s="696" t="s">
        <v>1902</v>
      </c>
      <c r="H1170" s="696" t="s">
        <v>531</v>
      </c>
      <c r="I1170" s="696" t="s">
        <v>2234</v>
      </c>
      <c r="J1170" s="696" t="s">
        <v>1907</v>
      </c>
      <c r="K1170" s="696" t="s">
        <v>1471</v>
      </c>
      <c r="L1170" s="699">
        <v>535.87</v>
      </c>
      <c r="M1170" s="699">
        <v>535.87</v>
      </c>
      <c r="N1170" s="696">
        <v>1</v>
      </c>
      <c r="O1170" s="700">
        <v>1</v>
      </c>
      <c r="P1170" s="699">
        <v>535.87</v>
      </c>
      <c r="Q1170" s="701">
        <v>1</v>
      </c>
      <c r="R1170" s="696">
        <v>1</v>
      </c>
      <c r="S1170" s="701">
        <v>1</v>
      </c>
      <c r="T1170" s="700">
        <v>1</v>
      </c>
      <c r="U1170" s="702">
        <v>1</v>
      </c>
    </row>
    <row r="1171" spans="1:21" ht="14.4" customHeight="1" x14ac:dyDescent="0.3">
      <c r="A1171" s="695">
        <v>12</v>
      </c>
      <c r="B1171" s="696" t="s">
        <v>530</v>
      </c>
      <c r="C1171" s="696">
        <v>89301122</v>
      </c>
      <c r="D1171" s="697" t="s">
        <v>3061</v>
      </c>
      <c r="E1171" s="698" t="s">
        <v>1667</v>
      </c>
      <c r="F1171" s="696" t="s">
        <v>1639</v>
      </c>
      <c r="G1171" s="696" t="s">
        <v>1902</v>
      </c>
      <c r="H1171" s="696" t="s">
        <v>531</v>
      </c>
      <c r="I1171" s="696" t="s">
        <v>1910</v>
      </c>
      <c r="J1171" s="696" t="s">
        <v>1907</v>
      </c>
      <c r="K1171" s="696" t="s">
        <v>1908</v>
      </c>
      <c r="L1171" s="699">
        <v>1786.21</v>
      </c>
      <c r="M1171" s="699">
        <v>35724.19999999999</v>
      </c>
      <c r="N1171" s="696">
        <v>20</v>
      </c>
      <c r="O1171" s="700">
        <v>19</v>
      </c>
      <c r="P1171" s="699">
        <v>32151.779999999988</v>
      </c>
      <c r="Q1171" s="701">
        <v>0.89999999999999991</v>
      </c>
      <c r="R1171" s="696">
        <v>18</v>
      </c>
      <c r="S1171" s="701">
        <v>0.9</v>
      </c>
      <c r="T1171" s="700">
        <v>17</v>
      </c>
      <c r="U1171" s="702">
        <v>0.89473684210526316</v>
      </c>
    </row>
    <row r="1172" spans="1:21" ht="14.4" customHeight="1" x14ac:dyDescent="0.3">
      <c r="A1172" s="695">
        <v>12</v>
      </c>
      <c r="B1172" s="696" t="s">
        <v>530</v>
      </c>
      <c r="C1172" s="696">
        <v>89301122</v>
      </c>
      <c r="D1172" s="697" t="s">
        <v>3061</v>
      </c>
      <c r="E1172" s="698" t="s">
        <v>1667</v>
      </c>
      <c r="F1172" s="696" t="s">
        <v>1639</v>
      </c>
      <c r="G1172" s="696" t="s">
        <v>1902</v>
      </c>
      <c r="H1172" s="696" t="s">
        <v>531</v>
      </c>
      <c r="I1172" s="696" t="s">
        <v>2235</v>
      </c>
      <c r="J1172" s="696" t="s">
        <v>1904</v>
      </c>
      <c r="K1172" s="696" t="s">
        <v>793</v>
      </c>
      <c r="L1172" s="699">
        <v>0</v>
      </c>
      <c r="M1172" s="699">
        <v>0</v>
      </c>
      <c r="N1172" s="696">
        <v>1</v>
      </c>
      <c r="O1172" s="700">
        <v>0.5</v>
      </c>
      <c r="P1172" s="699">
        <v>0</v>
      </c>
      <c r="Q1172" s="701"/>
      <c r="R1172" s="696">
        <v>1</v>
      </c>
      <c r="S1172" s="701">
        <v>1</v>
      </c>
      <c r="T1172" s="700">
        <v>0.5</v>
      </c>
      <c r="U1172" s="702">
        <v>1</v>
      </c>
    </row>
    <row r="1173" spans="1:21" ht="14.4" customHeight="1" x14ac:dyDescent="0.3">
      <c r="A1173" s="695">
        <v>12</v>
      </c>
      <c r="B1173" s="696" t="s">
        <v>530</v>
      </c>
      <c r="C1173" s="696">
        <v>89301122</v>
      </c>
      <c r="D1173" s="697" t="s">
        <v>3061</v>
      </c>
      <c r="E1173" s="698" t="s">
        <v>1667</v>
      </c>
      <c r="F1173" s="696" t="s">
        <v>1639</v>
      </c>
      <c r="G1173" s="696" t="s">
        <v>1676</v>
      </c>
      <c r="H1173" s="696" t="s">
        <v>531</v>
      </c>
      <c r="I1173" s="696" t="s">
        <v>2954</v>
      </c>
      <c r="J1173" s="696" t="s">
        <v>2955</v>
      </c>
      <c r="K1173" s="696" t="s">
        <v>2956</v>
      </c>
      <c r="L1173" s="699">
        <v>0</v>
      </c>
      <c r="M1173" s="699">
        <v>0</v>
      </c>
      <c r="N1173" s="696">
        <v>1</v>
      </c>
      <c r="O1173" s="700">
        <v>1</v>
      </c>
      <c r="P1173" s="699"/>
      <c r="Q1173" s="701"/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12</v>
      </c>
      <c r="B1174" s="696" t="s">
        <v>530</v>
      </c>
      <c r="C1174" s="696">
        <v>89301122</v>
      </c>
      <c r="D1174" s="697" t="s">
        <v>3061</v>
      </c>
      <c r="E1174" s="698" t="s">
        <v>1667</v>
      </c>
      <c r="F1174" s="696" t="s">
        <v>1639</v>
      </c>
      <c r="G1174" s="696" t="s">
        <v>1676</v>
      </c>
      <c r="H1174" s="696" t="s">
        <v>531</v>
      </c>
      <c r="I1174" s="696" t="s">
        <v>1677</v>
      </c>
      <c r="J1174" s="696" t="s">
        <v>1280</v>
      </c>
      <c r="K1174" s="696" t="s">
        <v>1678</v>
      </c>
      <c r="L1174" s="699">
        <v>23.46</v>
      </c>
      <c r="M1174" s="699">
        <v>304.98</v>
      </c>
      <c r="N1174" s="696">
        <v>13</v>
      </c>
      <c r="O1174" s="700">
        <v>10</v>
      </c>
      <c r="P1174" s="699">
        <v>117.30000000000001</v>
      </c>
      <c r="Q1174" s="701">
        <v>0.38461538461538464</v>
      </c>
      <c r="R1174" s="696">
        <v>5</v>
      </c>
      <c r="S1174" s="701">
        <v>0.38461538461538464</v>
      </c>
      <c r="T1174" s="700">
        <v>4</v>
      </c>
      <c r="U1174" s="702">
        <v>0.4</v>
      </c>
    </row>
    <row r="1175" spans="1:21" ht="14.4" customHeight="1" x14ac:dyDescent="0.3">
      <c r="A1175" s="695">
        <v>12</v>
      </c>
      <c r="B1175" s="696" t="s">
        <v>530</v>
      </c>
      <c r="C1175" s="696">
        <v>89301122</v>
      </c>
      <c r="D1175" s="697" t="s">
        <v>3061</v>
      </c>
      <c r="E1175" s="698" t="s">
        <v>1667</v>
      </c>
      <c r="F1175" s="696" t="s">
        <v>1639</v>
      </c>
      <c r="G1175" s="696" t="s">
        <v>1912</v>
      </c>
      <c r="H1175" s="696" t="s">
        <v>531</v>
      </c>
      <c r="I1175" s="696" t="s">
        <v>2041</v>
      </c>
      <c r="J1175" s="696" t="s">
        <v>1914</v>
      </c>
      <c r="K1175" s="696" t="s">
        <v>2042</v>
      </c>
      <c r="L1175" s="699">
        <v>0</v>
      </c>
      <c r="M1175" s="699">
        <v>0</v>
      </c>
      <c r="N1175" s="696">
        <v>1</v>
      </c>
      <c r="O1175" s="700">
        <v>0.5</v>
      </c>
      <c r="P1175" s="699"/>
      <c r="Q1175" s="701"/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12</v>
      </c>
      <c r="B1176" s="696" t="s">
        <v>530</v>
      </c>
      <c r="C1176" s="696">
        <v>89301122</v>
      </c>
      <c r="D1176" s="697" t="s">
        <v>3061</v>
      </c>
      <c r="E1176" s="698" t="s">
        <v>1667</v>
      </c>
      <c r="F1176" s="696" t="s">
        <v>1639</v>
      </c>
      <c r="G1176" s="696" t="s">
        <v>1912</v>
      </c>
      <c r="H1176" s="696" t="s">
        <v>531</v>
      </c>
      <c r="I1176" s="696" t="s">
        <v>2043</v>
      </c>
      <c r="J1176" s="696" t="s">
        <v>2044</v>
      </c>
      <c r="K1176" s="696" t="s">
        <v>2045</v>
      </c>
      <c r="L1176" s="699">
        <v>0</v>
      </c>
      <c r="M1176" s="699">
        <v>0</v>
      </c>
      <c r="N1176" s="696">
        <v>4</v>
      </c>
      <c r="O1176" s="700">
        <v>3</v>
      </c>
      <c r="P1176" s="699">
        <v>0</v>
      </c>
      <c r="Q1176" s="701"/>
      <c r="R1176" s="696">
        <v>4</v>
      </c>
      <c r="S1176" s="701">
        <v>1</v>
      </c>
      <c r="T1176" s="700">
        <v>3</v>
      </c>
      <c r="U1176" s="702">
        <v>1</v>
      </c>
    </row>
    <row r="1177" spans="1:21" ht="14.4" customHeight="1" x14ac:dyDescent="0.3">
      <c r="A1177" s="695">
        <v>12</v>
      </c>
      <c r="B1177" s="696" t="s">
        <v>530</v>
      </c>
      <c r="C1177" s="696">
        <v>89301122</v>
      </c>
      <c r="D1177" s="697" t="s">
        <v>3061</v>
      </c>
      <c r="E1177" s="698" t="s">
        <v>1667</v>
      </c>
      <c r="F1177" s="696" t="s">
        <v>1639</v>
      </c>
      <c r="G1177" s="696" t="s">
        <v>1912</v>
      </c>
      <c r="H1177" s="696" t="s">
        <v>531</v>
      </c>
      <c r="I1177" s="696" t="s">
        <v>2957</v>
      </c>
      <c r="J1177" s="696" t="s">
        <v>1914</v>
      </c>
      <c r="K1177" s="696" t="s">
        <v>2042</v>
      </c>
      <c r="L1177" s="699">
        <v>0</v>
      </c>
      <c r="M1177" s="699">
        <v>0</v>
      </c>
      <c r="N1177" s="696">
        <v>1</v>
      </c>
      <c r="O1177" s="700">
        <v>0.5</v>
      </c>
      <c r="P1177" s="699">
        <v>0</v>
      </c>
      <c r="Q1177" s="701"/>
      <c r="R1177" s="696">
        <v>1</v>
      </c>
      <c r="S1177" s="701">
        <v>1</v>
      </c>
      <c r="T1177" s="700">
        <v>0.5</v>
      </c>
      <c r="U1177" s="702">
        <v>1</v>
      </c>
    </row>
    <row r="1178" spans="1:21" ht="14.4" customHeight="1" x14ac:dyDescent="0.3">
      <c r="A1178" s="695">
        <v>12</v>
      </c>
      <c r="B1178" s="696" t="s">
        <v>530</v>
      </c>
      <c r="C1178" s="696">
        <v>89301122</v>
      </c>
      <c r="D1178" s="697" t="s">
        <v>3061</v>
      </c>
      <c r="E1178" s="698" t="s">
        <v>1667</v>
      </c>
      <c r="F1178" s="696" t="s">
        <v>1639</v>
      </c>
      <c r="G1178" s="696" t="s">
        <v>2001</v>
      </c>
      <c r="H1178" s="696" t="s">
        <v>1090</v>
      </c>
      <c r="I1178" s="696" t="s">
        <v>2616</v>
      </c>
      <c r="J1178" s="696" t="s">
        <v>2003</v>
      </c>
      <c r="K1178" s="696" t="s">
        <v>2617</v>
      </c>
      <c r="L1178" s="699">
        <v>514.67999999999995</v>
      </c>
      <c r="M1178" s="699">
        <v>2573.3999999999996</v>
      </c>
      <c r="N1178" s="696">
        <v>5</v>
      </c>
      <c r="O1178" s="700">
        <v>3.5</v>
      </c>
      <c r="P1178" s="699">
        <v>2058.7199999999998</v>
      </c>
      <c r="Q1178" s="701">
        <v>0.8</v>
      </c>
      <c r="R1178" s="696">
        <v>4</v>
      </c>
      <c r="S1178" s="701">
        <v>0.8</v>
      </c>
      <c r="T1178" s="700">
        <v>3</v>
      </c>
      <c r="U1178" s="702">
        <v>0.8571428571428571</v>
      </c>
    </row>
    <row r="1179" spans="1:21" ht="14.4" customHeight="1" x14ac:dyDescent="0.3">
      <c r="A1179" s="695">
        <v>12</v>
      </c>
      <c r="B1179" s="696" t="s">
        <v>530</v>
      </c>
      <c r="C1179" s="696">
        <v>89301122</v>
      </c>
      <c r="D1179" s="697" t="s">
        <v>3061</v>
      </c>
      <c r="E1179" s="698" t="s">
        <v>1667</v>
      </c>
      <c r="F1179" s="696" t="s">
        <v>1639</v>
      </c>
      <c r="G1179" s="696" t="s">
        <v>1760</v>
      </c>
      <c r="H1179" s="696" t="s">
        <v>531</v>
      </c>
      <c r="I1179" s="696" t="s">
        <v>1916</v>
      </c>
      <c r="J1179" s="696" t="s">
        <v>1917</v>
      </c>
      <c r="K1179" s="696" t="s">
        <v>1918</v>
      </c>
      <c r="L1179" s="699">
        <v>547.16999999999996</v>
      </c>
      <c r="M1179" s="699">
        <v>18603.78</v>
      </c>
      <c r="N1179" s="696">
        <v>34</v>
      </c>
      <c r="O1179" s="700">
        <v>31.5</v>
      </c>
      <c r="P1179" s="699">
        <v>12037.74</v>
      </c>
      <c r="Q1179" s="701">
        <v>0.6470588235294118</v>
      </c>
      <c r="R1179" s="696">
        <v>22</v>
      </c>
      <c r="S1179" s="701">
        <v>0.6470588235294118</v>
      </c>
      <c r="T1179" s="700">
        <v>21.5</v>
      </c>
      <c r="U1179" s="702">
        <v>0.68253968253968256</v>
      </c>
    </row>
    <row r="1180" spans="1:21" ht="14.4" customHeight="1" x14ac:dyDescent="0.3">
      <c r="A1180" s="695">
        <v>12</v>
      </c>
      <c r="B1180" s="696" t="s">
        <v>530</v>
      </c>
      <c r="C1180" s="696">
        <v>89301122</v>
      </c>
      <c r="D1180" s="697" t="s">
        <v>3061</v>
      </c>
      <c r="E1180" s="698" t="s">
        <v>1667</v>
      </c>
      <c r="F1180" s="696" t="s">
        <v>1639</v>
      </c>
      <c r="G1180" s="696" t="s">
        <v>1760</v>
      </c>
      <c r="H1180" s="696" t="s">
        <v>1090</v>
      </c>
      <c r="I1180" s="696" t="s">
        <v>1919</v>
      </c>
      <c r="J1180" s="696" t="s">
        <v>1762</v>
      </c>
      <c r="K1180" s="696" t="s">
        <v>1920</v>
      </c>
      <c r="L1180" s="699">
        <v>492.45</v>
      </c>
      <c r="M1180" s="699">
        <v>6894.2999999999993</v>
      </c>
      <c r="N1180" s="696">
        <v>14</v>
      </c>
      <c r="O1180" s="700">
        <v>12.5</v>
      </c>
      <c r="P1180" s="699">
        <v>3939.5999999999995</v>
      </c>
      <c r="Q1180" s="701">
        <v>0.5714285714285714</v>
      </c>
      <c r="R1180" s="696">
        <v>8</v>
      </c>
      <c r="S1180" s="701">
        <v>0.5714285714285714</v>
      </c>
      <c r="T1180" s="700">
        <v>7</v>
      </c>
      <c r="U1180" s="702">
        <v>0.56000000000000005</v>
      </c>
    </row>
    <row r="1181" spans="1:21" ht="14.4" customHeight="1" x14ac:dyDescent="0.3">
      <c r="A1181" s="695">
        <v>12</v>
      </c>
      <c r="B1181" s="696" t="s">
        <v>530</v>
      </c>
      <c r="C1181" s="696">
        <v>89301122</v>
      </c>
      <c r="D1181" s="697" t="s">
        <v>3061</v>
      </c>
      <c r="E1181" s="698" t="s">
        <v>1667</v>
      </c>
      <c r="F1181" s="696" t="s">
        <v>1639</v>
      </c>
      <c r="G1181" s="696" t="s">
        <v>1679</v>
      </c>
      <c r="H1181" s="696" t="s">
        <v>531</v>
      </c>
      <c r="I1181" s="696" t="s">
        <v>1680</v>
      </c>
      <c r="J1181" s="696" t="s">
        <v>1681</v>
      </c>
      <c r="K1181" s="696" t="s">
        <v>1682</v>
      </c>
      <c r="L1181" s="699">
        <v>1660.2</v>
      </c>
      <c r="M1181" s="699">
        <v>49806</v>
      </c>
      <c r="N1181" s="696">
        <v>30</v>
      </c>
      <c r="O1181" s="700">
        <v>27.5</v>
      </c>
      <c r="P1181" s="699">
        <v>36524.400000000001</v>
      </c>
      <c r="Q1181" s="701">
        <v>0.73333333333333339</v>
      </c>
      <c r="R1181" s="696">
        <v>22</v>
      </c>
      <c r="S1181" s="701">
        <v>0.73333333333333328</v>
      </c>
      <c r="T1181" s="700">
        <v>19.5</v>
      </c>
      <c r="U1181" s="702">
        <v>0.70909090909090911</v>
      </c>
    </row>
    <row r="1182" spans="1:21" ht="14.4" customHeight="1" x14ac:dyDescent="0.3">
      <c r="A1182" s="695">
        <v>12</v>
      </c>
      <c r="B1182" s="696" t="s">
        <v>530</v>
      </c>
      <c r="C1182" s="696">
        <v>89301122</v>
      </c>
      <c r="D1182" s="697" t="s">
        <v>3061</v>
      </c>
      <c r="E1182" s="698" t="s">
        <v>1667</v>
      </c>
      <c r="F1182" s="696" t="s">
        <v>1639</v>
      </c>
      <c r="G1182" s="696" t="s">
        <v>1921</v>
      </c>
      <c r="H1182" s="696" t="s">
        <v>1090</v>
      </c>
      <c r="I1182" s="696" t="s">
        <v>1922</v>
      </c>
      <c r="J1182" s="696" t="s">
        <v>1923</v>
      </c>
      <c r="K1182" s="696" t="s">
        <v>1924</v>
      </c>
      <c r="L1182" s="699">
        <v>104.45</v>
      </c>
      <c r="M1182" s="699">
        <v>1148.95</v>
      </c>
      <c r="N1182" s="696">
        <v>11</v>
      </c>
      <c r="O1182" s="700">
        <v>1.5</v>
      </c>
      <c r="P1182" s="699">
        <v>1148.95</v>
      </c>
      <c r="Q1182" s="701">
        <v>1</v>
      </c>
      <c r="R1182" s="696">
        <v>11</v>
      </c>
      <c r="S1182" s="701">
        <v>1</v>
      </c>
      <c r="T1182" s="700">
        <v>1.5</v>
      </c>
      <c r="U1182" s="702">
        <v>1</v>
      </c>
    </row>
    <row r="1183" spans="1:21" ht="14.4" customHeight="1" x14ac:dyDescent="0.3">
      <c r="A1183" s="695">
        <v>12</v>
      </c>
      <c r="B1183" s="696" t="s">
        <v>530</v>
      </c>
      <c r="C1183" s="696">
        <v>89301122</v>
      </c>
      <c r="D1183" s="697" t="s">
        <v>3061</v>
      </c>
      <c r="E1183" s="698" t="s">
        <v>1667</v>
      </c>
      <c r="F1183" s="696" t="s">
        <v>1639</v>
      </c>
      <c r="G1183" s="696" t="s">
        <v>2310</v>
      </c>
      <c r="H1183" s="696" t="s">
        <v>531</v>
      </c>
      <c r="I1183" s="696" t="s">
        <v>2311</v>
      </c>
      <c r="J1183" s="696" t="s">
        <v>2312</v>
      </c>
      <c r="K1183" s="696" t="s">
        <v>2313</v>
      </c>
      <c r="L1183" s="699">
        <v>54.86</v>
      </c>
      <c r="M1183" s="699">
        <v>109.72</v>
      </c>
      <c r="N1183" s="696">
        <v>2</v>
      </c>
      <c r="O1183" s="700">
        <v>1</v>
      </c>
      <c r="P1183" s="699">
        <v>109.72</v>
      </c>
      <c r="Q1183" s="701">
        <v>1</v>
      </c>
      <c r="R1183" s="696">
        <v>2</v>
      </c>
      <c r="S1183" s="701">
        <v>1</v>
      </c>
      <c r="T1183" s="700">
        <v>1</v>
      </c>
      <c r="U1183" s="702">
        <v>1</v>
      </c>
    </row>
    <row r="1184" spans="1:21" ht="14.4" customHeight="1" x14ac:dyDescent="0.3">
      <c r="A1184" s="695">
        <v>12</v>
      </c>
      <c r="B1184" s="696" t="s">
        <v>530</v>
      </c>
      <c r="C1184" s="696">
        <v>89301122</v>
      </c>
      <c r="D1184" s="697" t="s">
        <v>3061</v>
      </c>
      <c r="E1184" s="698" t="s">
        <v>1667</v>
      </c>
      <c r="F1184" s="696" t="s">
        <v>1639</v>
      </c>
      <c r="G1184" s="696" t="s">
        <v>1925</v>
      </c>
      <c r="H1184" s="696" t="s">
        <v>531</v>
      </c>
      <c r="I1184" s="696" t="s">
        <v>1929</v>
      </c>
      <c r="J1184" s="696" t="s">
        <v>1930</v>
      </c>
      <c r="K1184" s="696" t="s">
        <v>1931</v>
      </c>
      <c r="L1184" s="699">
        <v>146.84</v>
      </c>
      <c r="M1184" s="699">
        <v>734.2</v>
      </c>
      <c r="N1184" s="696">
        <v>5</v>
      </c>
      <c r="O1184" s="700">
        <v>0.5</v>
      </c>
      <c r="P1184" s="699"/>
      <c r="Q1184" s="701">
        <v>0</v>
      </c>
      <c r="R1184" s="696"/>
      <c r="S1184" s="701">
        <v>0</v>
      </c>
      <c r="T1184" s="700"/>
      <c r="U1184" s="702">
        <v>0</v>
      </c>
    </row>
    <row r="1185" spans="1:21" ht="14.4" customHeight="1" x14ac:dyDescent="0.3">
      <c r="A1185" s="695">
        <v>12</v>
      </c>
      <c r="B1185" s="696" t="s">
        <v>530</v>
      </c>
      <c r="C1185" s="696">
        <v>89301122</v>
      </c>
      <c r="D1185" s="697" t="s">
        <v>3061</v>
      </c>
      <c r="E1185" s="698" t="s">
        <v>1667</v>
      </c>
      <c r="F1185" s="696" t="s">
        <v>1639</v>
      </c>
      <c r="G1185" s="696" t="s">
        <v>1925</v>
      </c>
      <c r="H1185" s="696" t="s">
        <v>531</v>
      </c>
      <c r="I1185" s="696" t="s">
        <v>1932</v>
      </c>
      <c r="J1185" s="696" t="s">
        <v>1930</v>
      </c>
      <c r="K1185" s="696" t="s">
        <v>1933</v>
      </c>
      <c r="L1185" s="699">
        <v>244.74</v>
      </c>
      <c r="M1185" s="699">
        <v>1468.44</v>
      </c>
      <c r="N1185" s="696">
        <v>6</v>
      </c>
      <c r="O1185" s="700">
        <v>1.5</v>
      </c>
      <c r="P1185" s="699">
        <v>489.48</v>
      </c>
      <c r="Q1185" s="701">
        <v>0.33333333333333331</v>
      </c>
      <c r="R1185" s="696">
        <v>2</v>
      </c>
      <c r="S1185" s="701">
        <v>0.33333333333333331</v>
      </c>
      <c r="T1185" s="700">
        <v>0.5</v>
      </c>
      <c r="U1185" s="702">
        <v>0.33333333333333331</v>
      </c>
    </row>
    <row r="1186" spans="1:21" ht="14.4" customHeight="1" x14ac:dyDescent="0.3">
      <c r="A1186" s="695">
        <v>12</v>
      </c>
      <c r="B1186" s="696" t="s">
        <v>530</v>
      </c>
      <c r="C1186" s="696">
        <v>89301122</v>
      </c>
      <c r="D1186" s="697" t="s">
        <v>3061</v>
      </c>
      <c r="E1186" s="698" t="s">
        <v>1667</v>
      </c>
      <c r="F1186" s="696" t="s">
        <v>1639</v>
      </c>
      <c r="G1186" s="696" t="s">
        <v>2007</v>
      </c>
      <c r="H1186" s="696" t="s">
        <v>531</v>
      </c>
      <c r="I1186" s="696" t="s">
        <v>2958</v>
      </c>
      <c r="J1186" s="696" t="s">
        <v>2808</v>
      </c>
      <c r="K1186" s="696" t="s">
        <v>750</v>
      </c>
      <c r="L1186" s="699">
        <v>0</v>
      </c>
      <c r="M1186" s="699">
        <v>0</v>
      </c>
      <c r="N1186" s="696">
        <v>2</v>
      </c>
      <c r="O1186" s="700">
        <v>1</v>
      </c>
      <c r="P1186" s="699"/>
      <c r="Q1186" s="701"/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12</v>
      </c>
      <c r="B1187" s="696" t="s">
        <v>530</v>
      </c>
      <c r="C1187" s="696">
        <v>89301122</v>
      </c>
      <c r="D1187" s="697" t="s">
        <v>3061</v>
      </c>
      <c r="E1187" s="698" t="s">
        <v>1667</v>
      </c>
      <c r="F1187" s="696" t="s">
        <v>1639</v>
      </c>
      <c r="G1187" s="696" t="s">
        <v>1934</v>
      </c>
      <c r="H1187" s="696" t="s">
        <v>531</v>
      </c>
      <c r="I1187" s="696" t="s">
        <v>1935</v>
      </c>
      <c r="J1187" s="696" t="s">
        <v>1936</v>
      </c>
      <c r="K1187" s="696" t="s">
        <v>1741</v>
      </c>
      <c r="L1187" s="699">
        <v>1130.22</v>
      </c>
      <c r="M1187" s="699">
        <v>4520.88</v>
      </c>
      <c r="N1187" s="696">
        <v>4</v>
      </c>
      <c r="O1187" s="700">
        <v>2.5</v>
      </c>
      <c r="P1187" s="699">
        <v>4520.88</v>
      </c>
      <c r="Q1187" s="701">
        <v>1</v>
      </c>
      <c r="R1187" s="696">
        <v>4</v>
      </c>
      <c r="S1187" s="701">
        <v>1</v>
      </c>
      <c r="T1187" s="700">
        <v>2.5</v>
      </c>
      <c r="U1187" s="702">
        <v>1</v>
      </c>
    </row>
    <row r="1188" spans="1:21" ht="14.4" customHeight="1" x14ac:dyDescent="0.3">
      <c r="A1188" s="695">
        <v>12</v>
      </c>
      <c r="B1188" s="696" t="s">
        <v>530</v>
      </c>
      <c r="C1188" s="696">
        <v>89301122</v>
      </c>
      <c r="D1188" s="697" t="s">
        <v>3061</v>
      </c>
      <c r="E1188" s="698" t="s">
        <v>1667</v>
      </c>
      <c r="F1188" s="696" t="s">
        <v>1639</v>
      </c>
      <c r="G1188" s="696" t="s">
        <v>1934</v>
      </c>
      <c r="H1188" s="696" t="s">
        <v>531</v>
      </c>
      <c r="I1188" s="696" t="s">
        <v>1937</v>
      </c>
      <c r="J1188" s="696" t="s">
        <v>1936</v>
      </c>
      <c r="K1188" s="696" t="s">
        <v>1938</v>
      </c>
      <c r="L1188" s="699">
        <v>3390.63</v>
      </c>
      <c r="M1188" s="699">
        <v>91547.010000000009</v>
      </c>
      <c r="N1188" s="696">
        <v>27</v>
      </c>
      <c r="O1188" s="700">
        <v>24.5</v>
      </c>
      <c r="P1188" s="699">
        <v>88156.38</v>
      </c>
      <c r="Q1188" s="701">
        <v>0.96296296296296291</v>
      </c>
      <c r="R1188" s="696">
        <v>26</v>
      </c>
      <c r="S1188" s="701">
        <v>0.96296296296296291</v>
      </c>
      <c r="T1188" s="700">
        <v>23.5</v>
      </c>
      <c r="U1188" s="702">
        <v>0.95918367346938771</v>
      </c>
    </row>
    <row r="1189" spans="1:21" ht="14.4" customHeight="1" x14ac:dyDescent="0.3">
      <c r="A1189" s="695">
        <v>12</v>
      </c>
      <c r="B1189" s="696" t="s">
        <v>530</v>
      </c>
      <c r="C1189" s="696">
        <v>89301122</v>
      </c>
      <c r="D1189" s="697" t="s">
        <v>3061</v>
      </c>
      <c r="E1189" s="698" t="s">
        <v>1667</v>
      </c>
      <c r="F1189" s="696" t="s">
        <v>1640</v>
      </c>
      <c r="G1189" s="696" t="s">
        <v>2141</v>
      </c>
      <c r="H1189" s="696" t="s">
        <v>531</v>
      </c>
      <c r="I1189" s="696" t="s">
        <v>2959</v>
      </c>
      <c r="J1189" s="696" t="s">
        <v>2143</v>
      </c>
      <c r="K1189" s="696"/>
      <c r="L1189" s="699">
        <v>0</v>
      </c>
      <c r="M1189" s="699">
        <v>0</v>
      </c>
      <c r="N1189" s="696">
        <v>1</v>
      </c>
      <c r="O1189" s="700">
        <v>1</v>
      </c>
      <c r="P1189" s="699"/>
      <c r="Q1189" s="701"/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12</v>
      </c>
      <c r="B1190" s="696" t="s">
        <v>530</v>
      </c>
      <c r="C1190" s="696">
        <v>89301122</v>
      </c>
      <c r="D1190" s="697" t="s">
        <v>3061</v>
      </c>
      <c r="E1190" s="698" t="s">
        <v>1667</v>
      </c>
      <c r="F1190" s="696" t="s">
        <v>1641</v>
      </c>
      <c r="G1190" s="696" t="s">
        <v>1940</v>
      </c>
      <c r="H1190" s="696" t="s">
        <v>531</v>
      </c>
      <c r="I1190" s="696" t="s">
        <v>1941</v>
      </c>
      <c r="J1190" s="696" t="s">
        <v>2960</v>
      </c>
      <c r="K1190" s="696" t="s">
        <v>1943</v>
      </c>
      <c r="L1190" s="699">
        <v>1496</v>
      </c>
      <c r="M1190" s="699">
        <v>44880</v>
      </c>
      <c r="N1190" s="696">
        <v>30</v>
      </c>
      <c r="O1190" s="700">
        <v>2</v>
      </c>
      <c r="P1190" s="699">
        <v>44880</v>
      </c>
      <c r="Q1190" s="701">
        <v>1</v>
      </c>
      <c r="R1190" s="696">
        <v>30</v>
      </c>
      <c r="S1190" s="701">
        <v>1</v>
      </c>
      <c r="T1190" s="700">
        <v>2</v>
      </c>
      <c r="U1190" s="702">
        <v>1</v>
      </c>
    </row>
    <row r="1191" spans="1:21" ht="14.4" customHeight="1" x14ac:dyDescent="0.3">
      <c r="A1191" s="695">
        <v>12</v>
      </c>
      <c r="B1191" s="696" t="s">
        <v>530</v>
      </c>
      <c r="C1191" s="696">
        <v>89301122</v>
      </c>
      <c r="D1191" s="697" t="s">
        <v>3061</v>
      </c>
      <c r="E1191" s="698" t="s">
        <v>1667</v>
      </c>
      <c r="F1191" s="696" t="s">
        <v>1641</v>
      </c>
      <c r="G1191" s="696" t="s">
        <v>1940</v>
      </c>
      <c r="H1191" s="696" t="s">
        <v>531</v>
      </c>
      <c r="I1191" s="696" t="s">
        <v>1941</v>
      </c>
      <c r="J1191" s="696" t="s">
        <v>1942</v>
      </c>
      <c r="K1191" s="696" t="s">
        <v>1943</v>
      </c>
      <c r="L1191" s="699">
        <v>1496</v>
      </c>
      <c r="M1191" s="699">
        <v>44880</v>
      </c>
      <c r="N1191" s="696">
        <v>30</v>
      </c>
      <c r="O1191" s="700">
        <v>2</v>
      </c>
      <c r="P1191" s="699">
        <v>44880</v>
      </c>
      <c r="Q1191" s="701">
        <v>1</v>
      </c>
      <c r="R1191" s="696">
        <v>30</v>
      </c>
      <c r="S1191" s="701">
        <v>1</v>
      </c>
      <c r="T1191" s="700">
        <v>2</v>
      </c>
      <c r="U1191" s="702">
        <v>1</v>
      </c>
    </row>
    <row r="1192" spans="1:21" ht="14.4" customHeight="1" x14ac:dyDescent="0.3">
      <c r="A1192" s="695">
        <v>12</v>
      </c>
      <c r="B1192" s="696" t="s">
        <v>530</v>
      </c>
      <c r="C1192" s="696">
        <v>89301122</v>
      </c>
      <c r="D1192" s="697" t="s">
        <v>3061</v>
      </c>
      <c r="E1192" s="698" t="s">
        <v>1667</v>
      </c>
      <c r="F1192" s="696" t="s">
        <v>1641</v>
      </c>
      <c r="G1192" s="696" t="s">
        <v>1940</v>
      </c>
      <c r="H1192" s="696" t="s">
        <v>531</v>
      </c>
      <c r="I1192" s="696" t="s">
        <v>2428</v>
      </c>
      <c r="J1192" s="696" t="s">
        <v>2429</v>
      </c>
      <c r="K1192" s="696" t="s">
        <v>2430</v>
      </c>
      <c r="L1192" s="699">
        <v>15.33</v>
      </c>
      <c r="M1192" s="699">
        <v>4599</v>
      </c>
      <c r="N1192" s="696">
        <v>300</v>
      </c>
      <c r="O1192" s="700">
        <v>1</v>
      </c>
      <c r="P1192" s="699">
        <v>4599</v>
      </c>
      <c r="Q1192" s="701">
        <v>1</v>
      </c>
      <c r="R1192" s="696">
        <v>300</v>
      </c>
      <c r="S1192" s="701">
        <v>1</v>
      </c>
      <c r="T1192" s="700">
        <v>1</v>
      </c>
      <c r="U1192" s="702">
        <v>1</v>
      </c>
    </row>
    <row r="1193" spans="1:21" ht="14.4" customHeight="1" x14ac:dyDescent="0.3">
      <c r="A1193" s="695">
        <v>12</v>
      </c>
      <c r="B1193" s="696" t="s">
        <v>530</v>
      </c>
      <c r="C1193" s="696">
        <v>89301122</v>
      </c>
      <c r="D1193" s="697" t="s">
        <v>3061</v>
      </c>
      <c r="E1193" s="698" t="s">
        <v>1667</v>
      </c>
      <c r="F1193" s="696" t="s">
        <v>1641</v>
      </c>
      <c r="G1193" s="696" t="s">
        <v>1940</v>
      </c>
      <c r="H1193" s="696" t="s">
        <v>531</v>
      </c>
      <c r="I1193" s="696" t="s">
        <v>1948</v>
      </c>
      <c r="J1193" s="696" t="s">
        <v>1949</v>
      </c>
      <c r="K1193" s="696" t="s">
        <v>1950</v>
      </c>
      <c r="L1193" s="699">
        <v>1500</v>
      </c>
      <c r="M1193" s="699">
        <v>22500</v>
      </c>
      <c r="N1193" s="696">
        <v>15</v>
      </c>
      <c r="O1193" s="700">
        <v>1</v>
      </c>
      <c r="P1193" s="699"/>
      <c r="Q1193" s="701">
        <v>0</v>
      </c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12</v>
      </c>
      <c r="B1194" s="696" t="s">
        <v>530</v>
      </c>
      <c r="C1194" s="696">
        <v>89301122</v>
      </c>
      <c r="D1194" s="697" t="s">
        <v>3061</v>
      </c>
      <c r="E1194" s="698" t="s">
        <v>1667</v>
      </c>
      <c r="F1194" s="696" t="s">
        <v>1641</v>
      </c>
      <c r="G1194" s="696" t="s">
        <v>1940</v>
      </c>
      <c r="H1194" s="696" t="s">
        <v>531</v>
      </c>
      <c r="I1194" s="696" t="s">
        <v>1951</v>
      </c>
      <c r="J1194" s="696" t="s">
        <v>1952</v>
      </c>
      <c r="K1194" s="696" t="s">
        <v>1950</v>
      </c>
      <c r="L1194" s="699">
        <v>1500</v>
      </c>
      <c r="M1194" s="699">
        <v>22500</v>
      </c>
      <c r="N1194" s="696">
        <v>15</v>
      </c>
      <c r="O1194" s="700">
        <v>1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12</v>
      </c>
      <c r="B1195" s="696" t="s">
        <v>530</v>
      </c>
      <c r="C1195" s="696">
        <v>89301122</v>
      </c>
      <c r="D1195" s="697" t="s">
        <v>3061</v>
      </c>
      <c r="E1195" s="698" t="s">
        <v>1667</v>
      </c>
      <c r="F1195" s="696" t="s">
        <v>1641</v>
      </c>
      <c r="G1195" s="696" t="s">
        <v>1940</v>
      </c>
      <c r="H1195" s="696" t="s">
        <v>531</v>
      </c>
      <c r="I1195" s="696" t="s">
        <v>1953</v>
      </c>
      <c r="J1195" s="696" t="s">
        <v>1954</v>
      </c>
      <c r="K1195" s="696" t="s">
        <v>1955</v>
      </c>
      <c r="L1195" s="699">
        <v>1500</v>
      </c>
      <c r="M1195" s="699">
        <v>157500</v>
      </c>
      <c r="N1195" s="696">
        <v>105</v>
      </c>
      <c r="O1195" s="700">
        <v>7</v>
      </c>
      <c r="P1195" s="699">
        <v>157500</v>
      </c>
      <c r="Q1195" s="701">
        <v>1</v>
      </c>
      <c r="R1195" s="696">
        <v>105</v>
      </c>
      <c r="S1195" s="701">
        <v>1</v>
      </c>
      <c r="T1195" s="700">
        <v>7</v>
      </c>
      <c r="U1195" s="702">
        <v>1</v>
      </c>
    </row>
    <row r="1196" spans="1:21" ht="14.4" customHeight="1" x14ac:dyDescent="0.3">
      <c r="A1196" s="695">
        <v>12</v>
      </c>
      <c r="B1196" s="696" t="s">
        <v>530</v>
      </c>
      <c r="C1196" s="696">
        <v>89301122</v>
      </c>
      <c r="D1196" s="697" t="s">
        <v>3061</v>
      </c>
      <c r="E1196" s="698" t="s">
        <v>1667</v>
      </c>
      <c r="F1196" s="696" t="s">
        <v>1641</v>
      </c>
      <c r="G1196" s="696" t="s">
        <v>1940</v>
      </c>
      <c r="H1196" s="696" t="s">
        <v>531</v>
      </c>
      <c r="I1196" s="696" t="s">
        <v>2654</v>
      </c>
      <c r="J1196" s="696" t="s">
        <v>1957</v>
      </c>
      <c r="K1196" s="696" t="s">
        <v>2655</v>
      </c>
      <c r="L1196" s="699">
        <v>1500</v>
      </c>
      <c r="M1196" s="699">
        <v>45000</v>
      </c>
      <c r="N1196" s="696">
        <v>30</v>
      </c>
      <c r="O1196" s="700">
        <v>2</v>
      </c>
      <c r="P1196" s="699">
        <v>45000</v>
      </c>
      <c r="Q1196" s="701">
        <v>1</v>
      </c>
      <c r="R1196" s="696">
        <v>30</v>
      </c>
      <c r="S1196" s="701">
        <v>1</v>
      </c>
      <c r="T1196" s="700">
        <v>2</v>
      </c>
      <c r="U1196" s="702">
        <v>1</v>
      </c>
    </row>
    <row r="1197" spans="1:21" ht="14.4" customHeight="1" x14ac:dyDescent="0.3">
      <c r="A1197" s="695">
        <v>12</v>
      </c>
      <c r="B1197" s="696" t="s">
        <v>530</v>
      </c>
      <c r="C1197" s="696">
        <v>89301122</v>
      </c>
      <c r="D1197" s="697" t="s">
        <v>3061</v>
      </c>
      <c r="E1197" s="698" t="s">
        <v>1667</v>
      </c>
      <c r="F1197" s="696" t="s">
        <v>1641</v>
      </c>
      <c r="G1197" s="696" t="s">
        <v>1687</v>
      </c>
      <c r="H1197" s="696" t="s">
        <v>531</v>
      </c>
      <c r="I1197" s="696" t="s">
        <v>1961</v>
      </c>
      <c r="J1197" s="696" t="s">
        <v>1962</v>
      </c>
      <c r="K1197" s="696" t="s">
        <v>1963</v>
      </c>
      <c r="L1197" s="699">
        <v>162.71</v>
      </c>
      <c r="M1197" s="699">
        <v>1301.68</v>
      </c>
      <c r="N1197" s="696">
        <v>8</v>
      </c>
      <c r="O1197" s="700">
        <v>1</v>
      </c>
      <c r="P1197" s="699"/>
      <c r="Q1197" s="701">
        <v>0</v>
      </c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12</v>
      </c>
      <c r="B1198" s="696" t="s">
        <v>530</v>
      </c>
      <c r="C1198" s="696">
        <v>89301122</v>
      </c>
      <c r="D1198" s="697" t="s">
        <v>3061</v>
      </c>
      <c r="E1198" s="698" t="s">
        <v>1667</v>
      </c>
      <c r="F1198" s="696" t="s">
        <v>1641</v>
      </c>
      <c r="G1198" s="696" t="s">
        <v>1687</v>
      </c>
      <c r="H1198" s="696" t="s">
        <v>531</v>
      </c>
      <c r="I1198" s="696" t="s">
        <v>1964</v>
      </c>
      <c r="J1198" s="696" t="s">
        <v>1965</v>
      </c>
      <c r="K1198" s="696" t="s">
        <v>1966</v>
      </c>
      <c r="L1198" s="699">
        <v>112.5</v>
      </c>
      <c r="M1198" s="699">
        <v>1237.5</v>
      </c>
      <c r="N1198" s="696">
        <v>11</v>
      </c>
      <c r="O1198" s="700">
        <v>2</v>
      </c>
      <c r="P1198" s="699">
        <v>1237.5</v>
      </c>
      <c r="Q1198" s="701">
        <v>1</v>
      </c>
      <c r="R1198" s="696">
        <v>11</v>
      </c>
      <c r="S1198" s="701">
        <v>1</v>
      </c>
      <c r="T1198" s="700">
        <v>2</v>
      </c>
      <c r="U1198" s="702">
        <v>1</v>
      </c>
    </row>
    <row r="1199" spans="1:21" ht="14.4" customHeight="1" x14ac:dyDescent="0.3">
      <c r="A1199" s="695">
        <v>12</v>
      </c>
      <c r="B1199" s="696" t="s">
        <v>530</v>
      </c>
      <c r="C1199" s="696">
        <v>89301122</v>
      </c>
      <c r="D1199" s="697" t="s">
        <v>3061</v>
      </c>
      <c r="E1199" s="698" t="s">
        <v>1667</v>
      </c>
      <c r="F1199" s="696" t="s">
        <v>1641</v>
      </c>
      <c r="G1199" s="696" t="s">
        <v>1687</v>
      </c>
      <c r="H1199" s="696" t="s">
        <v>531</v>
      </c>
      <c r="I1199" s="696" t="s">
        <v>2479</v>
      </c>
      <c r="J1199" s="696" t="s">
        <v>2480</v>
      </c>
      <c r="K1199" s="696" t="s">
        <v>2961</v>
      </c>
      <c r="L1199" s="699">
        <v>189.85</v>
      </c>
      <c r="M1199" s="699">
        <v>1139.0999999999999</v>
      </c>
      <c r="N1199" s="696">
        <v>6</v>
      </c>
      <c r="O1199" s="700">
        <v>1</v>
      </c>
      <c r="P1199" s="699">
        <v>1139.0999999999999</v>
      </c>
      <c r="Q1199" s="701">
        <v>1</v>
      </c>
      <c r="R1199" s="696">
        <v>6</v>
      </c>
      <c r="S1199" s="701">
        <v>1</v>
      </c>
      <c r="T1199" s="700">
        <v>1</v>
      </c>
      <c r="U1199" s="702">
        <v>1</v>
      </c>
    </row>
    <row r="1200" spans="1:21" ht="14.4" customHeight="1" x14ac:dyDescent="0.3">
      <c r="A1200" s="695">
        <v>12</v>
      </c>
      <c r="B1200" s="696" t="s">
        <v>530</v>
      </c>
      <c r="C1200" s="696">
        <v>89301122</v>
      </c>
      <c r="D1200" s="697" t="s">
        <v>3061</v>
      </c>
      <c r="E1200" s="698" t="s">
        <v>1667</v>
      </c>
      <c r="F1200" s="696" t="s">
        <v>1641</v>
      </c>
      <c r="G1200" s="696" t="s">
        <v>1687</v>
      </c>
      <c r="H1200" s="696" t="s">
        <v>531</v>
      </c>
      <c r="I1200" s="696" t="s">
        <v>2479</v>
      </c>
      <c r="J1200" s="696" t="s">
        <v>2480</v>
      </c>
      <c r="K1200" s="696" t="s">
        <v>2481</v>
      </c>
      <c r="L1200" s="699">
        <v>189.85</v>
      </c>
      <c r="M1200" s="699">
        <v>1518.8</v>
      </c>
      <c r="N1200" s="696">
        <v>8</v>
      </c>
      <c r="O1200" s="700">
        <v>2</v>
      </c>
      <c r="P1200" s="699">
        <v>1518.8</v>
      </c>
      <c r="Q1200" s="701">
        <v>1</v>
      </c>
      <c r="R1200" s="696">
        <v>8</v>
      </c>
      <c r="S1200" s="701">
        <v>1</v>
      </c>
      <c r="T1200" s="700">
        <v>2</v>
      </c>
      <c r="U1200" s="702">
        <v>1</v>
      </c>
    </row>
    <row r="1201" spans="1:21" ht="14.4" customHeight="1" x14ac:dyDescent="0.3">
      <c r="A1201" s="695">
        <v>12</v>
      </c>
      <c r="B1201" s="696" t="s">
        <v>530</v>
      </c>
      <c r="C1201" s="696">
        <v>89301122</v>
      </c>
      <c r="D1201" s="697" t="s">
        <v>3061</v>
      </c>
      <c r="E1201" s="698" t="s">
        <v>1667</v>
      </c>
      <c r="F1201" s="696" t="s">
        <v>1641</v>
      </c>
      <c r="G1201" s="696" t="s">
        <v>1687</v>
      </c>
      <c r="H1201" s="696" t="s">
        <v>531</v>
      </c>
      <c r="I1201" s="696" t="s">
        <v>2962</v>
      </c>
      <c r="J1201" s="696" t="s">
        <v>2963</v>
      </c>
      <c r="K1201" s="696" t="s">
        <v>2964</v>
      </c>
      <c r="L1201" s="699">
        <v>376.58</v>
      </c>
      <c r="M1201" s="699">
        <v>1506.32</v>
      </c>
      <c r="N1201" s="696">
        <v>4</v>
      </c>
      <c r="O1201" s="700">
        <v>1</v>
      </c>
      <c r="P1201" s="699"/>
      <c r="Q1201" s="701">
        <v>0</v>
      </c>
      <c r="R1201" s="696"/>
      <c r="S1201" s="701">
        <v>0</v>
      </c>
      <c r="T1201" s="700"/>
      <c r="U1201" s="702">
        <v>0</v>
      </c>
    </row>
    <row r="1202" spans="1:21" ht="14.4" customHeight="1" x14ac:dyDescent="0.3">
      <c r="A1202" s="695">
        <v>12</v>
      </c>
      <c r="B1202" s="696" t="s">
        <v>530</v>
      </c>
      <c r="C1202" s="696">
        <v>89301122</v>
      </c>
      <c r="D1202" s="697" t="s">
        <v>3061</v>
      </c>
      <c r="E1202" s="698" t="s">
        <v>1667</v>
      </c>
      <c r="F1202" s="696" t="s">
        <v>1641</v>
      </c>
      <c r="G1202" s="696" t="s">
        <v>1687</v>
      </c>
      <c r="H1202" s="696" t="s">
        <v>531</v>
      </c>
      <c r="I1202" s="696" t="s">
        <v>1691</v>
      </c>
      <c r="J1202" s="696" t="s">
        <v>1692</v>
      </c>
      <c r="K1202" s="696" t="s">
        <v>1693</v>
      </c>
      <c r="L1202" s="699">
        <v>190</v>
      </c>
      <c r="M1202" s="699">
        <v>9880</v>
      </c>
      <c r="N1202" s="696">
        <v>52</v>
      </c>
      <c r="O1202" s="700">
        <v>9</v>
      </c>
      <c r="P1202" s="699">
        <v>7220</v>
      </c>
      <c r="Q1202" s="701">
        <v>0.73076923076923073</v>
      </c>
      <c r="R1202" s="696">
        <v>38</v>
      </c>
      <c r="S1202" s="701">
        <v>0.73076923076923073</v>
      </c>
      <c r="T1202" s="700">
        <v>6</v>
      </c>
      <c r="U1202" s="702">
        <v>0.66666666666666663</v>
      </c>
    </row>
    <row r="1203" spans="1:21" ht="14.4" customHeight="1" x14ac:dyDescent="0.3">
      <c r="A1203" s="695">
        <v>12</v>
      </c>
      <c r="B1203" s="696" t="s">
        <v>530</v>
      </c>
      <c r="C1203" s="696">
        <v>89301122</v>
      </c>
      <c r="D1203" s="697" t="s">
        <v>3061</v>
      </c>
      <c r="E1203" s="698" t="s">
        <v>1667</v>
      </c>
      <c r="F1203" s="696" t="s">
        <v>1641</v>
      </c>
      <c r="G1203" s="696" t="s">
        <v>1687</v>
      </c>
      <c r="H1203" s="696" t="s">
        <v>531</v>
      </c>
      <c r="I1203" s="696" t="s">
        <v>1971</v>
      </c>
      <c r="J1203" s="696" t="s">
        <v>1972</v>
      </c>
      <c r="K1203" s="696" t="s">
        <v>1973</v>
      </c>
      <c r="L1203" s="699">
        <v>166.06</v>
      </c>
      <c r="M1203" s="699">
        <v>2656.96</v>
      </c>
      <c r="N1203" s="696">
        <v>16</v>
      </c>
      <c r="O1203" s="700">
        <v>2</v>
      </c>
      <c r="P1203" s="699">
        <v>2656.96</v>
      </c>
      <c r="Q1203" s="701">
        <v>1</v>
      </c>
      <c r="R1203" s="696">
        <v>16</v>
      </c>
      <c r="S1203" s="701">
        <v>1</v>
      </c>
      <c r="T1203" s="700">
        <v>2</v>
      </c>
      <c r="U1203" s="702">
        <v>1</v>
      </c>
    </row>
    <row r="1204" spans="1:21" ht="14.4" customHeight="1" x14ac:dyDescent="0.3">
      <c r="A1204" s="695">
        <v>12</v>
      </c>
      <c r="B1204" s="696" t="s">
        <v>530</v>
      </c>
      <c r="C1204" s="696">
        <v>89301122</v>
      </c>
      <c r="D1204" s="697" t="s">
        <v>3061</v>
      </c>
      <c r="E1204" s="698" t="s">
        <v>1667</v>
      </c>
      <c r="F1204" s="696" t="s">
        <v>1641</v>
      </c>
      <c r="G1204" s="696" t="s">
        <v>1687</v>
      </c>
      <c r="H1204" s="696" t="s">
        <v>531</v>
      </c>
      <c r="I1204" s="696" t="s">
        <v>1974</v>
      </c>
      <c r="J1204" s="696" t="s">
        <v>1975</v>
      </c>
      <c r="K1204" s="696" t="s">
        <v>1976</v>
      </c>
      <c r="L1204" s="699">
        <v>90</v>
      </c>
      <c r="M1204" s="699">
        <v>360</v>
      </c>
      <c r="N1204" s="696">
        <v>4</v>
      </c>
      <c r="O1204" s="700">
        <v>1</v>
      </c>
      <c r="P1204" s="699">
        <v>360</v>
      </c>
      <c r="Q1204" s="701">
        <v>1</v>
      </c>
      <c r="R1204" s="696">
        <v>4</v>
      </c>
      <c r="S1204" s="701">
        <v>1</v>
      </c>
      <c r="T1204" s="700">
        <v>1</v>
      </c>
      <c r="U1204" s="702">
        <v>1</v>
      </c>
    </row>
    <row r="1205" spans="1:21" ht="14.4" customHeight="1" x14ac:dyDescent="0.3">
      <c r="A1205" s="695">
        <v>12</v>
      </c>
      <c r="B1205" s="696" t="s">
        <v>530</v>
      </c>
      <c r="C1205" s="696">
        <v>89301122</v>
      </c>
      <c r="D1205" s="697" t="s">
        <v>3061</v>
      </c>
      <c r="E1205" s="698" t="s">
        <v>1667</v>
      </c>
      <c r="F1205" s="696" t="s">
        <v>1641</v>
      </c>
      <c r="G1205" s="696" t="s">
        <v>1687</v>
      </c>
      <c r="H1205" s="696" t="s">
        <v>531</v>
      </c>
      <c r="I1205" s="696" t="s">
        <v>1977</v>
      </c>
      <c r="J1205" s="696" t="s">
        <v>1978</v>
      </c>
      <c r="K1205" s="696" t="s">
        <v>1979</v>
      </c>
      <c r="L1205" s="699">
        <v>149.99</v>
      </c>
      <c r="M1205" s="699">
        <v>3749.75</v>
      </c>
      <c r="N1205" s="696">
        <v>25</v>
      </c>
      <c r="O1205" s="700">
        <v>3</v>
      </c>
      <c r="P1205" s="699">
        <v>1049.93</v>
      </c>
      <c r="Q1205" s="701">
        <v>0.28000000000000003</v>
      </c>
      <c r="R1205" s="696">
        <v>7</v>
      </c>
      <c r="S1205" s="701">
        <v>0.28000000000000003</v>
      </c>
      <c r="T1205" s="700">
        <v>1</v>
      </c>
      <c r="U1205" s="702">
        <v>0.33333333333333331</v>
      </c>
    </row>
    <row r="1206" spans="1:21" ht="14.4" customHeight="1" x14ac:dyDescent="0.3">
      <c r="A1206" s="695">
        <v>12</v>
      </c>
      <c r="B1206" s="696" t="s">
        <v>530</v>
      </c>
      <c r="C1206" s="696">
        <v>89301122</v>
      </c>
      <c r="D1206" s="697" t="s">
        <v>3061</v>
      </c>
      <c r="E1206" s="698" t="s">
        <v>1667</v>
      </c>
      <c r="F1206" s="696" t="s">
        <v>1641</v>
      </c>
      <c r="G1206" s="696" t="s">
        <v>1687</v>
      </c>
      <c r="H1206" s="696" t="s">
        <v>531</v>
      </c>
      <c r="I1206" s="696" t="s">
        <v>2965</v>
      </c>
      <c r="J1206" s="696" t="s">
        <v>2966</v>
      </c>
      <c r="K1206" s="696" t="s">
        <v>2967</v>
      </c>
      <c r="L1206" s="699">
        <v>134.79</v>
      </c>
      <c r="M1206" s="699">
        <v>1347.8999999999999</v>
      </c>
      <c r="N1206" s="696">
        <v>10</v>
      </c>
      <c r="O1206" s="700">
        <v>1</v>
      </c>
      <c r="P1206" s="699"/>
      <c r="Q1206" s="701">
        <v>0</v>
      </c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12</v>
      </c>
      <c r="B1207" s="696" t="s">
        <v>530</v>
      </c>
      <c r="C1207" s="696">
        <v>89301122</v>
      </c>
      <c r="D1207" s="697" t="s">
        <v>3061</v>
      </c>
      <c r="E1207" s="698" t="s">
        <v>1667</v>
      </c>
      <c r="F1207" s="696" t="s">
        <v>1641</v>
      </c>
      <c r="G1207" s="696" t="s">
        <v>1687</v>
      </c>
      <c r="H1207" s="696" t="s">
        <v>531</v>
      </c>
      <c r="I1207" s="696" t="s">
        <v>2968</v>
      </c>
      <c r="J1207" s="696" t="s">
        <v>2969</v>
      </c>
      <c r="K1207" s="696" t="s">
        <v>2970</v>
      </c>
      <c r="L1207" s="699">
        <v>377</v>
      </c>
      <c r="M1207" s="699">
        <v>9048</v>
      </c>
      <c r="N1207" s="696">
        <v>24</v>
      </c>
      <c r="O1207" s="700">
        <v>2</v>
      </c>
      <c r="P1207" s="699"/>
      <c r="Q1207" s="701">
        <v>0</v>
      </c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12</v>
      </c>
      <c r="B1208" s="696" t="s">
        <v>530</v>
      </c>
      <c r="C1208" s="696">
        <v>89301122</v>
      </c>
      <c r="D1208" s="697" t="s">
        <v>3061</v>
      </c>
      <c r="E1208" s="698" t="s">
        <v>1667</v>
      </c>
      <c r="F1208" s="696" t="s">
        <v>1641</v>
      </c>
      <c r="G1208" s="696" t="s">
        <v>1687</v>
      </c>
      <c r="H1208" s="696" t="s">
        <v>531</v>
      </c>
      <c r="I1208" s="696" t="s">
        <v>2971</v>
      </c>
      <c r="J1208" s="696" t="s">
        <v>2972</v>
      </c>
      <c r="K1208" s="696" t="s">
        <v>2973</v>
      </c>
      <c r="L1208" s="699">
        <v>126.65</v>
      </c>
      <c r="M1208" s="699">
        <v>506.6</v>
      </c>
      <c r="N1208" s="696">
        <v>4</v>
      </c>
      <c r="O1208" s="700">
        <v>1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12</v>
      </c>
      <c r="B1209" s="696" t="s">
        <v>530</v>
      </c>
      <c r="C1209" s="696">
        <v>89301122</v>
      </c>
      <c r="D1209" s="697" t="s">
        <v>3061</v>
      </c>
      <c r="E1209" s="698" t="s">
        <v>1668</v>
      </c>
      <c r="F1209" s="696" t="s">
        <v>1639</v>
      </c>
      <c r="G1209" s="696" t="s">
        <v>1670</v>
      </c>
      <c r="H1209" s="696" t="s">
        <v>1090</v>
      </c>
      <c r="I1209" s="696" t="s">
        <v>1293</v>
      </c>
      <c r="J1209" s="696" t="s">
        <v>1586</v>
      </c>
      <c r="K1209" s="696" t="s">
        <v>1587</v>
      </c>
      <c r="L1209" s="699">
        <v>333.31</v>
      </c>
      <c r="M1209" s="699">
        <v>333.31</v>
      </c>
      <c r="N1209" s="696">
        <v>1</v>
      </c>
      <c r="O1209" s="700">
        <v>1</v>
      </c>
      <c r="P1209" s="699">
        <v>333.31</v>
      </c>
      <c r="Q1209" s="701">
        <v>1</v>
      </c>
      <c r="R1209" s="696">
        <v>1</v>
      </c>
      <c r="S1209" s="701">
        <v>1</v>
      </c>
      <c r="T1209" s="700">
        <v>1</v>
      </c>
      <c r="U1209" s="702">
        <v>1</v>
      </c>
    </row>
    <row r="1210" spans="1:21" ht="14.4" customHeight="1" x14ac:dyDescent="0.3">
      <c r="A1210" s="695">
        <v>12</v>
      </c>
      <c r="B1210" s="696" t="s">
        <v>530</v>
      </c>
      <c r="C1210" s="696">
        <v>89301122</v>
      </c>
      <c r="D1210" s="697" t="s">
        <v>3061</v>
      </c>
      <c r="E1210" s="698" t="s">
        <v>1668</v>
      </c>
      <c r="F1210" s="696" t="s">
        <v>1639</v>
      </c>
      <c r="G1210" s="696" t="s">
        <v>1821</v>
      </c>
      <c r="H1210" s="696" t="s">
        <v>531</v>
      </c>
      <c r="I1210" s="696" t="s">
        <v>1824</v>
      </c>
      <c r="J1210" s="696" t="s">
        <v>1825</v>
      </c>
      <c r="K1210" s="696" t="s">
        <v>1826</v>
      </c>
      <c r="L1210" s="699">
        <v>142.49</v>
      </c>
      <c r="M1210" s="699">
        <v>427.47</v>
      </c>
      <c r="N1210" s="696">
        <v>3</v>
      </c>
      <c r="O1210" s="700">
        <v>0.5</v>
      </c>
      <c r="P1210" s="699">
        <v>427.47</v>
      </c>
      <c r="Q1210" s="701">
        <v>1</v>
      </c>
      <c r="R1210" s="696">
        <v>3</v>
      </c>
      <c r="S1210" s="701">
        <v>1</v>
      </c>
      <c r="T1210" s="700">
        <v>0.5</v>
      </c>
      <c r="U1210" s="702">
        <v>1</v>
      </c>
    </row>
    <row r="1211" spans="1:21" ht="14.4" customHeight="1" x14ac:dyDescent="0.3">
      <c r="A1211" s="695">
        <v>12</v>
      </c>
      <c r="B1211" s="696" t="s">
        <v>530</v>
      </c>
      <c r="C1211" s="696">
        <v>89301122</v>
      </c>
      <c r="D1211" s="697" t="s">
        <v>3061</v>
      </c>
      <c r="E1211" s="698" t="s">
        <v>1668</v>
      </c>
      <c r="F1211" s="696" t="s">
        <v>1639</v>
      </c>
      <c r="G1211" s="696" t="s">
        <v>1723</v>
      </c>
      <c r="H1211" s="696" t="s">
        <v>1090</v>
      </c>
      <c r="I1211" s="696" t="s">
        <v>1304</v>
      </c>
      <c r="J1211" s="696" t="s">
        <v>1305</v>
      </c>
      <c r="K1211" s="696" t="s">
        <v>1593</v>
      </c>
      <c r="L1211" s="699">
        <v>69.86</v>
      </c>
      <c r="M1211" s="699">
        <v>209.57999999999998</v>
      </c>
      <c r="N1211" s="696">
        <v>3</v>
      </c>
      <c r="O1211" s="700">
        <v>0.5</v>
      </c>
      <c r="P1211" s="699">
        <v>209.57999999999998</v>
      </c>
      <c r="Q1211" s="701">
        <v>1</v>
      </c>
      <c r="R1211" s="696">
        <v>3</v>
      </c>
      <c r="S1211" s="701">
        <v>1</v>
      </c>
      <c r="T1211" s="700">
        <v>0.5</v>
      </c>
      <c r="U1211" s="702">
        <v>1</v>
      </c>
    </row>
    <row r="1212" spans="1:21" ht="14.4" customHeight="1" x14ac:dyDescent="0.3">
      <c r="A1212" s="695">
        <v>12</v>
      </c>
      <c r="B1212" s="696" t="s">
        <v>530</v>
      </c>
      <c r="C1212" s="696">
        <v>89301122</v>
      </c>
      <c r="D1212" s="697" t="s">
        <v>3061</v>
      </c>
      <c r="E1212" s="698" t="s">
        <v>1668</v>
      </c>
      <c r="F1212" s="696" t="s">
        <v>1639</v>
      </c>
      <c r="G1212" s="696" t="s">
        <v>1827</v>
      </c>
      <c r="H1212" s="696" t="s">
        <v>531</v>
      </c>
      <c r="I1212" s="696" t="s">
        <v>1828</v>
      </c>
      <c r="J1212" s="696" t="s">
        <v>1829</v>
      </c>
      <c r="K1212" s="696" t="s">
        <v>1830</v>
      </c>
      <c r="L1212" s="699">
        <v>871.16</v>
      </c>
      <c r="M1212" s="699">
        <v>2613.48</v>
      </c>
      <c r="N1212" s="696">
        <v>3</v>
      </c>
      <c r="O1212" s="700">
        <v>1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12</v>
      </c>
      <c r="B1213" s="696" t="s">
        <v>530</v>
      </c>
      <c r="C1213" s="696">
        <v>89301122</v>
      </c>
      <c r="D1213" s="697" t="s">
        <v>3061</v>
      </c>
      <c r="E1213" s="698" t="s">
        <v>1668</v>
      </c>
      <c r="F1213" s="696" t="s">
        <v>1639</v>
      </c>
      <c r="G1213" s="696" t="s">
        <v>1827</v>
      </c>
      <c r="H1213" s="696" t="s">
        <v>531</v>
      </c>
      <c r="I1213" s="696" t="s">
        <v>1831</v>
      </c>
      <c r="J1213" s="696" t="s">
        <v>1832</v>
      </c>
      <c r="K1213" s="696" t="s">
        <v>1833</v>
      </c>
      <c r="L1213" s="699">
        <v>1162.0999999999999</v>
      </c>
      <c r="M1213" s="699">
        <v>16269.4</v>
      </c>
      <c r="N1213" s="696">
        <v>14</v>
      </c>
      <c r="O1213" s="700">
        <v>2.5</v>
      </c>
      <c r="P1213" s="699">
        <v>5810.5</v>
      </c>
      <c r="Q1213" s="701">
        <v>0.35714285714285715</v>
      </c>
      <c r="R1213" s="696">
        <v>5</v>
      </c>
      <c r="S1213" s="701">
        <v>0.35714285714285715</v>
      </c>
      <c r="T1213" s="700">
        <v>1.5</v>
      </c>
      <c r="U1213" s="702">
        <v>0.6</v>
      </c>
    </row>
    <row r="1214" spans="1:21" ht="14.4" customHeight="1" x14ac:dyDescent="0.3">
      <c r="A1214" s="695">
        <v>12</v>
      </c>
      <c r="B1214" s="696" t="s">
        <v>530</v>
      </c>
      <c r="C1214" s="696">
        <v>89301122</v>
      </c>
      <c r="D1214" s="697" t="s">
        <v>3061</v>
      </c>
      <c r="E1214" s="698" t="s">
        <v>1668</v>
      </c>
      <c r="F1214" s="696" t="s">
        <v>1639</v>
      </c>
      <c r="G1214" s="696" t="s">
        <v>1836</v>
      </c>
      <c r="H1214" s="696" t="s">
        <v>531</v>
      </c>
      <c r="I1214" s="696" t="s">
        <v>1840</v>
      </c>
      <c r="J1214" s="696" t="s">
        <v>1841</v>
      </c>
      <c r="K1214" s="696" t="s">
        <v>1842</v>
      </c>
      <c r="L1214" s="699">
        <v>750.21</v>
      </c>
      <c r="M1214" s="699">
        <v>2250.63</v>
      </c>
      <c r="N1214" s="696">
        <v>3</v>
      </c>
      <c r="O1214" s="700">
        <v>3</v>
      </c>
      <c r="P1214" s="699">
        <v>2250.63</v>
      </c>
      <c r="Q1214" s="701">
        <v>1</v>
      </c>
      <c r="R1214" s="696">
        <v>3</v>
      </c>
      <c r="S1214" s="701">
        <v>1</v>
      </c>
      <c r="T1214" s="700">
        <v>3</v>
      </c>
      <c r="U1214" s="702">
        <v>1</v>
      </c>
    </row>
    <row r="1215" spans="1:21" ht="14.4" customHeight="1" x14ac:dyDescent="0.3">
      <c r="A1215" s="695">
        <v>12</v>
      </c>
      <c r="B1215" s="696" t="s">
        <v>530</v>
      </c>
      <c r="C1215" s="696">
        <v>89301122</v>
      </c>
      <c r="D1215" s="697" t="s">
        <v>3061</v>
      </c>
      <c r="E1215" s="698" t="s">
        <v>1668</v>
      </c>
      <c r="F1215" s="696" t="s">
        <v>1639</v>
      </c>
      <c r="G1215" s="696" t="s">
        <v>1836</v>
      </c>
      <c r="H1215" s="696" t="s">
        <v>531</v>
      </c>
      <c r="I1215" s="696" t="s">
        <v>2021</v>
      </c>
      <c r="J1215" s="696" t="s">
        <v>1838</v>
      </c>
      <c r="K1215" s="696" t="s">
        <v>2022</v>
      </c>
      <c r="L1215" s="699">
        <v>0</v>
      </c>
      <c r="M1215" s="699">
        <v>0</v>
      </c>
      <c r="N1215" s="696">
        <v>1</v>
      </c>
      <c r="O1215" s="700">
        <v>1</v>
      </c>
      <c r="P1215" s="699"/>
      <c r="Q1215" s="701"/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12</v>
      </c>
      <c r="B1216" s="696" t="s">
        <v>530</v>
      </c>
      <c r="C1216" s="696">
        <v>89301122</v>
      </c>
      <c r="D1216" s="697" t="s">
        <v>3061</v>
      </c>
      <c r="E1216" s="698" t="s">
        <v>1668</v>
      </c>
      <c r="F1216" s="696" t="s">
        <v>1639</v>
      </c>
      <c r="G1216" s="696" t="s">
        <v>1836</v>
      </c>
      <c r="H1216" s="696" t="s">
        <v>531</v>
      </c>
      <c r="I1216" s="696" t="s">
        <v>1986</v>
      </c>
      <c r="J1216" s="696" t="s">
        <v>1841</v>
      </c>
      <c r="K1216" s="696" t="s">
        <v>1987</v>
      </c>
      <c r="L1216" s="699">
        <v>0</v>
      </c>
      <c r="M1216" s="699">
        <v>0</v>
      </c>
      <c r="N1216" s="696">
        <v>1</v>
      </c>
      <c r="O1216" s="700">
        <v>1</v>
      </c>
      <c r="P1216" s="699"/>
      <c r="Q1216" s="701"/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12</v>
      </c>
      <c r="B1217" s="696" t="s">
        <v>530</v>
      </c>
      <c r="C1217" s="696">
        <v>89301122</v>
      </c>
      <c r="D1217" s="697" t="s">
        <v>3061</v>
      </c>
      <c r="E1217" s="698" t="s">
        <v>1668</v>
      </c>
      <c r="F1217" s="696" t="s">
        <v>1639</v>
      </c>
      <c r="G1217" s="696" t="s">
        <v>1836</v>
      </c>
      <c r="H1217" s="696" t="s">
        <v>531</v>
      </c>
      <c r="I1217" s="696" t="s">
        <v>1988</v>
      </c>
      <c r="J1217" s="696" t="s">
        <v>1841</v>
      </c>
      <c r="K1217" s="696" t="s">
        <v>1989</v>
      </c>
      <c r="L1217" s="699">
        <v>0</v>
      </c>
      <c r="M1217" s="699">
        <v>0</v>
      </c>
      <c r="N1217" s="696">
        <v>2</v>
      </c>
      <c r="O1217" s="700">
        <v>1.5</v>
      </c>
      <c r="P1217" s="699">
        <v>0</v>
      </c>
      <c r="Q1217" s="701"/>
      <c r="R1217" s="696">
        <v>2</v>
      </c>
      <c r="S1217" s="701">
        <v>1</v>
      </c>
      <c r="T1217" s="700">
        <v>1.5</v>
      </c>
      <c r="U1217" s="702">
        <v>1</v>
      </c>
    </row>
    <row r="1218" spans="1:21" ht="14.4" customHeight="1" x14ac:dyDescent="0.3">
      <c r="A1218" s="695">
        <v>12</v>
      </c>
      <c r="B1218" s="696" t="s">
        <v>530</v>
      </c>
      <c r="C1218" s="696">
        <v>89301122</v>
      </c>
      <c r="D1218" s="697" t="s">
        <v>3061</v>
      </c>
      <c r="E1218" s="698" t="s">
        <v>1668</v>
      </c>
      <c r="F1218" s="696" t="s">
        <v>1639</v>
      </c>
      <c r="G1218" s="696" t="s">
        <v>1836</v>
      </c>
      <c r="H1218" s="696" t="s">
        <v>531</v>
      </c>
      <c r="I1218" s="696" t="s">
        <v>2023</v>
      </c>
      <c r="J1218" s="696" t="s">
        <v>1841</v>
      </c>
      <c r="K1218" s="696" t="s">
        <v>2024</v>
      </c>
      <c r="L1218" s="699">
        <v>0</v>
      </c>
      <c r="M1218" s="699">
        <v>0</v>
      </c>
      <c r="N1218" s="696">
        <v>1</v>
      </c>
      <c r="O1218" s="700">
        <v>1</v>
      </c>
      <c r="P1218" s="699">
        <v>0</v>
      </c>
      <c r="Q1218" s="701"/>
      <c r="R1218" s="696">
        <v>1</v>
      </c>
      <c r="S1218" s="701">
        <v>1</v>
      </c>
      <c r="T1218" s="700">
        <v>1</v>
      </c>
      <c r="U1218" s="702">
        <v>1</v>
      </c>
    </row>
    <row r="1219" spans="1:21" ht="14.4" customHeight="1" x14ac:dyDescent="0.3">
      <c r="A1219" s="695">
        <v>12</v>
      </c>
      <c r="B1219" s="696" t="s">
        <v>530</v>
      </c>
      <c r="C1219" s="696">
        <v>89301122</v>
      </c>
      <c r="D1219" s="697" t="s">
        <v>3061</v>
      </c>
      <c r="E1219" s="698" t="s">
        <v>1668</v>
      </c>
      <c r="F1219" s="696" t="s">
        <v>1639</v>
      </c>
      <c r="G1219" s="696" t="s">
        <v>2297</v>
      </c>
      <c r="H1219" s="696" t="s">
        <v>1090</v>
      </c>
      <c r="I1219" s="696" t="s">
        <v>2298</v>
      </c>
      <c r="J1219" s="696" t="s">
        <v>2299</v>
      </c>
      <c r="K1219" s="696" t="s">
        <v>2300</v>
      </c>
      <c r="L1219" s="699">
        <v>820.43</v>
      </c>
      <c r="M1219" s="699">
        <v>820.43</v>
      </c>
      <c r="N1219" s="696">
        <v>1</v>
      </c>
      <c r="O1219" s="700">
        <v>0.5</v>
      </c>
      <c r="P1219" s="699">
        <v>820.43</v>
      </c>
      <c r="Q1219" s="701">
        <v>1</v>
      </c>
      <c r="R1219" s="696">
        <v>1</v>
      </c>
      <c r="S1219" s="701">
        <v>1</v>
      </c>
      <c r="T1219" s="700">
        <v>0.5</v>
      </c>
      <c r="U1219" s="702">
        <v>1</v>
      </c>
    </row>
    <row r="1220" spans="1:21" ht="14.4" customHeight="1" x14ac:dyDescent="0.3">
      <c r="A1220" s="695">
        <v>12</v>
      </c>
      <c r="B1220" s="696" t="s">
        <v>530</v>
      </c>
      <c r="C1220" s="696">
        <v>89301122</v>
      </c>
      <c r="D1220" s="697" t="s">
        <v>3061</v>
      </c>
      <c r="E1220" s="698" t="s">
        <v>1668</v>
      </c>
      <c r="F1220" s="696" t="s">
        <v>1639</v>
      </c>
      <c r="G1220" s="696" t="s">
        <v>2974</v>
      </c>
      <c r="H1220" s="696" t="s">
        <v>531</v>
      </c>
      <c r="I1220" s="696" t="s">
        <v>2975</v>
      </c>
      <c r="J1220" s="696" t="s">
        <v>2976</v>
      </c>
      <c r="K1220" s="696" t="s">
        <v>2977</v>
      </c>
      <c r="L1220" s="699">
        <v>39.39</v>
      </c>
      <c r="M1220" s="699">
        <v>39.39</v>
      </c>
      <c r="N1220" s="696">
        <v>1</v>
      </c>
      <c r="O1220" s="700">
        <v>1</v>
      </c>
      <c r="P1220" s="699">
        <v>39.39</v>
      </c>
      <c r="Q1220" s="701">
        <v>1</v>
      </c>
      <c r="R1220" s="696">
        <v>1</v>
      </c>
      <c r="S1220" s="701">
        <v>1</v>
      </c>
      <c r="T1220" s="700">
        <v>1</v>
      </c>
      <c r="U1220" s="702">
        <v>1</v>
      </c>
    </row>
    <row r="1221" spans="1:21" ht="14.4" customHeight="1" x14ac:dyDescent="0.3">
      <c r="A1221" s="695">
        <v>12</v>
      </c>
      <c r="B1221" s="696" t="s">
        <v>530</v>
      </c>
      <c r="C1221" s="696">
        <v>89301122</v>
      </c>
      <c r="D1221" s="697" t="s">
        <v>3061</v>
      </c>
      <c r="E1221" s="698" t="s">
        <v>1668</v>
      </c>
      <c r="F1221" s="696" t="s">
        <v>1639</v>
      </c>
      <c r="G1221" s="696" t="s">
        <v>2978</v>
      </c>
      <c r="H1221" s="696" t="s">
        <v>531</v>
      </c>
      <c r="I1221" s="696" t="s">
        <v>2979</v>
      </c>
      <c r="J1221" s="696" t="s">
        <v>2980</v>
      </c>
      <c r="K1221" s="696" t="s">
        <v>2088</v>
      </c>
      <c r="L1221" s="699">
        <v>0</v>
      </c>
      <c r="M1221" s="699">
        <v>0</v>
      </c>
      <c r="N1221" s="696">
        <v>2</v>
      </c>
      <c r="O1221" s="700">
        <v>1</v>
      </c>
      <c r="P1221" s="699">
        <v>0</v>
      </c>
      <c r="Q1221" s="701"/>
      <c r="R1221" s="696">
        <v>2</v>
      </c>
      <c r="S1221" s="701">
        <v>1</v>
      </c>
      <c r="T1221" s="700">
        <v>1</v>
      </c>
      <c r="U1221" s="702">
        <v>1</v>
      </c>
    </row>
    <row r="1222" spans="1:21" ht="14.4" customHeight="1" x14ac:dyDescent="0.3">
      <c r="A1222" s="695">
        <v>12</v>
      </c>
      <c r="B1222" s="696" t="s">
        <v>530</v>
      </c>
      <c r="C1222" s="696">
        <v>89301122</v>
      </c>
      <c r="D1222" s="697" t="s">
        <v>3061</v>
      </c>
      <c r="E1222" s="698" t="s">
        <v>1668</v>
      </c>
      <c r="F1222" s="696" t="s">
        <v>1639</v>
      </c>
      <c r="G1222" s="696" t="s">
        <v>2981</v>
      </c>
      <c r="H1222" s="696" t="s">
        <v>531</v>
      </c>
      <c r="I1222" s="696" t="s">
        <v>2982</v>
      </c>
      <c r="J1222" s="696" t="s">
        <v>2983</v>
      </c>
      <c r="K1222" s="696" t="s">
        <v>2984</v>
      </c>
      <c r="L1222" s="699">
        <v>0</v>
      </c>
      <c r="M1222" s="699">
        <v>0</v>
      </c>
      <c r="N1222" s="696">
        <v>1</v>
      </c>
      <c r="O1222" s="700">
        <v>1</v>
      </c>
      <c r="P1222" s="699"/>
      <c r="Q1222" s="701"/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12</v>
      </c>
      <c r="B1223" s="696" t="s">
        <v>530</v>
      </c>
      <c r="C1223" s="696">
        <v>89301122</v>
      </c>
      <c r="D1223" s="697" t="s">
        <v>3061</v>
      </c>
      <c r="E1223" s="698" t="s">
        <v>1668</v>
      </c>
      <c r="F1223" s="696" t="s">
        <v>1639</v>
      </c>
      <c r="G1223" s="696" t="s">
        <v>1730</v>
      </c>
      <c r="H1223" s="696" t="s">
        <v>531</v>
      </c>
      <c r="I1223" s="696" t="s">
        <v>968</v>
      </c>
      <c r="J1223" s="696" t="s">
        <v>969</v>
      </c>
      <c r="K1223" s="696" t="s">
        <v>2985</v>
      </c>
      <c r="L1223" s="699">
        <v>31.84</v>
      </c>
      <c r="M1223" s="699">
        <v>31.84</v>
      </c>
      <c r="N1223" s="696">
        <v>1</v>
      </c>
      <c r="O1223" s="700">
        <v>0.5</v>
      </c>
      <c r="P1223" s="699">
        <v>31.84</v>
      </c>
      <c r="Q1223" s="701">
        <v>1</v>
      </c>
      <c r="R1223" s="696">
        <v>1</v>
      </c>
      <c r="S1223" s="701">
        <v>1</v>
      </c>
      <c r="T1223" s="700">
        <v>0.5</v>
      </c>
      <c r="U1223" s="702">
        <v>1</v>
      </c>
    </row>
    <row r="1224" spans="1:21" ht="14.4" customHeight="1" x14ac:dyDescent="0.3">
      <c r="A1224" s="695">
        <v>12</v>
      </c>
      <c r="B1224" s="696" t="s">
        <v>530</v>
      </c>
      <c r="C1224" s="696">
        <v>89301122</v>
      </c>
      <c r="D1224" s="697" t="s">
        <v>3061</v>
      </c>
      <c r="E1224" s="698" t="s">
        <v>1668</v>
      </c>
      <c r="F1224" s="696" t="s">
        <v>1639</v>
      </c>
      <c r="G1224" s="696" t="s">
        <v>2089</v>
      </c>
      <c r="H1224" s="696" t="s">
        <v>531</v>
      </c>
      <c r="I1224" s="696" t="s">
        <v>2847</v>
      </c>
      <c r="J1224" s="696" t="s">
        <v>2848</v>
      </c>
      <c r="K1224" s="696" t="s">
        <v>2849</v>
      </c>
      <c r="L1224" s="699">
        <v>0</v>
      </c>
      <c r="M1224" s="699">
        <v>0</v>
      </c>
      <c r="N1224" s="696">
        <v>1</v>
      </c>
      <c r="O1224" s="700">
        <v>1</v>
      </c>
      <c r="P1224" s="699">
        <v>0</v>
      </c>
      <c r="Q1224" s="701"/>
      <c r="R1224" s="696">
        <v>1</v>
      </c>
      <c r="S1224" s="701">
        <v>1</v>
      </c>
      <c r="T1224" s="700">
        <v>1</v>
      </c>
      <c r="U1224" s="702">
        <v>1</v>
      </c>
    </row>
    <row r="1225" spans="1:21" ht="14.4" customHeight="1" x14ac:dyDescent="0.3">
      <c r="A1225" s="695">
        <v>12</v>
      </c>
      <c r="B1225" s="696" t="s">
        <v>530</v>
      </c>
      <c r="C1225" s="696">
        <v>89301122</v>
      </c>
      <c r="D1225" s="697" t="s">
        <v>3061</v>
      </c>
      <c r="E1225" s="698" t="s">
        <v>1668</v>
      </c>
      <c r="F1225" s="696" t="s">
        <v>1639</v>
      </c>
      <c r="G1225" s="696" t="s">
        <v>2089</v>
      </c>
      <c r="H1225" s="696" t="s">
        <v>531</v>
      </c>
      <c r="I1225" s="696" t="s">
        <v>2986</v>
      </c>
      <c r="J1225" s="696" t="s">
        <v>2848</v>
      </c>
      <c r="K1225" s="696" t="s">
        <v>2987</v>
      </c>
      <c r="L1225" s="699">
        <v>0</v>
      </c>
      <c r="M1225" s="699">
        <v>0</v>
      </c>
      <c r="N1225" s="696">
        <v>1</v>
      </c>
      <c r="O1225" s="700">
        <v>1</v>
      </c>
      <c r="P1225" s="699">
        <v>0</v>
      </c>
      <c r="Q1225" s="701"/>
      <c r="R1225" s="696">
        <v>1</v>
      </c>
      <c r="S1225" s="701">
        <v>1</v>
      </c>
      <c r="T1225" s="700">
        <v>1</v>
      </c>
      <c r="U1225" s="702">
        <v>1</v>
      </c>
    </row>
    <row r="1226" spans="1:21" ht="14.4" customHeight="1" x14ac:dyDescent="0.3">
      <c r="A1226" s="695">
        <v>12</v>
      </c>
      <c r="B1226" s="696" t="s">
        <v>530</v>
      </c>
      <c r="C1226" s="696">
        <v>89301122</v>
      </c>
      <c r="D1226" s="697" t="s">
        <v>3061</v>
      </c>
      <c r="E1226" s="698" t="s">
        <v>1668</v>
      </c>
      <c r="F1226" s="696" t="s">
        <v>1639</v>
      </c>
      <c r="G1226" s="696" t="s">
        <v>1873</v>
      </c>
      <c r="H1226" s="696" t="s">
        <v>531</v>
      </c>
      <c r="I1226" s="696" t="s">
        <v>2988</v>
      </c>
      <c r="J1226" s="696" t="s">
        <v>1152</v>
      </c>
      <c r="K1226" s="696" t="s">
        <v>2989</v>
      </c>
      <c r="L1226" s="699">
        <v>48.31</v>
      </c>
      <c r="M1226" s="699">
        <v>48.31</v>
      </c>
      <c r="N1226" s="696">
        <v>1</v>
      </c>
      <c r="O1226" s="700">
        <v>1</v>
      </c>
      <c r="P1226" s="699">
        <v>48.31</v>
      </c>
      <c r="Q1226" s="701">
        <v>1</v>
      </c>
      <c r="R1226" s="696">
        <v>1</v>
      </c>
      <c r="S1226" s="701">
        <v>1</v>
      </c>
      <c r="T1226" s="700">
        <v>1</v>
      </c>
      <c r="U1226" s="702">
        <v>1</v>
      </c>
    </row>
    <row r="1227" spans="1:21" ht="14.4" customHeight="1" x14ac:dyDescent="0.3">
      <c r="A1227" s="695">
        <v>12</v>
      </c>
      <c r="B1227" s="696" t="s">
        <v>530</v>
      </c>
      <c r="C1227" s="696">
        <v>89301122</v>
      </c>
      <c r="D1227" s="697" t="s">
        <v>3061</v>
      </c>
      <c r="E1227" s="698" t="s">
        <v>1668</v>
      </c>
      <c r="F1227" s="696" t="s">
        <v>1639</v>
      </c>
      <c r="G1227" s="696" t="s">
        <v>1675</v>
      </c>
      <c r="H1227" s="696" t="s">
        <v>531</v>
      </c>
      <c r="I1227" s="696" t="s">
        <v>1267</v>
      </c>
      <c r="J1227" s="696" t="s">
        <v>1268</v>
      </c>
      <c r="K1227" s="696" t="s">
        <v>1269</v>
      </c>
      <c r="L1227" s="699">
        <v>153.52000000000001</v>
      </c>
      <c r="M1227" s="699">
        <v>3684.4800000000005</v>
      </c>
      <c r="N1227" s="696">
        <v>24</v>
      </c>
      <c r="O1227" s="700">
        <v>15</v>
      </c>
      <c r="P1227" s="699">
        <v>2149.2800000000002</v>
      </c>
      <c r="Q1227" s="701">
        <v>0.58333333333333326</v>
      </c>
      <c r="R1227" s="696">
        <v>14</v>
      </c>
      <c r="S1227" s="701">
        <v>0.58333333333333337</v>
      </c>
      <c r="T1227" s="700">
        <v>8</v>
      </c>
      <c r="U1227" s="702">
        <v>0.53333333333333333</v>
      </c>
    </row>
    <row r="1228" spans="1:21" ht="14.4" customHeight="1" x14ac:dyDescent="0.3">
      <c r="A1228" s="695">
        <v>12</v>
      </c>
      <c r="B1228" s="696" t="s">
        <v>530</v>
      </c>
      <c r="C1228" s="696">
        <v>89301122</v>
      </c>
      <c r="D1228" s="697" t="s">
        <v>3061</v>
      </c>
      <c r="E1228" s="698" t="s">
        <v>1668</v>
      </c>
      <c r="F1228" s="696" t="s">
        <v>1639</v>
      </c>
      <c r="G1228" s="696" t="s">
        <v>1742</v>
      </c>
      <c r="H1228" s="696" t="s">
        <v>1090</v>
      </c>
      <c r="I1228" s="696" t="s">
        <v>1311</v>
      </c>
      <c r="J1228" s="696" t="s">
        <v>1312</v>
      </c>
      <c r="K1228" s="696" t="s">
        <v>1601</v>
      </c>
      <c r="L1228" s="699">
        <v>69.86</v>
      </c>
      <c r="M1228" s="699">
        <v>139.72</v>
      </c>
      <c r="N1228" s="696">
        <v>2</v>
      </c>
      <c r="O1228" s="700">
        <v>0.5</v>
      </c>
      <c r="P1228" s="699">
        <v>139.72</v>
      </c>
      <c r="Q1228" s="701">
        <v>1</v>
      </c>
      <c r="R1228" s="696">
        <v>2</v>
      </c>
      <c r="S1228" s="701">
        <v>1</v>
      </c>
      <c r="T1228" s="700">
        <v>0.5</v>
      </c>
      <c r="U1228" s="702">
        <v>1</v>
      </c>
    </row>
    <row r="1229" spans="1:21" ht="14.4" customHeight="1" x14ac:dyDescent="0.3">
      <c r="A1229" s="695">
        <v>12</v>
      </c>
      <c r="B1229" s="696" t="s">
        <v>530</v>
      </c>
      <c r="C1229" s="696">
        <v>89301122</v>
      </c>
      <c r="D1229" s="697" t="s">
        <v>3061</v>
      </c>
      <c r="E1229" s="698" t="s">
        <v>1668</v>
      </c>
      <c r="F1229" s="696" t="s">
        <v>1639</v>
      </c>
      <c r="G1229" s="696" t="s">
        <v>2304</v>
      </c>
      <c r="H1229" s="696" t="s">
        <v>531</v>
      </c>
      <c r="I1229" s="696" t="s">
        <v>2305</v>
      </c>
      <c r="J1229" s="696" t="s">
        <v>2306</v>
      </c>
      <c r="K1229" s="696" t="s">
        <v>2307</v>
      </c>
      <c r="L1229" s="699">
        <v>257.22000000000003</v>
      </c>
      <c r="M1229" s="699">
        <v>2829.42</v>
      </c>
      <c r="N1229" s="696">
        <v>11</v>
      </c>
      <c r="O1229" s="700">
        <v>3</v>
      </c>
      <c r="P1229" s="699">
        <v>257.22000000000003</v>
      </c>
      <c r="Q1229" s="701">
        <v>9.0909090909090912E-2</v>
      </c>
      <c r="R1229" s="696">
        <v>1</v>
      </c>
      <c r="S1229" s="701">
        <v>9.0909090909090912E-2</v>
      </c>
      <c r="T1229" s="700">
        <v>0.5</v>
      </c>
      <c r="U1229" s="702">
        <v>0.16666666666666666</v>
      </c>
    </row>
    <row r="1230" spans="1:21" ht="14.4" customHeight="1" x14ac:dyDescent="0.3">
      <c r="A1230" s="695">
        <v>12</v>
      </c>
      <c r="B1230" s="696" t="s">
        <v>530</v>
      </c>
      <c r="C1230" s="696">
        <v>89301122</v>
      </c>
      <c r="D1230" s="697" t="s">
        <v>3061</v>
      </c>
      <c r="E1230" s="698" t="s">
        <v>1668</v>
      </c>
      <c r="F1230" s="696" t="s">
        <v>1639</v>
      </c>
      <c r="G1230" s="696" t="s">
        <v>2853</v>
      </c>
      <c r="H1230" s="696" t="s">
        <v>531</v>
      </c>
      <c r="I1230" s="696" t="s">
        <v>2857</v>
      </c>
      <c r="J1230" s="696" t="s">
        <v>2858</v>
      </c>
      <c r="K1230" s="696" t="s">
        <v>2859</v>
      </c>
      <c r="L1230" s="699">
        <v>382.62</v>
      </c>
      <c r="M1230" s="699">
        <v>1147.8600000000001</v>
      </c>
      <c r="N1230" s="696">
        <v>3</v>
      </c>
      <c r="O1230" s="700">
        <v>1</v>
      </c>
      <c r="P1230" s="699">
        <v>1147.8600000000001</v>
      </c>
      <c r="Q1230" s="701">
        <v>1</v>
      </c>
      <c r="R1230" s="696">
        <v>3</v>
      </c>
      <c r="S1230" s="701">
        <v>1</v>
      </c>
      <c r="T1230" s="700">
        <v>1</v>
      </c>
      <c r="U1230" s="702">
        <v>1</v>
      </c>
    </row>
    <row r="1231" spans="1:21" ht="14.4" customHeight="1" x14ac:dyDescent="0.3">
      <c r="A1231" s="695">
        <v>12</v>
      </c>
      <c r="B1231" s="696" t="s">
        <v>530</v>
      </c>
      <c r="C1231" s="696">
        <v>89301122</v>
      </c>
      <c r="D1231" s="697" t="s">
        <v>3061</v>
      </c>
      <c r="E1231" s="698" t="s">
        <v>1668</v>
      </c>
      <c r="F1231" s="696" t="s">
        <v>1639</v>
      </c>
      <c r="G1231" s="696" t="s">
        <v>1743</v>
      </c>
      <c r="H1231" s="696" t="s">
        <v>531</v>
      </c>
      <c r="I1231" s="696" t="s">
        <v>650</v>
      </c>
      <c r="J1231" s="696" t="s">
        <v>651</v>
      </c>
      <c r="K1231" s="696" t="s">
        <v>652</v>
      </c>
      <c r="L1231" s="699">
        <v>56.69</v>
      </c>
      <c r="M1231" s="699">
        <v>113.38</v>
      </c>
      <c r="N1231" s="696">
        <v>2</v>
      </c>
      <c r="O1231" s="700">
        <v>1</v>
      </c>
      <c r="P1231" s="699">
        <v>113.38</v>
      </c>
      <c r="Q1231" s="701">
        <v>1</v>
      </c>
      <c r="R1231" s="696">
        <v>2</v>
      </c>
      <c r="S1231" s="701">
        <v>1</v>
      </c>
      <c r="T1231" s="700">
        <v>1</v>
      </c>
      <c r="U1231" s="702">
        <v>1</v>
      </c>
    </row>
    <row r="1232" spans="1:21" ht="14.4" customHeight="1" x14ac:dyDescent="0.3">
      <c r="A1232" s="695">
        <v>12</v>
      </c>
      <c r="B1232" s="696" t="s">
        <v>530</v>
      </c>
      <c r="C1232" s="696">
        <v>89301122</v>
      </c>
      <c r="D1232" s="697" t="s">
        <v>3061</v>
      </c>
      <c r="E1232" s="698" t="s">
        <v>1668</v>
      </c>
      <c r="F1232" s="696" t="s">
        <v>1639</v>
      </c>
      <c r="G1232" s="696" t="s">
        <v>1744</v>
      </c>
      <c r="H1232" s="696" t="s">
        <v>531</v>
      </c>
      <c r="I1232" s="696" t="s">
        <v>2990</v>
      </c>
      <c r="J1232" s="696" t="s">
        <v>1883</v>
      </c>
      <c r="K1232" s="696" t="s">
        <v>2991</v>
      </c>
      <c r="L1232" s="699">
        <v>210.44</v>
      </c>
      <c r="M1232" s="699">
        <v>210.44</v>
      </c>
      <c r="N1232" s="696">
        <v>1</v>
      </c>
      <c r="O1232" s="700">
        <v>0.5</v>
      </c>
      <c r="P1232" s="699">
        <v>210.44</v>
      </c>
      <c r="Q1232" s="701">
        <v>1</v>
      </c>
      <c r="R1232" s="696">
        <v>1</v>
      </c>
      <c r="S1232" s="701">
        <v>1</v>
      </c>
      <c r="T1232" s="700">
        <v>0.5</v>
      </c>
      <c r="U1232" s="702">
        <v>1</v>
      </c>
    </row>
    <row r="1233" spans="1:21" ht="14.4" customHeight="1" x14ac:dyDescent="0.3">
      <c r="A1233" s="695">
        <v>12</v>
      </c>
      <c r="B1233" s="696" t="s">
        <v>530</v>
      </c>
      <c r="C1233" s="696">
        <v>89301122</v>
      </c>
      <c r="D1233" s="697" t="s">
        <v>3061</v>
      </c>
      <c r="E1233" s="698" t="s">
        <v>1668</v>
      </c>
      <c r="F1233" s="696" t="s">
        <v>1639</v>
      </c>
      <c r="G1233" s="696" t="s">
        <v>1744</v>
      </c>
      <c r="H1233" s="696" t="s">
        <v>531</v>
      </c>
      <c r="I1233" s="696" t="s">
        <v>2035</v>
      </c>
      <c r="J1233" s="696" t="s">
        <v>1883</v>
      </c>
      <c r="K1233" s="696" t="s">
        <v>2036</v>
      </c>
      <c r="L1233" s="699">
        <v>423.57</v>
      </c>
      <c r="M1233" s="699">
        <v>847.14</v>
      </c>
      <c r="N1233" s="696">
        <v>2</v>
      </c>
      <c r="O1233" s="700">
        <v>0.5</v>
      </c>
      <c r="P1233" s="699">
        <v>847.14</v>
      </c>
      <c r="Q1233" s="701">
        <v>1</v>
      </c>
      <c r="R1233" s="696">
        <v>2</v>
      </c>
      <c r="S1233" s="701">
        <v>1</v>
      </c>
      <c r="T1233" s="700">
        <v>0.5</v>
      </c>
      <c r="U1233" s="702">
        <v>1</v>
      </c>
    </row>
    <row r="1234" spans="1:21" ht="14.4" customHeight="1" x14ac:dyDescent="0.3">
      <c r="A1234" s="695">
        <v>12</v>
      </c>
      <c r="B1234" s="696" t="s">
        <v>530</v>
      </c>
      <c r="C1234" s="696">
        <v>89301122</v>
      </c>
      <c r="D1234" s="697" t="s">
        <v>3061</v>
      </c>
      <c r="E1234" s="698" t="s">
        <v>1668</v>
      </c>
      <c r="F1234" s="696" t="s">
        <v>1639</v>
      </c>
      <c r="G1234" s="696" t="s">
        <v>1744</v>
      </c>
      <c r="H1234" s="696" t="s">
        <v>531</v>
      </c>
      <c r="I1234" s="696" t="s">
        <v>1745</v>
      </c>
      <c r="J1234" s="696" t="s">
        <v>1746</v>
      </c>
      <c r="K1234" s="696" t="s">
        <v>1747</v>
      </c>
      <c r="L1234" s="699">
        <v>181.41</v>
      </c>
      <c r="M1234" s="699">
        <v>362.82</v>
      </c>
      <c r="N1234" s="696">
        <v>2</v>
      </c>
      <c r="O1234" s="700">
        <v>1</v>
      </c>
      <c r="P1234" s="699"/>
      <c r="Q1234" s="701">
        <v>0</v>
      </c>
      <c r="R1234" s="696"/>
      <c r="S1234" s="701">
        <v>0</v>
      </c>
      <c r="T1234" s="700"/>
      <c r="U1234" s="702">
        <v>0</v>
      </c>
    </row>
    <row r="1235" spans="1:21" ht="14.4" customHeight="1" x14ac:dyDescent="0.3">
      <c r="A1235" s="695">
        <v>12</v>
      </c>
      <c r="B1235" s="696" t="s">
        <v>530</v>
      </c>
      <c r="C1235" s="696">
        <v>89301122</v>
      </c>
      <c r="D1235" s="697" t="s">
        <v>3061</v>
      </c>
      <c r="E1235" s="698" t="s">
        <v>1668</v>
      </c>
      <c r="F1235" s="696" t="s">
        <v>1639</v>
      </c>
      <c r="G1235" s="696" t="s">
        <v>1744</v>
      </c>
      <c r="H1235" s="696" t="s">
        <v>531</v>
      </c>
      <c r="I1235" s="696" t="s">
        <v>1885</v>
      </c>
      <c r="J1235" s="696" t="s">
        <v>1777</v>
      </c>
      <c r="K1235" s="696" t="s">
        <v>1886</v>
      </c>
      <c r="L1235" s="699">
        <v>0</v>
      </c>
      <c r="M1235" s="699">
        <v>0</v>
      </c>
      <c r="N1235" s="696">
        <v>2</v>
      </c>
      <c r="O1235" s="700">
        <v>0.5</v>
      </c>
      <c r="P1235" s="699">
        <v>0</v>
      </c>
      <c r="Q1235" s="701"/>
      <c r="R1235" s="696">
        <v>2</v>
      </c>
      <c r="S1235" s="701">
        <v>1</v>
      </c>
      <c r="T1235" s="700">
        <v>0.5</v>
      </c>
      <c r="U1235" s="702">
        <v>1</v>
      </c>
    </row>
    <row r="1236" spans="1:21" ht="14.4" customHeight="1" x14ac:dyDescent="0.3">
      <c r="A1236" s="695">
        <v>12</v>
      </c>
      <c r="B1236" s="696" t="s">
        <v>530</v>
      </c>
      <c r="C1236" s="696">
        <v>89301122</v>
      </c>
      <c r="D1236" s="697" t="s">
        <v>3061</v>
      </c>
      <c r="E1236" s="698" t="s">
        <v>1668</v>
      </c>
      <c r="F1236" s="696" t="s">
        <v>1639</v>
      </c>
      <c r="G1236" s="696" t="s">
        <v>1894</v>
      </c>
      <c r="H1236" s="696" t="s">
        <v>531</v>
      </c>
      <c r="I1236" s="696" t="s">
        <v>2992</v>
      </c>
      <c r="J1236" s="696" t="s">
        <v>2993</v>
      </c>
      <c r="K1236" s="696" t="s">
        <v>2040</v>
      </c>
      <c r="L1236" s="699">
        <v>0</v>
      </c>
      <c r="M1236" s="699">
        <v>0</v>
      </c>
      <c r="N1236" s="696">
        <v>1</v>
      </c>
      <c r="O1236" s="700">
        <v>1</v>
      </c>
      <c r="P1236" s="699"/>
      <c r="Q1236" s="701"/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12</v>
      </c>
      <c r="B1237" s="696" t="s">
        <v>530</v>
      </c>
      <c r="C1237" s="696">
        <v>89301122</v>
      </c>
      <c r="D1237" s="697" t="s">
        <v>3061</v>
      </c>
      <c r="E1237" s="698" t="s">
        <v>1668</v>
      </c>
      <c r="F1237" s="696" t="s">
        <v>1639</v>
      </c>
      <c r="G1237" s="696" t="s">
        <v>1902</v>
      </c>
      <c r="H1237" s="696" t="s">
        <v>531</v>
      </c>
      <c r="I1237" s="696" t="s">
        <v>1903</v>
      </c>
      <c r="J1237" s="696" t="s">
        <v>1904</v>
      </c>
      <c r="K1237" s="696" t="s">
        <v>1905</v>
      </c>
      <c r="L1237" s="699">
        <v>893.1</v>
      </c>
      <c r="M1237" s="699">
        <v>893.1</v>
      </c>
      <c r="N1237" s="696">
        <v>1</v>
      </c>
      <c r="O1237" s="700">
        <v>0.5</v>
      </c>
      <c r="P1237" s="699">
        <v>893.1</v>
      </c>
      <c r="Q1237" s="701">
        <v>1</v>
      </c>
      <c r="R1237" s="696">
        <v>1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12</v>
      </c>
      <c r="B1238" s="696" t="s">
        <v>530</v>
      </c>
      <c r="C1238" s="696">
        <v>89301122</v>
      </c>
      <c r="D1238" s="697" t="s">
        <v>3061</v>
      </c>
      <c r="E1238" s="698" t="s">
        <v>1668</v>
      </c>
      <c r="F1238" s="696" t="s">
        <v>1639</v>
      </c>
      <c r="G1238" s="696" t="s">
        <v>1902</v>
      </c>
      <c r="H1238" s="696" t="s">
        <v>531</v>
      </c>
      <c r="I1238" s="696" t="s">
        <v>1910</v>
      </c>
      <c r="J1238" s="696" t="s">
        <v>1907</v>
      </c>
      <c r="K1238" s="696" t="s">
        <v>1908</v>
      </c>
      <c r="L1238" s="699">
        <v>1786.21</v>
      </c>
      <c r="M1238" s="699">
        <v>3572.42</v>
      </c>
      <c r="N1238" s="696">
        <v>2</v>
      </c>
      <c r="O1238" s="700">
        <v>1.5</v>
      </c>
      <c r="P1238" s="699">
        <v>1786.21</v>
      </c>
      <c r="Q1238" s="701">
        <v>0.5</v>
      </c>
      <c r="R1238" s="696">
        <v>1</v>
      </c>
      <c r="S1238" s="701">
        <v>0.5</v>
      </c>
      <c r="T1238" s="700">
        <v>1</v>
      </c>
      <c r="U1238" s="702">
        <v>0.66666666666666663</v>
      </c>
    </row>
    <row r="1239" spans="1:21" ht="14.4" customHeight="1" x14ac:dyDescent="0.3">
      <c r="A1239" s="695">
        <v>12</v>
      </c>
      <c r="B1239" s="696" t="s">
        <v>530</v>
      </c>
      <c r="C1239" s="696">
        <v>89301122</v>
      </c>
      <c r="D1239" s="697" t="s">
        <v>3061</v>
      </c>
      <c r="E1239" s="698" t="s">
        <v>1668</v>
      </c>
      <c r="F1239" s="696" t="s">
        <v>1639</v>
      </c>
      <c r="G1239" s="696" t="s">
        <v>1676</v>
      </c>
      <c r="H1239" s="696" t="s">
        <v>531</v>
      </c>
      <c r="I1239" s="696" t="s">
        <v>1677</v>
      </c>
      <c r="J1239" s="696" t="s">
        <v>1280</v>
      </c>
      <c r="K1239" s="696" t="s">
        <v>1678</v>
      </c>
      <c r="L1239" s="699">
        <v>23.46</v>
      </c>
      <c r="M1239" s="699">
        <v>70.38</v>
      </c>
      <c r="N1239" s="696">
        <v>3</v>
      </c>
      <c r="O1239" s="700">
        <v>2</v>
      </c>
      <c r="P1239" s="699">
        <v>23.46</v>
      </c>
      <c r="Q1239" s="701">
        <v>0.33333333333333337</v>
      </c>
      <c r="R1239" s="696">
        <v>1</v>
      </c>
      <c r="S1239" s="701">
        <v>0.33333333333333331</v>
      </c>
      <c r="T1239" s="700">
        <v>1</v>
      </c>
      <c r="U1239" s="702">
        <v>0.5</v>
      </c>
    </row>
    <row r="1240" spans="1:21" ht="14.4" customHeight="1" x14ac:dyDescent="0.3">
      <c r="A1240" s="695">
        <v>12</v>
      </c>
      <c r="B1240" s="696" t="s">
        <v>530</v>
      </c>
      <c r="C1240" s="696">
        <v>89301122</v>
      </c>
      <c r="D1240" s="697" t="s">
        <v>3061</v>
      </c>
      <c r="E1240" s="698" t="s">
        <v>1668</v>
      </c>
      <c r="F1240" s="696" t="s">
        <v>1639</v>
      </c>
      <c r="G1240" s="696" t="s">
        <v>1760</v>
      </c>
      <c r="H1240" s="696" t="s">
        <v>1090</v>
      </c>
      <c r="I1240" s="696" t="s">
        <v>1919</v>
      </c>
      <c r="J1240" s="696" t="s">
        <v>1762</v>
      </c>
      <c r="K1240" s="696" t="s">
        <v>1920</v>
      </c>
      <c r="L1240" s="699">
        <v>492.45</v>
      </c>
      <c r="M1240" s="699">
        <v>3447.1499999999996</v>
      </c>
      <c r="N1240" s="696">
        <v>7</v>
      </c>
      <c r="O1240" s="700">
        <v>5.5</v>
      </c>
      <c r="P1240" s="699">
        <v>2954.7</v>
      </c>
      <c r="Q1240" s="701">
        <v>0.85714285714285721</v>
      </c>
      <c r="R1240" s="696">
        <v>6</v>
      </c>
      <c r="S1240" s="701">
        <v>0.8571428571428571</v>
      </c>
      <c r="T1240" s="700">
        <v>4.5</v>
      </c>
      <c r="U1240" s="702">
        <v>0.81818181818181823</v>
      </c>
    </row>
    <row r="1241" spans="1:21" ht="14.4" customHeight="1" x14ac:dyDescent="0.3">
      <c r="A1241" s="695">
        <v>12</v>
      </c>
      <c r="B1241" s="696" t="s">
        <v>530</v>
      </c>
      <c r="C1241" s="696">
        <v>89301122</v>
      </c>
      <c r="D1241" s="697" t="s">
        <v>3061</v>
      </c>
      <c r="E1241" s="698" t="s">
        <v>1668</v>
      </c>
      <c r="F1241" s="696" t="s">
        <v>1639</v>
      </c>
      <c r="G1241" s="696" t="s">
        <v>1760</v>
      </c>
      <c r="H1241" s="696" t="s">
        <v>1090</v>
      </c>
      <c r="I1241" s="696" t="s">
        <v>2005</v>
      </c>
      <c r="J1241" s="696" t="s">
        <v>1762</v>
      </c>
      <c r="K1241" s="696" t="s">
        <v>2006</v>
      </c>
      <c r="L1241" s="699">
        <v>547.16999999999996</v>
      </c>
      <c r="M1241" s="699">
        <v>2188.6799999999998</v>
      </c>
      <c r="N1241" s="696">
        <v>4</v>
      </c>
      <c r="O1241" s="700">
        <v>4</v>
      </c>
      <c r="P1241" s="699">
        <v>1641.5099999999998</v>
      </c>
      <c r="Q1241" s="701">
        <v>0.75</v>
      </c>
      <c r="R1241" s="696">
        <v>3</v>
      </c>
      <c r="S1241" s="701">
        <v>0.75</v>
      </c>
      <c r="T1241" s="700">
        <v>3</v>
      </c>
      <c r="U1241" s="702">
        <v>0.75</v>
      </c>
    </row>
    <row r="1242" spans="1:21" ht="14.4" customHeight="1" x14ac:dyDescent="0.3">
      <c r="A1242" s="695">
        <v>12</v>
      </c>
      <c r="B1242" s="696" t="s">
        <v>530</v>
      </c>
      <c r="C1242" s="696">
        <v>89301122</v>
      </c>
      <c r="D1242" s="697" t="s">
        <v>3061</v>
      </c>
      <c r="E1242" s="698" t="s">
        <v>1668</v>
      </c>
      <c r="F1242" s="696" t="s">
        <v>1639</v>
      </c>
      <c r="G1242" s="696" t="s">
        <v>1679</v>
      </c>
      <c r="H1242" s="696" t="s">
        <v>531</v>
      </c>
      <c r="I1242" s="696" t="s">
        <v>1680</v>
      </c>
      <c r="J1242" s="696" t="s">
        <v>1681</v>
      </c>
      <c r="K1242" s="696" t="s">
        <v>1682</v>
      </c>
      <c r="L1242" s="699">
        <v>1660.2</v>
      </c>
      <c r="M1242" s="699">
        <v>8301</v>
      </c>
      <c r="N1242" s="696">
        <v>5</v>
      </c>
      <c r="O1242" s="700">
        <v>4.5</v>
      </c>
      <c r="P1242" s="699">
        <v>6640.8</v>
      </c>
      <c r="Q1242" s="701">
        <v>0.8</v>
      </c>
      <c r="R1242" s="696">
        <v>4</v>
      </c>
      <c r="S1242" s="701">
        <v>0.8</v>
      </c>
      <c r="T1242" s="700">
        <v>3.5</v>
      </c>
      <c r="U1242" s="702">
        <v>0.77777777777777779</v>
      </c>
    </row>
    <row r="1243" spans="1:21" ht="14.4" customHeight="1" x14ac:dyDescent="0.3">
      <c r="A1243" s="695">
        <v>12</v>
      </c>
      <c r="B1243" s="696" t="s">
        <v>530</v>
      </c>
      <c r="C1243" s="696">
        <v>89301122</v>
      </c>
      <c r="D1243" s="697" t="s">
        <v>3061</v>
      </c>
      <c r="E1243" s="698" t="s">
        <v>1668</v>
      </c>
      <c r="F1243" s="696" t="s">
        <v>1639</v>
      </c>
      <c r="G1243" s="696" t="s">
        <v>2618</v>
      </c>
      <c r="H1243" s="696" t="s">
        <v>531</v>
      </c>
      <c r="I1243" s="696" t="s">
        <v>2619</v>
      </c>
      <c r="J1243" s="696" t="s">
        <v>2620</v>
      </c>
      <c r="K1243" s="696" t="s">
        <v>825</v>
      </c>
      <c r="L1243" s="699">
        <v>164.15</v>
      </c>
      <c r="M1243" s="699">
        <v>1313.2</v>
      </c>
      <c r="N1243" s="696">
        <v>8</v>
      </c>
      <c r="O1243" s="700">
        <v>2</v>
      </c>
      <c r="P1243" s="699">
        <v>820.75</v>
      </c>
      <c r="Q1243" s="701">
        <v>0.625</v>
      </c>
      <c r="R1243" s="696">
        <v>5</v>
      </c>
      <c r="S1243" s="701">
        <v>0.625</v>
      </c>
      <c r="T1243" s="700">
        <v>1.5</v>
      </c>
      <c r="U1243" s="702">
        <v>0.75</v>
      </c>
    </row>
    <row r="1244" spans="1:21" ht="14.4" customHeight="1" x14ac:dyDescent="0.3">
      <c r="A1244" s="695">
        <v>12</v>
      </c>
      <c r="B1244" s="696" t="s">
        <v>530</v>
      </c>
      <c r="C1244" s="696">
        <v>89301122</v>
      </c>
      <c r="D1244" s="697" t="s">
        <v>3061</v>
      </c>
      <c r="E1244" s="698" t="s">
        <v>1668</v>
      </c>
      <c r="F1244" s="696" t="s">
        <v>1639</v>
      </c>
      <c r="G1244" s="696" t="s">
        <v>2051</v>
      </c>
      <c r="H1244" s="696" t="s">
        <v>531</v>
      </c>
      <c r="I1244" s="696" t="s">
        <v>2052</v>
      </c>
      <c r="J1244" s="696" t="s">
        <v>2053</v>
      </c>
      <c r="K1244" s="696" t="s">
        <v>2054</v>
      </c>
      <c r="L1244" s="699">
        <v>26.26</v>
      </c>
      <c r="M1244" s="699">
        <v>26.26</v>
      </c>
      <c r="N1244" s="696">
        <v>1</v>
      </c>
      <c r="O1244" s="700">
        <v>1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12</v>
      </c>
      <c r="B1245" s="696" t="s">
        <v>530</v>
      </c>
      <c r="C1245" s="696">
        <v>89301122</v>
      </c>
      <c r="D1245" s="697" t="s">
        <v>3061</v>
      </c>
      <c r="E1245" s="698" t="s">
        <v>1668</v>
      </c>
      <c r="F1245" s="696" t="s">
        <v>1639</v>
      </c>
      <c r="G1245" s="696" t="s">
        <v>1925</v>
      </c>
      <c r="H1245" s="696" t="s">
        <v>531</v>
      </c>
      <c r="I1245" s="696" t="s">
        <v>1929</v>
      </c>
      <c r="J1245" s="696" t="s">
        <v>1930</v>
      </c>
      <c r="K1245" s="696" t="s">
        <v>1931</v>
      </c>
      <c r="L1245" s="699">
        <v>146.84</v>
      </c>
      <c r="M1245" s="699">
        <v>293.68</v>
      </c>
      <c r="N1245" s="696">
        <v>2</v>
      </c>
      <c r="O1245" s="700">
        <v>0.5</v>
      </c>
      <c r="P1245" s="699">
        <v>293.68</v>
      </c>
      <c r="Q1245" s="701">
        <v>1</v>
      </c>
      <c r="R1245" s="696">
        <v>2</v>
      </c>
      <c r="S1245" s="701">
        <v>1</v>
      </c>
      <c r="T1245" s="700">
        <v>0.5</v>
      </c>
      <c r="U1245" s="702">
        <v>1</v>
      </c>
    </row>
    <row r="1246" spans="1:21" ht="14.4" customHeight="1" x14ac:dyDescent="0.3">
      <c r="A1246" s="695">
        <v>12</v>
      </c>
      <c r="B1246" s="696" t="s">
        <v>530</v>
      </c>
      <c r="C1246" s="696">
        <v>89301122</v>
      </c>
      <c r="D1246" s="697" t="s">
        <v>3061</v>
      </c>
      <c r="E1246" s="698" t="s">
        <v>1668</v>
      </c>
      <c r="F1246" s="696" t="s">
        <v>1639</v>
      </c>
      <c r="G1246" s="696" t="s">
        <v>1934</v>
      </c>
      <c r="H1246" s="696" t="s">
        <v>531</v>
      </c>
      <c r="I1246" s="696" t="s">
        <v>1937</v>
      </c>
      <c r="J1246" s="696" t="s">
        <v>1936</v>
      </c>
      <c r="K1246" s="696" t="s">
        <v>1938</v>
      </c>
      <c r="L1246" s="699">
        <v>3390.63</v>
      </c>
      <c r="M1246" s="699">
        <v>3390.63</v>
      </c>
      <c r="N1246" s="696">
        <v>1</v>
      </c>
      <c r="O1246" s="700">
        <v>0.5</v>
      </c>
      <c r="P1246" s="699"/>
      <c r="Q1246" s="701">
        <v>0</v>
      </c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12</v>
      </c>
      <c r="B1247" s="696" t="s">
        <v>530</v>
      </c>
      <c r="C1247" s="696">
        <v>89301122</v>
      </c>
      <c r="D1247" s="697" t="s">
        <v>3061</v>
      </c>
      <c r="E1247" s="698" t="s">
        <v>1668</v>
      </c>
      <c r="F1247" s="696" t="s">
        <v>1640</v>
      </c>
      <c r="G1247" s="696" t="s">
        <v>2141</v>
      </c>
      <c r="H1247" s="696" t="s">
        <v>531</v>
      </c>
      <c r="I1247" s="696" t="s">
        <v>2959</v>
      </c>
      <c r="J1247" s="696" t="s">
        <v>2143</v>
      </c>
      <c r="K1247" s="696"/>
      <c r="L1247" s="699">
        <v>0</v>
      </c>
      <c r="M1247" s="699">
        <v>0</v>
      </c>
      <c r="N1247" s="696">
        <v>2</v>
      </c>
      <c r="O1247" s="700">
        <v>2</v>
      </c>
      <c r="P1247" s="699">
        <v>0</v>
      </c>
      <c r="Q1247" s="701"/>
      <c r="R1247" s="696">
        <v>1</v>
      </c>
      <c r="S1247" s="701">
        <v>0.5</v>
      </c>
      <c r="T1247" s="700">
        <v>1</v>
      </c>
      <c r="U1247" s="702">
        <v>0.5</v>
      </c>
    </row>
    <row r="1248" spans="1:21" ht="14.4" customHeight="1" x14ac:dyDescent="0.3">
      <c r="A1248" s="695">
        <v>12</v>
      </c>
      <c r="B1248" s="696" t="s">
        <v>530</v>
      </c>
      <c r="C1248" s="696">
        <v>89301122</v>
      </c>
      <c r="D1248" s="697" t="s">
        <v>3061</v>
      </c>
      <c r="E1248" s="698" t="s">
        <v>1668</v>
      </c>
      <c r="F1248" s="696" t="s">
        <v>1641</v>
      </c>
      <c r="G1248" s="696" t="s">
        <v>1940</v>
      </c>
      <c r="H1248" s="696" t="s">
        <v>531</v>
      </c>
      <c r="I1248" s="696" t="s">
        <v>2994</v>
      </c>
      <c r="J1248" s="696" t="s">
        <v>2995</v>
      </c>
      <c r="K1248" s="696" t="s">
        <v>2996</v>
      </c>
      <c r="L1248" s="699">
        <v>6.84</v>
      </c>
      <c r="M1248" s="699">
        <v>2052</v>
      </c>
      <c r="N1248" s="696">
        <v>300</v>
      </c>
      <c r="O1248" s="700">
        <v>1</v>
      </c>
      <c r="P1248" s="699">
        <v>2052</v>
      </c>
      <c r="Q1248" s="701">
        <v>1</v>
      </c>
      <c r="R1248" s="696">
        <v>300</v>
      </c>
      <c r="S1248" s="701">
        <v>1</v>
      </c>
      <c r="T1248" s="700">
        <v>1</v>
      </c>
      <c r="U1248" s="702">
        <v>1</v>
      </c>
    </row>
    <row r="1249" spans="1:21" ht="14.4" customHeight="1" x14ac:dyDescent="0.3">
      <c r="A1249" s="695">
        <v>12</v>
      </c>
      <c r="B1249" s="696" t="s">
        <v>530</v>
      </c>
      <c r="C1249" s="696">
        <v>89301122</v>
      </c>
      <c r="D1249" s="697" t="s">
        <v>3061</v>
      </c>
      <c r="E1249" s="698" t="s">
        <v>1668</v>
      </c>
      <c r="F1249" s="696" t="s">
        <v>1641</v>
      </c>
      <c r="G1249" s="696" t="s">
        <v>1940</v>
      </c>
      <c r="H1249" s="696" t="s">
        <v>531</v>
      </c>
      <c r="I1249" s="696" t="s">
        <v>1953</v>
      </c>
      <c r="J1249" s="696" t="s">
        <v>1954</v>
      </c>
      <c r="K1249" s="696" t="s">
        <v>1955</v>
      </c>
      <c r="L1249" s="699">
        <v>1500</v>
      </c>
      <c r="M1249" s="699">
        <v>15000</v>
      </c>
      <c r="N1249" s="696">
        <v>10</v>
      </c>
      <c r="O1249" s="700">
        <v>1</v>
      </c>
      <c r="P1249" s="699">
        <v>15000</v>
      </c>
      <c r="Q1249" s="701">
        <v>1</v>
      </c>
      <c r="R1249" s="696">
        <v>10</v>
      </c>
      <c r="S1249" s="701">
        <v>1</v>
      </c>
      <c r="T1249" s="700">
        <v>1</v>
      </c>
      <c r="U1249" s="702">
        <v>1</v>
      </c>
    </row>
    <row r="1250" spans="1:21" ht="14.4" customHeight="1" x14ac:dyDescent="0.3">
      <c r="A1250" s="695">
        <v>12</v>
      </c>
      <c r="B1250" s="696" t="s">
        <v>530</v>
      </c>
      <c r="C1250" s="696">
        <v>89301122</v>
      </c>
      <c r="D1250" s="697" t="s">
        <v>3061</v>
      </c>
      <c r="E1250" s="698" t="s">
        <v>1668</v>
      </c>
      <c r="F1250" s="696" t="s">
        <v>1641</v>
      </c>
      <c r="G1250" s="696" t="s">
        <v>1940</v>
      </c>
      <c r="H1250" s="696" t="s">
        <v>531</v>
      </c>
      <c r="I1250" s="696" t="s">
        <v>2654</v>
      </c>
      <c r="J1250" s="696" t="s">
        <v>1957</v>
      </c>
      <c r="K1250" s="696" t="s">
        <v>2655</v>
      </c>
      <c r="L1250" s="699">
        <v>1500</v>
      </c>
      <c r="M1250" s="699">
        <v>15000</v>
      </c>
      <c r="N1250" s="696">
        <v>10</v>
      </c>
      <c r="O1250" s="700">
        <v>1</v>
      </c>
      <c r="P1250" s="699">
        <v>15000</v>
      </c>
      <c r="Q1250" s="701">
        <v>1</v>
      </c>
      <c r="R1250" s="696">
        <v>10</v>
      </c>
      <c r="S1250" s="701">
        <v>1</v>
      </c>
      <c r="T1250" s="700">
        <v>1</v>
      </c>
      <c r="U1250" s="702">
        <v>1</v>
      </c>
    </row>
    <row r="1251" spans="1:21" ht="14.4" customHeight="1" x14ac:dyDescent="0.3">
      <c r="A1251" s="695">
        <v>12</v>
      </c>
      <c r="B1251" s="696" t="s">
        <v>530</v>
      </c>
      <c r="C1251" s="696">
        <v>89301122</v>
      </c>
      <c r="D1251" s="697" t="s">
        <v>3061</v>
      </c>
      <c r="E1251" s="698" t="s">
        <v>1668</v>
      </c>
      <c r="F1251" s="696" t="s">
        <v>1641</v>
      </c>
      <c r="G1251" s="696" t="s">
        <v>1687</v>
      </c>
      <c r="H1251" s="696" t="s">
        <v>531</v>
      </c>
      <c r="I1251" s="696" t="s">
        <v>2997</v>
      </c>
      <c r="J1251" s="696" t="s">
        <v>2998</v>
      </c>
      <c r="K1251" s="696" t="s">
        <v>2999</v>
      </c>
      <c r="L1251" s="699">
        <v>104.67</v>
      </c>
      <c r="M1251" s="699">
        <v>837.36</v>
      </c>
      <c r="N1251" s="696">
        <v>8</v>
      </c>
      <c r="O1251" s="700">
        <v>1</v>
      </c>
      <c r="P1251" s="699">
        <v>837.36</v>
      </c>
      <c r="Q1251" s="701">
        <v>1</v>
      </c>
      <c r="R1251" s="696">
        <v>8</v>
      </c>
      <c r="S1251" s="701">
        <v>1</v>
      </c>
      <c r="T1251" s="700">
        <v>1</v>
      </c>
      <c r="U1251" s="702">
        <v>1</v>
      </c>
    </row>
    <row r="1252" spans="1:21" ht="14.4" customHeight="1" x14ac:dyDescent="0.3">
      <c r="A1252" s="695">
        <v>12</v>
      </c>
      <c r="B1252" s="696" t="s">
        <v>530</v>
      </c>
      <c r="C1252" s="696">
        <v>89301122</v>
      </c>
      <c r="D1252" s="697" t="s">
        <v>3061</v>
      </c>
      <c r="E1252" s="698" t="s">
        <v>1669</v>
      </c>
      <c r="F1252" s="696" t="s">
        <v>1639</v>
      </c>
      <c r="G1252" s="696" t="s">
        <v>3000</v>
      </c>
      <c r="H1252" s="696" t="s">
        <v>1090</v>
      </c>
      <c r="I1252" s="696" t="s">
        <v>3001</v>
      </c>
      <c r="J1252" s="696" t="s">
        <v>3002</v>
      </c>
      <c r="K1252" s="696" t="s">
        <v>2414</v>
      </c>
      <c r="L1252" s="699">
        <v>75.28</v>
      </c>
      <c r="M1252" s="699">
        <v>225.84</v>
      </c>
      <c r="N1252" s="696">
        <v>3</v>
      </c>
      <c r="O1252" s="700">
        <v>0.5</v>
      </c>
      <c r="P1252" s="699">
        <v>225.84</v>
      </c>
      <c r="Q1252" s="701">
        <v>1</v>
      </c>
      <c r="R1252" s="696">
        <v>3</v>
      </c>
      <c r="S1252" s="701">
        <v>1</v>
      </c>
      <c r="T1252" s="700">
        <v>0.5</v>
      </c>
      <c r="U1252" s="702">
        <v>1</v>
      </c>
    </row>
    <row r="1253" spans="1:21" ht="14.4" customHeight="1" x14ac:dyDescent="0.3">
      <c r="A1253" s="695">
        <v>12</v>
      </c>
      <c r="B1253" s="696" t="s">
        <v>530</v>
      </c>
      <c r="C1253" s="696">
        <v>89301122</v>
      </c>
      <c r="D1253" s="697" t="s">
        <v>3061</v>
      </c>
      <c r="E1253" s="698" t="s">
        <v>1669</v>
      </c>
      <c r="F1253" s="696" t="s">
        <v>1639</v>
      </c>
      <c r="G1253" s="696" t="s">
        <v>2444</v>
      </c>
      <c r="H1253" s="696" t="s">
        <v>531</v>
      </c>
      <c r="I1253" s="696" t="s">
        <v>3003</v>
      </c>
      <c r="J1253" s="696" t="s">
        <v>824</v>
      </c>
      <c r="K1253" s="696" t="s">
        <v>3004</v>
      </c>
      <c r="L1253" s="699">
        <v>203.07</v>
      </c>
      <c r="M1253" s="699">
        <v>203.07</v>
      </c>
      <c r="N1253" s="696">
        <v>1</v>
      </c>
      <c r="O1253" s="700">
        <v>0.5</v>
      </c>
      <c r="P1253" s="699">
        <v>203.07</v>
      </c>
      <c r="Q1253" s="701">
        <v>1</v>
      </c>
      <c r="R1253" s="696">
        <v>1</v>
      </c>
      <c r="S1253" s="701">
        <v>1</v>
      </c>
      <c r="T1253" s="700">
        <v>0.5</v>
      </c>
      <c r="U1253" s="702">
        <v>1</v>
      </c>
    </row>
    <row r="1254" spans="1:21" ht="14.4" customHeight="1" x14ac:dyDescent="0.3">
      <c r="A1254" s="695">
        <v>12</v>
      </c>
      <c r="B1254" s="696" t="s">
        <v>530</v>
      </c>
      <c r="C1254" s="696">
        <v>89301122</v>
      </c>
      <c r="D1254" s="697" t="s">
        <v>3061</v>
      </c>
      <c r="E1254" s="698" t="s">
        <v>1669</v>
      </c>
      <c r="F1254" s="696" t="s">
        <v>1639</v>
      </c>
      <c r="G1254" s="696" t="s">
        <v>2059</v>
      </c>
      <c r="H1254" s="696" t="s">
        <v>1090</v>
      </c>
      <c r="I1254" s="696" t="s">
        <v>2488</v>
      </c>
      <c r="J1254" s="696" t="s">
        <v>1576</v>
      </c>
      <c r="K1254" s="696" t="s">
        <v>2489</v>
      </c>
      <c r="L1254" s="699">
        <v>435.3</v>
      </c>
      <c r="M1254" s="699">
        <v>435.3</v>
      </c>
      <c r="N1254" s="696">
        <v>1</v>
      </c>
      <c r="O1254" s="700">
        <v>0.5</v>
      </c>
      <c r="P1254" s="699">
        <v>435.3</v>
      </c>
      <c r="Q1254" s="701">
        <v>1</v>
      </c>
      <c r="R1254" s="696">
        <v>1</v>
      </c>
      <c r="S1254" s="701">
        <v>1</v>
      </c>
      <c r="T1254" s="700">
        <v>0.5</v>
      </c>
      <c r="U1254" s="702">
        <v>1</v>
      </c>
    </row>
    <row r="1255" spans="1:21" ht="14.4" customHeight="1" x14ac:dyDescent="0.3">
      <c r="A1255" s="695">
        <v>12</v>
      </c>
      <c r="B1255" s="696" t="s">
        <v>530</v>
      </c>
      <c r="C1255" s="696">
        <v>89301122</v>
      </c>
      <c r="D1255" s="697" t="s">
        <v>3061</v>
      </c>
      <c r="E1255" s="698" t="s">
        <v>1669</v>
      </c>
      <c r="F1255" s="696" t="s">
        <v>1639</v>
      </c>
      <c r="G1255" s="696" t="s">
        <v>2546</v>
      </c>
      <c r="H1255" s="696" t="s">
        <v>1090</v>
      </c>
      <c r="I1255" s="696" t="s">
        <v>3005</v>
      </c>
      <c r="J1255" s="696" t="s">
        <v>1145</v>
      </c>
      <c r="K1255" s="696" t="s">
        <v>2548</v>
      </c>
      <c r="L1255" s="699">
        <v>323.43</v>
      </c>
      <c r="M1255" s="699">
        <v>323.43</v>
      </c>
      <c r="N1255" s="696">
        <v>1</v>
      </c>
      <c r="O1255" s="700">
        <v>0.5</v>
      </c>
      <c r="P1255" s="699">
        <v>323.43</v>
      </c>
      <c r="Q1255" s="701">
        <v>1</v>
      </c>
      <c r="R1255" s="696">
        <v>1</v>
      </c>
      <c r="S1255" s="701">
        <v>1</v>
      </c>
      <c r="T1255" s="700">
        <v>0.5</v>
      </c>
      <c r="U1255" s="702">
        <v>1</v>
      </c>
    </row>
    <row r="1256" spans="1:21" ht="14.4" customHeight="1" x14ac:dyDescent="0.3">
      <c r="A1256" s="695">
        <v>12</v>
      </c>
      <c r="B1256" s="696" t="s">
        <v>530</v>
      </c>
      <c r="C1256" s="696">
        <v>89301122</v>
      </c>
      <c r="D1256" s="697" t="s">
        <v>3061</v>
      </c>
      <c r="E1256" s="698" t="s">
        <v>1669</v>
      </c>
      <c r="F1256" s="696" t="s">
        <v>1639</v>
      </c>
      <c r="G1256" s="696" t="s">
        <v>2546</v>
      </c>
      <c r="H1256" s="696" t="s">
        <v>1090</v>
      </c>
      <c r="I1256" s="696" t="s">
        <v>3005</v>
      </c>
      <c r="J1256" s="696" t="s">
        <v>1145</v>
      </c>
      <c r="K1256" s="696" t="s">
        <v>2548</v>
      </c>
      <c r="L1256" s="699">
        <v>215.56</v>
      </c>
      <c r="M1256" s="699">
        <v>215.56</v>
      </c>
      <c r="N1256" s="696">
        <v>1</v>
      </c>
      <c r="O1256" s="700">
        <v>0.5</v>
      </c>
      <c r="P1256" s="699">
        <v>215.56</v>
      </c>
      <c r="Q1256" s="701">
        <v>1</v>
      </c>
      <c r="R1256" s="696">
        <v>1</v>
      </c>
      <c r="S1256" s="701">
        <v>1</v>
      </c>
      <c r="T1256" s="700">
        <v>0.5</v>
      </c>
      <c r="U1256" s="702">
        <v>1</v>
      </c>
    </row>
    <row r="1257" spans="1:21" ht="14.4" customHeight="1" x14ac:dyDescent="0.3">
      <c r="A1257" s="695">
        <v>12</v>
      </c>
      <c r="B1257" s="696" t="s">
        <v>530</v>
      </c>
      <c r="C1257" s="696">
        <v>89301122</v>
      </c>
      <c r="D1257" s="697" t="s">
        <v>3061</v>
      </c>
      <c r="E1257" s="698" t="s">
        <v>1669</v>
      </c>
      <c r="F1257" s="696" t="s">
        <v>1639</v>
      </c>
      <c r="G1257" s="696" t="s">
        <v>2549</v>
      </c>
      <c r="H1257" s="696" t="s">
        <v>531</v>
      </c>
      <c r="I1257" s="696" t="s">
        <v>3006</v>
      </c>
      <c r="J1257" s="696" t="s">
        <v>3007</v>
      </c>
      <c r="K1257" s="696" t="s">
        <v>3008</v>
      </c>
      <c r="L1257" s="699">
        <v>0</v>
      </c>
      <c r="M1257" s="699">
        <v>0</v>
      </c>
      <c r="N1257" s="696">
        <v>2</v>
      </c>
      <c r="O1257" s="700">
        <v>0.5</v>
      </c>
      <c r="P1257" s="699">
        <v>0</v>
      </c>
      <c r="Q1257" s="701"/>
      <c r="R1257" s="696">
        <v>2</v>
      </c>
      <c r="S1257" s="701">
        <v>1</v>
      </c>
      <c r="T1257" s="700">
        <v>0.5</v>
      </c>
      <c r="U1257" s="702">
        <v>1</v>
      </c>
    </row>
    <row r="1258" spans="1:21" ht="14.4" customHeight="1" x14ac:dyDescent="0.3">
      <c r="A1258" s="695">
        <v>12</v>
      </c>
      <c r="B1258" s="696" t="s">
        <v>530</v>
      </c>
      <c r="C1258" s="696">
        <v>89301122</v>
      </c>
      <c r="D1258" s="697" t="s">
        <v>3061</v>
      </c>
      <c r="E1258" s="698" t="s">
        <v>1669</v>
      </c>
      <c r="F1258" s="696" t="s">
        <v>1639</v>
      </c>
      <c r="G1258" s="696" t="s">
        <v>1742</v>
      </c>
      <c r="H1258" s="696" t="s">
        <v>1090</v>
      </c>
      <c r="I1258" s="696" t="s">
        <v>1311</v>
      </c>
      <c r="J1258" s="696" t="s">
        <v>1312</v>
      </c>
      <c r="K1258" s="696" t="s">
        <v>1601</v>
      </c>
      <c r="L1258" s="699">
        <v>69.86</v>
      </c>
      <c r="M1258" s="699">
        <v>69.86</v>
      </c>
      <c r="N1258" s="696">
        <v>1</v>
      </c>
      <c r="O1258" s="700">
        <v>1</v>
      </c>
      <c r="P1258" s="699">
        <v>69.86</v>
      </c>
      <c r="Q1258" s="701">
        <v>1</v>
      </c>
      <c r="R1258" s="696">
        <v>1</v>
      </c>
      <c r="S1258" s="701">
        <v>1</v>
      </c>
      <c r="T1258" s="700">
        <v>1</v>
      </c>
      <c r="U1258" s="702">
        <v>1</v>
      </c>
    </row>
    <row r="1259" spans="1:21" ht="14.4" customHeight="1" x14ac:dyDescent="0.3">
      <c r="A1259" s="695">
        <v>12</v>
      </c>
      <c r="B1259" s="696" t="s">
        <v>530</v>
      </c>
      <c r="C1259" s="696">
        <v>89301122</v>
      </c>
      <c r="D1259" s="697" t="s">
        <v>3061</v>
      </c>
      <c r="E1259" s="698" t="s">
        <v>1669</v>
      </c>
      <c r="F1259" s="696" t="s">
        <v>1639</v>
      </c>
      <c r="G1259" s="696" t="s">
        <v>1750</v>
      </c>
      <c r="H1259" s="696" t="s">
        <v>531</v>
      </c>
      <c r="I1259" s="696" t="s">
        <v>619</v>
      </c>
      <c r="J1259" s="696" t="s">
        <v>620</v>
      </c>
      <c r="K1259" s="696" t="s">
        <v>1751</v>
      </c>
      <c r="L1259" s="699">
        <v>127.5</v>
      </c>
      <c r="M1259" s="699">
        <v>127.5</v>
      </c>
      <c r="N1259" s="696">
        <v>1</v>
      </c>
      <c r="O1259" s="700">
        <v>1</v>
      </c>
      <c r="P1259" s="699">
        <v>127.5</v>
      </c>
      <c r="Q1259" s="701">
        <v>1</v>
      </c>
      <c r="R1259" s="696">
        <v>1</v>
      </c>
      <c r="S1259" s="701">
        <v>1</v>
      </c>
      <c r="T1259" s="700">
        <v>1</v>
      </c>
      <c r="U1259" s="702">
        <v>1</v>
      </c>
    </row>
    <row r="1260" spans="1:21" ht="14.4" customHeight="1" x14ac:dyDescent="0.3">
      <c r="A1260" s="695">
        <v>12</v>
      </c>
      <c r="B1260" s="696" t="s">
        <v>530</v>
      </c>
      <c r="C1260" s="696">
        <v>89301122</v>
      </c>
      <c r="D1260" s="697" t="s">
        <v>3061</v>
      </c>
      <c r="E1260" s="698" t="s">
        <v>1669</v>
      </c>
      <c r="F1260" s="696" t="s">
        <v>1639</v>
      </c>
      <c r="G1260" s="696" t="s">
        <v>1760</v>
      </c>
      <c r="H1260" s="696" t="s">
        <v>1090</v>
      </c>
      <c r="I1260" s="696" t="s">
        <v>1919</v>
      </c>
      <c r="J1260" s="696" t="s">
        <v>1762</v>
      </c>
      <c r="K1260" s="696" t="s">
        <v>1920</v>
      </c>
      <c r="L1260" s="699">
        <v>492.45</v>
      </c>
      <c r="M1260" s="699">
        <v>492.45</v>
      </c>
      <c r="N1260" s="696">
        <v>1</v>
      </c>
      <c r="O1260" s="700">
        <v>1</v>
      </c>
      <c r="P1260" s="699">
        <v>492.45</v>
      </c>
      <c r="Q1260" s="701">
        <v>1</v>
      </c>
      <c r="R1260" s="696">
        <v>1</v>
      </c>
      <c r="S1260" s="701">
        <v>1</v>
      </c>
      <c r="T1260" s="700">
        <v>1</v>
      </c>
      <c r="U1260" s="702">
        <v>1</v>
      </c>
    </row>
    <row r="1261" spans="1:21" ht="14.4" customHeight="1" x14ac:dyDescent="0.3">
      <c r="A1261" s="695">
        <v>12</v>
      </c>
      <c r="B1261" s="696" t="s">
        <v>530</v>
      </c>
      <c r="C1261" s="696">
        <v>89301124</v>
      </c>
      <c r="D1261" s="697" t="s">
        <v>3062</v>
      </c>
      <c r="E1261" s="698" t="s">
        <v>1650</v>
      </c>
      <c r="F1261" s="696" t="s">
        <v>1639</v>
      </c>
      <c r="G1261" s="696" t="s">
        <v>1744</v>
      </c>
      <c r="H1261" s="696" t="s">
        <v>531</v>
      </c>
      <c r="I1261" s="696" t="s">
        <v>3009</v>
      </c>
      <c r="J1261" s="696" t="s">
        <v>1777</v>
      </c>
      <c r="K1261" s="696" t="s">
        <v>2309</v>
      </c>
      <c r="L1261" s="699">
        <v>750.21</v>
      </c>
      <c r="M1261" s="699">
        <v>750.21</v>
      </c>
      <c r="N1261" s="696">
        <v>1</v>
      </c>
      <c r="O1261" s="700">
        <v>1</v>
      </c>
      <c r="P1261" s="699">
        <v>750.21</v>
      </c>
      <c r="Q1261" s="701">
        <v>1</v>
      </c>
      <c r="R1261" s="696">
        <v>1</v>
      </c>
      <c r="S1261" s="701">
        <v>1</v>
      </c>
      <c r="T1261" s="700">
        <v>1</v>
      </c>
      <c r="U1261" s="702">
        <v>1</v>
      </c>
    </row>
    <row r="1262" spans="1:21" ht="14.4" customHeight="1" x14ac:dyDescent="0.3">
      <c r="A1262" s="695">
        <v>12</v>
      </c>
      <c r="B1262" s="696" t="s">
        <v>530</v>
      </c>
      <c r="C1262" s="696">
        <v>89301124</v>
      </c>
      <c r="D1262" s="697" t="s">
        <v>3062</v>
      </c>
      <c r="E1262" s="698" t="s">
        <v>1651</v>
      </c>
      <c r="F1262" s="696" t="s">
        <v>1639</v>
      </c>
      <c r="G1262" s="696" t="s">
        <v>1876</v>
      </c>
      <c r="H1262" s="696" t="s">
        <v>531</v>
      </c>
      <c r="I1262" s="696" t="s">
        <v>1877</v>
      </c>
      <c r="J1262" s="696" t="s">
        <v>1878</v>
      </c>
      <c r="K1262" s="696" t="s">
        <v>1879</v>
      </c>
      <c r="L1262" s="699">
        <v>121.59</v>
      </c>
      <c r="M1262" s="699">
        <v>243.18</v>
      </c>
      <c r="N1262" s="696">
        <v>2</v>
      </c>
      <c r="O1262" s="700">
        <v>2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12</v>
      </c>
      <c r="B1263" s="696" t="s">
        <v>530</v>
      </c>
      <c r="C1263" s="696">
        <v>89301124</v>
      </c>
      <c r="D1263" s="697" t="s">
        <v>3062</v>
      </c>
      <c r="E1263" s="698" t="s">
        <v>1651</v>
      </c>
      <c r="F1263" s="696" t="s">
        <v>1639</v>
      </c>
      <c r="G1263" s="696" t="s">
        <v>1760</v>
      </c>
      <c r="H1263" s="696" t="s">
        <v>1090</v>
      </c>
      <c r="I1263" s="696" t="s">
        <v>1919</v>
      </c>
      <c r="J1263" s="696" t="s">
        <v>1762</v>
      </c>
      <c r="K1263" s="696" t="s">
        <v>1920</v>
      </c>
      <c r="L1263" s="699">
        <v>492.45</v>
      </c>
      <c r="M1263" s="699">
        <v>492.45</v>
      </c>
      <c r="N1263" s="696">
        <v>1</v>
      </c>
      <c r="O1263" s="700">
        <v>1</v>
      </c>
      <c r="P1263" s="699"/>
      <c r="Q1263" s="701">
        <v>0</v>
      </c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12</v>
      </c>
      <c r="B1264" s="696" t="s">
        <v>530</v>
      </c>
      <c r="C1264" s="696">
        <v>89301124</v>
      </c>
      <c r="D1264" s="697" t="s">
        <v>3062</v>
      </c>
      <c r="E1264" s="698" t="s">
        <v>1652</v>
      </c>
      <c r="F1264" s="696" t="s">
        <v>1639</v>
      </c>
      <c r="G1264" s="696" t="s">
        <v>1676</v>
      </c>
      <c r="H1264" s="696" t="s">
        <v>531</v>
      </c>
      <c r="I1264" s="696" t="s">
        <v>1677</v>
      </c>
      <c r="J1264" s="696" t="s">
        <v>1280</v>
      </c>
      <c r="K1264" s="696" t="s">
        <v>1678</v>
      </c>
      <c r="L1264" s="699">
        <v>23.46</v>
      </c>
      <c r="M1264" s="699">
        <v>23.46</v>
      </c>
      <c r="N1264" s="696">
        <v>1</v>
      </c>
      <c r="O1264" s="700">
        <v>1</v>
      </c>
      <c r="P1264" s="699"/>
      <c r="Q1264" s="701">
        <v>0</v>
      </c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12</v>
      </c>
      <c r="B1265" s="696" t="s">
        <v>530</v>
      </c>
      <c r="C1265" s="696">
        <v>89301124</v>
      </c>
      <c r="D1265" s="697" t="s">
        <v>3062</v>
      </c>
      <c r="E1265" s="698" t="s">
        <v>1653</v>
      </c>
      <c r="F1265" s="696" t="s">
        <v>1639</v>
      </c>
      <c r="G1265" s="696" t="s">
        <v>1742</v>
      </c>
      <c r="H1265" s="696" t="s">
        <v>1090</v>
      </c>
      <c r="I1265" s="696" t="s">
        <v>1311</v>
      </c>
      <c r="J1265" s="696" t="s">
        <v>1312</v>
      </c>
      <c r="K1265" s="696" t="s">
        <v>1601</v>
      </c>
      <c r="L1265" s="699">
        <v>69.86</v>
      </c>
      <c r="M1265" s="699">
        <v>69.86</v>
      </c>
      <c r="N1265" s="696">
        <v>1</v>
      </c>
      <c r="O1265" s="700">
        <v>1</v>
      </c>
      <c r="P1265" s="699"/>
      <c r="Q1265" s="701">
        <v>0</v>
      </c>
      <c r="R1265" s="696"/>
      <c r="S1265" s="701">
        <v>0</v>
      </c>
      <c r="T1265" s="700"/>
      <c r="U1265" s="702">
        <v>0</v>
      </c>
    </row>
    <row r="1266" spans="1:21" ht="14.4" customHeight="1" x14ac:dyDescent="0.3">
      <c r="A1266" s="695">
        <v>12</v>
      </c>
      <c r="B1266" s="696" t="s">
        <v>530</v>
      </c>
      <c r="C1266" s="696">
        <v>89301124</v>
      </c>
      <c r="D1266" s="697" t="s">
        <v>3062</v>
      </c>
      <c r="E1266" s="698" t="s">
        <v>1653</v>
      </c>
      <c r="F1266" s="696" t="s">
        <v>1639</v>
      </c>
      <c r="G1266" s="696" t="s">
        <v>1717</v>
      </c>
      <c r="H1266" s="696" t="s">
        <v>531</v>
      </c>
      <c r="I1266" s="696" t="s">
        <v>658</v>
      </c>
      <c r="J1266" s="696" t="s">
        <v>1718</v>
      </c>
      <c r="K1266" s="696" t="s">
        <v>1719</v>
      </c>
      <c r="L1266" s="699">
        <v>0</v>
      </c>
      <c r="M1266" s="699">
        <v>0</v>
      </c>
      <c r="N1266" s="696">
        <v>1</v>
      </c>
      <c r="O1266" s="700">
        <v>0.5</v>
      </c>
      <c r="P1266" s="699"/>
      <c r="Q1266" s="701"/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12</v>
      </c>
      <c r="B1267" s="696" t="s">
        <v>530</v>
      </c>
      <c r="C1267" s="696">
        <v>89301124</v>
      </c>
      <c r="D1267" s="697" t="s">
        <v>3062</v>
      </c>
      <c r="E1267" s="698" t="s">
        <v>1653</v>
      </c>
      <c r="F1267" s="696" t="s">
        <v>1639</v>
      </c>
      <c r="G1267" s="696" t="s">
        <v>1760</v>
      </c>
      <c r="H1267" s="696" t="s">
        <v>1090</v>
      </c>
      <c r="I1267" s="696" t="s">
        <v>1761</v>
      </c>
      <c r="J1267" s="696" t="s">
        <v>1762</v>
      </c>
      <c r="K1267" s="696" t="s">
        <v>1763</v>
      </c>
      <c r="L1267" s="699">
        <v>164.15</v>
      </c>
      <c r="M1267" s="699">
        <v>164.15</v>
      </c>
      <c r="N1267" s="696">
        <v>1</v>
      </c>
      <c r="O1267" s="700">
        <v>0.5</v>
      </c>
      <c r="P1267" s="699"/>
      <c r="Q1267" s="701">
        <v>0</v>
      </c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12</v>
      </c>
      <c r="B1268" s="696" t="s">
        <v>530</v>
      </c>
      <c r="C1268" s="696">
        <v>89301124</v>
      </c>
      <c r="D1268" s="697" t="s">
        <v>3062</v>
      </c>
      <c r="E1268" s="698" t="s">
        <v>1654</v>
      </c>
      <c r="F1268" s="696" t="s">
        <v>1639</v>
      </c>
      <c r="G1268" s="696" t="s">
        <v>2406</v>
      </c>
      <c r="H1268" s="696" t="s">
        <v>1090</v>
      </c>
      <c r="I1268" s="696" t="s">
        <v>2407</v>
      </c>
      <c r="J1268" s="696" t="s">
        <v>2408</v>
      </c>
      <c r="K1268" s="696" t="s">
        <v>2409</v>
      </c>
      <c r="L1268" s="699">
        <v>154.01</v>
      </c>
      <c r="M1268" s="699">
        <v>308.02</v>
      </c>
      <c r="N1268" s="696">
        <v>2</v>
      </c>
      <c r="O1268" s="700">
        <v>1</v>
      </c>
      <c r="P1268" s="699"/>
      <c r="Q1268" s="701">
        <v>0</v>
      </c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12</v>
      </c>
      <c r="B1269" s="696" t="s">
        <v>530</v>
      </c>
      <c r="C1269" s="696">
        <v>89301124</v>
      </c>
      <c r="D1269" s="697" t="s">
        <v>3062</v>
      </c>
      <c r="E1269" s="698" t="s">
        <v>1655</v>
      </c>
      <c r="F1269" s="696" t="s">
        <v>1639</v>
      </c>
      <c r="G1269" s="696" t="s">
        <v>1671</v>
      </c>
      <c r="H1269" s="696" t="s">
        <v>1090</v>
      </c>
      <c r="I1269" s="696" t="s">
        <v>1771</v>
      </c>
      <c r="J1269" s="696" t="s">
        <v>1772</v>
      </c>
      <c r="K1269" s="696" t="s">
        <v>1773</v>
      </c>
      <c r="L1269" s="699">
        <v>138.16</v>
      </c>
      <c r="M1269" s="699">
        <v>138.16</v>
      </c>
      <c r="N1269" s="696">
        <v>1</v>
      </c>
      <c r="O1269" s="700">
        <v>1</v>
      </c>
      <c r="P1269" s="699">
        <v>138.16</v>
      </c>
      <c r="Q1269" s="701">
        <v>1</v>
      </c>
      <c r="R1269" s="696">
        <v>1</v>
      </c>
      <c r="S1269" s="701">
        <v>1</v>
      </c>
      <c r="T1269" s="700">
        <v>1</v>
      </c>
      <c r="U1269" s="702">
        <v>1</v>
      </c>
    </row>
    <row r="1270" spans="1:21" ht="14.4" customHeight="1" x14ac:dyDescent="0.3">
      <c r="A1270" s="695">
        <v>12</v>
      </c>
      <c r="B1270" s="696" t="s">
        <v>530</v>
      </c>
      <c r="C1270" s="696">
        <v>89301124</v>
      </c>
      <c r="D1270" s="697" t="s">
        <v>3062</v>
      </c>
      <c r="E1270" s="698" t="s">
        <v>1655</v>
      </c>
      <c r="F1270" s="696" t="s">
        <v>1639</v>
      </c>
      <c r="G1270" s="696" t="s">
        <v>1730</v>
      </c>
      <c r="H1270" s="696" t="s">
        <v>531</v>
      </c>
      <c r="I1270" s="696" t="s">
        <v>890</v>
      </c>
      <c r="J1270" s="696" t="s">
        <v>891</v>
      </c>
      <c r="K1270" s="696" t="s">
        <v>1731</v>
      </c>
      <c r="L1270" s="699">
        <v>63.67</v>
      </c>
      <c r="M1270" s="699">
        <v>63.67</v>
      </c>
      <c r="N1270" s="696">
        <v>1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12</v>
      </c>
      <c r="B1271" s="696" t="s">
        <v>530</v>
      </c>
      <c r="C1271" s="696">
        <v>89301124</v>
      </c>
      <c r="D1271" s="697" t="s">
        <v>3062</v>
      </c>
      <c r="E1271" s="698" t="s">
        <v>1655</v>
      </c>
      <c r="F1271" s="696" t="s">
        <v>1639</v>
      </c>
      <c r="G1271" s="696" t="s">
        <v>2229</v>
      </c>
      <c r="H1271" s="696" t="s">
        <v>531</v>
      </c>
      <c r="I1271" s="696" t="s">
        <v>3010</v>
      </c>
      <c r="J1271" s="696" t="s">
        <v>2231</v>
      </c>
      <c r="K1271" s="696" t="s">
        <v>2077</v>
      </c>
      <c r="L1271" s="699">
        <v>202.25</v>
      </c>
      <c r="M1271" s="699">
        <v>202.25</v>
      </c>
      <c r="N1271" s="696">
        <v>1</v>
      </c>
      <c r="O1271" s="700">
        <v>1</v>
      </c>
      <c r="P1271" s="699">
        <v>202.25</v>
      </c>
      <c r="Q1271" s="701">
        <v>1</v>
      </c>
      <c r="R1271" s="696">
        <v>1</v>
      </c>
      <c r="S1271" s="701">
        <v>1</v>
      </c>
      <c r="T1271" s="700">
        <v>1</v>
      </c>
      <c r="U1271" s="702">
        <v>1</v>
      </c>
    </row>
    <row r="1272" spans="1:21" ht="14.4" customHeight="1" x14ac:dyDescent="0.3">
      <c r="A1272" s="695">
        <v>12</v>
      </c>
      <c r="B1272" s="696" t="s">
        <v>530</v>
      </c>
      <c r="C1272" s="696">
        <v>89301124</v>
      </c>
      <c r="D1272" s="697" t="s">
        <v>3062</v>
      </c>
      <c r="E1272" s="698" t="s">
        <v>1655</v>
      </c>
      <c r="F1272" s="696" t="s">
        <v>1639</v>
      </c>
      <c r="G1272" s="696" t="s">
        <v>1743</v>
      </c>
      <c r="H1272" s="696" t="s">
        <v>531</v>
      </c>
      <c r="I1272" s="696" t="s">
        <v>650</v>
      </c>
      <c r="J1272" s="696" t="s">
        <v>651</v>
      </c>
      <c r="K1272" s="696" t="s">
        <v>652</v>
      </c>
      <c r="L1272" s="699">
        <v>56.69</v>
      </c>
      <c r="M1272" s="699">
        <v>113.38</v>
      </c>
      <c r="N1272" s="696">
        <v>2</v>
      </c>
      <c r="O1272" s="700">
        <v>1.5</v>
      </c>
      <c r="P1272" s="699"/>
      <c r="Q1272" s="701">
        <v>0</v>
      </c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12</v>
      </c>
      <c r="B1273" s="696" t="s">
        <v>530</v>
      </c>
      <c r="C1273" s="696">
        <v>89301124</v>
      </c>
      <c r="D1273" s="697" t="s">
        <v>3062</v>
      </c>
      <c r="E1273" s="698" t="s">
        <v>1657</v>
      </c>
      <c r="F1273" s="696" t="s">
        <v>1639</v>
      </c>
      <c r="G1273" s="696" t="s">
        <v>1730</v>
      </c>
      <c r="H1273" s="696" t="s">
        <v>531</v>
      </c>
      <c r="I1273" s="696" t="s">
        <v>968</v>
      </c>
      <c r="J1273" s="696" t="s">
        <v>969</v>
      </c>
      <c r="K1273" s="696" t="s">
        <v>2985</v>
      </c>
      <c r="L1273" s="699">
        <v>31.84</v>
      </c>
      <c r="M1273" s="699">
        <v>63.68</v>
      </c>
      <c r="N1273" s="696">
        <v>2</v>
      </c>
      <c r="O1273" s="700">
        <v>1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12</v>
      </c>
      <c r="B1274" s="696" t="s">
        <v>530</v>
      </c>
      <c r="C1274" s="696">
        <v>89301124</v>
      </c>
      <c r="D1274" s="697" t="s">
        <v>3062</v>
      </c>
      <c r="E1274" s="698" t="s">
        <v>1658</v>
      </c>
      <c r="F1274" s="696" t="s">
        <v>1639</v>
      </c>
      <c r="G1274" s="696" t="s">
        <v>1670</v>
      </c>
      <c r="H1274" s="696" t="s">
        <v>1090</v>
      </c>
      <c r="I1274" s="696" t="s">
        <v>1323</v>
      </c>
      <c r="J1274" s="696" t="s">
        <v>1590</v>
      </c>
      <c r="K1274" s="696" t="s">
        <v>1591</v>
      </c>
      <c r="L1274" s="699">
        <v>333.31</v>
      </c>
      <c r="M1274" s="699">
        <v>333.31</v>
      </c>
      <c r="N1274" s="696">
        <v>1</v>
      </c>
      <c r="O1274" s="700">
        <v>1</v>
      </c>
      <c r="P1274" s="699">
        <v>333.31</v>
      </c>
      <c r="Q1274" s="701">
        <v>1</v>
      </c>
      <c r="R1274" s="696">
        <v>1</v>
      </c>
      <c r="S1274" s="701">
        <v>1</v>
      </c>
      <c r="T1274" s="700">
        <v>1</v>
      </c>
      <c r="U1274" s="702">
        <v>1</v>
      </c>
    </row>
    <row r="1275" spans="1:21" ht="14.4" customHeight="1" x14ac:dyDescent="0.3">
      <c r="A1275" s="695">
        <v>12</v>
      </c>
      <c r="B1275" s="696" t="s">
        <v>530</v>
      </c>
      <c r="C1275" s="696">
        <v>89301124</v>
      </c>
      <c r="D1275" s="697" t="s">
        <v>3062</v>
      </c>
      <c r="E1275" s="698" t="s">
        <v>1658</v>
      </c>
      <c r="F1275" s="696" t="s">
        <v>1639</v>
      </c>
      <c r="G1275" s="696" t="s">
        <v>1671</v>
      </c>
      <c r="H1275" s="696" t="s">
        <v>1090</v>
      </c>
      <c r="I1275" s="696" t="s">
        <v>1300</v>
      </c>
      <c r="J1275" s="696" t="s">
        <v>1301</v>
      </c>
      <c r="K1275" s="696" t="s">
        <v>1593</v>
      </c>
      <c r="L1275" s="699">
        <v>184.22</v>
      </c>
      <c r="M1275" s="699">
        <v>368.44</v>
      </c>
      <c r="N1275" s="696">
        <v>2</v>
      </c>
      <c r="O1275" s="700">
        <v>1</v>
      </c>
      <c r="P1275" s="699">
        <v>368.44</v>
      </c>
      <c r="Q1275" s="701">
        <v>1</v>
      </c>
      <c r="R1275" s="696">
        <v>2</v>
      </c>
      <c r="S1275" s="701">
        <v>1</v>
      </c>
      <c r="T1275" s="700">
        <v>1</v>
      </c>
      <c r="U1275" s="702">
        <v>1</v>
      </c>
    </row>
    <row r="1276" spans="1:21" ht="14.4" customHeight="1" x14ac:dyDescent="0.3">
      <c r="A1276" s="695">
        <v>12</v>
      </c>
      <c r="B1276" s="696" t="s">
        <v>530</v>
      </c>
      <c r="C1276" s="696">
        <v>89301124</v>
      </c>
      <c r="D1276" s="697" t="s">
        <v>3062</v>
      </c>
      <c r="E1276" s="698" t="s">
        <v>1658</v>
      </c>
      <c r="F1276" s="696" t="s">
        <v>1639</v>
      </c>
      <c r="G1276" s="696" t="s">
        <v>1755</v>
      </c>
      <c r="H1276" s="696" t="s">
        <v>531</v>
      </c>
      <c r="I1276" s="696" t="s">
        <v>1803</v>
      </c>
      <c r="J1276" s="696" t="s">
        <v>1804</v>
      </c>
      <c r="K1276" s="696" t="s">
        <v>1146</v>
      </c>
      <c r="L1276" s="699">
        <v>0</v>
      </c>
      <c r="M1276" s="699">
        <v>0</v>
      </c>
      <c r="N1276" s="696">
        <v>1</v>
      </c>
      <c r="O1276" s="700">
        <v>0.5</v>
      </c>
      <c r="P1276" s="699">
        <v>0</v>
      </c>
      <c r="Q1276" s="701"/>
      <c r="R1276" s="696">
        <v>1</v>
      </c>
      <c r="S1276" s="701">
        <v>1</v>
      </c>
      <c r="T1276" s="700">
        <v>0.5</v>
      </c>
      <c r="U1276" s="702">
        <v>1</v>
      </c>
    </row>
    <row r="1277" spans="1:21" ht="14.4" customHeight="1" x14ac:dyDescent="0.3">
      <c r="A1277" s="695">
        <v>12</v>
      </c>
      <c r="B1277" s="696" t="s">
        <v>530</v>
      </c>
      <c r="C1277" s="696">
        <v>89301124</v>
      </c>
      <c r="D1277" s="697" t="s">
        <v>3062</v>
      </c>
      <c r="E1277" s="698" t="s">
        <v>1658</v>
      </c>
      <c r="F1277" s="696" t="s">
        <v>1639</v>
      </c>
      <c r="G1277" s="696" t="s">
        <v>1755</v>
      </c>
      <c r="H1277" s="696" t="s">
        <v>531</v>
      </c>
      <c r="I1277" s="696" t="s">
        <v>684</v>
      </c>
      <c r="J1277" s="696" t="s">
        <v>685</v>
      </c>
      <c r="K1277" s="696" t="s">
        <v>1146</v>
      </c>
      <c r="L1277" s="699">
        <v>56.52</v>
      </c>
      <c r="M1277" s="699">
        <v>169.56</v>
      </c>
      <c r="N1277" s="696">
        <v>3</v>
      </c>
      <c r="O1277" s="700">
        <v>1.5</v>
      </c>
      <c r="P1277" s="699">
        <v>113.04</v>
      </c>
      <c r="Q1277" s="701">
        <v>0.66666666666666674</v>
      </c>
      <c r="R1277" s="696">
        <v>2</v>
      </c>
      <c r="S1277" s="701">
        <v>0.66666666666666663</v>
      </c>
      <c r="T1277" s="700">
        <v>1</v>
      </c>
      <c r="U1277" s="702">
        <v>0.66666666666666663</v>
      </c>
    </row>
    <row r="1278" spans="1:21" ht="14.4" customHeight="1" x14ac:dyDescent="0.3">
      <c r="A1278" s="695">
        <v>12</v>
      </c>
      <c r="B1278" s="696" t="s">
        <v>530</v>
      </c>
      <c r="C1278" s="696">
        <v>89301124</v>
      </c>
      <c r="D1278" s="697" t="s">
        <v>3062</v>
      </c>
      <c r="E1278" s="698" t="s">
        <v>1658</v>
      </c>
      <c r="F1278" s="696" t="s">
        <v>1639</v>
      </c>
      <c r="G1278" s="696" t="s">
        <v>1697</v>
      </c>
      <c r="H1278" s="696" t="s">
        <v>531</v>
      </c>
      <c r="I1278" s="696" t="s">
        <v>2080</v>
      </c>
      <c r="J1278" s="696" t="s">
        <v>2081</v>
      </c>
      <c r="K1278" s="696" t="s">
        <v>2082</v>
      </c>
      <c r="L1278" s="699">
        <v>133.18</v>
      </c>
      <c r="M1278" s="699">
        <v>266.36</v>
      </c>
      <c r="N1278" s="696">
        <v>2</v>
      </c>
      <c r="O1278" s="700">
        <v>1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12</v>
      </c>
      <c r="B1279" s="696" t="s">
        <v>530</v>
      </c>
      <c r="C1279" s="696">
        <v>89301124</v>
      </c>
      <c r="D1279" s="697" t="s">
        <v>3062</v>
      </c>
      <c r="E1279" s="698" t="s">
        <v>1658</v>
      </c>
      <c r="F1279" s="696" t="s">
        <v>1639</v>
      </c>
      <c r="G1279" s="696" t="s">
        <v>1730</v>
      </c>
      <c r="H1279" s="696" t="s">
        <v>531</v>
      </c>
      <c r="I1279" s="696" t="s">
        <v>890</v>
      </c>
      <c r="J1279" s="696" t="s">
        <v>891</v>
      </c>
      <c r="K1279" s="696" t="s">
        <v>1731</v>
      </c>
      <c r="L1279" s="699">
        <v>63.67</v>
      </c>
      <c r="M1279" s="699">
        <v>127.34</v>
      </c>
      <c r="N1279" s="696">
        <v>2</v>
      </c>
      <c r="O1279" s="700">
        <v>1</v>
      </c>
      <c r="P1279" s="699"/>
      <c r="Q1279" s="701">
        <v>0</v>
      </c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12</v>
      </c>
      <c r="B1280" s="696" t="s">
        <v>530</v>
      </c>
      <c r="C1280" s="696">
        <v>89301124</v>
      </c>
      <c r="D1280" s="697" t="s">
        <v>3062</v>
      </c>
      <c r="E1280" s="698" t="s">
        <v>1658</v>
      </c>
      <c r="F1280" s="696" t="s">
        <v>1639</v>
      </c>
      <c r="G1280" s="696" t="s">
        <v>1675</v>
      </c>
      <c r="H1280" s="696" t="s">
        <v>531</v>
      </c>
      <c r="I1280" s="696" t="s">
        <v>1267</v>
      </c>
      <c r="J1280" s="696" t="s">
        <v>1268</v>
      </c>
      <c r="K1280" s="696" t="s">
        <v>1269</v>
      </c>
      <c r="L1280" s="699">
        <v>153.52000000000001</v>
      </c>
      <c r="M1280" s="699">
        <v>307.04000000000002</v>
      </c>
      <c r="N1280" s="696">
        <v>2</v>
      </c>
      <c r="O1280" s="700">
        <v>2</v>
      </c>
      <c r="P1280" s="699">
        <v>153.52000000000001</v>
      </c>
      <c r="Q1280" s="701">
        <v>0.5</v>
      </c>
      <c r="R1280" s="696">
        <v>1</v>
      </c>
      <c r="S1280" s="701">
        <v>0.5</v>
      </c>
      <c r="T1280" s="700">
        <v>1</v>
      </c>
      <c r="U1280" s="702">
        <v>0.5</v>
      </c>
    </row>
    <row r="1281" spans="1:21" ht="14.4" customHeight="1" x14ac:dyDescent="0.3">
      <c r="A1281" s="695">
        <v>12</v>
      </c>
      <c r="B1281" s="696" t="s">
        <v>530</v>
      </c>
      <c r="C1281" s="696">
        <v>89301124</v>
      </c>
      <c r="D1281" s="697" t="s">
        <v>3062</v>
      </c>
      <c r="E1281" s="698" t="s">
        <v>1658</v>
      </c>
      <c r="F1281" s="696" t="s">
        <v>1639</v>
      </c>
      <c r="G1281" s="696" t="s">
        <v>2116</v>
      </c>
      <c r="H1281" s="696" t="s">
        <v>531</v>
      </c>
      <c r="I1281" s="696" t="s">
        <v>634</v>
      </c>
      <c r="J1281" s="696" t="s">
        <v>635</v>
      </c>
      <c r="K1281" s="696" t="s">
        <v>2117</v>
      </c>
      <c r="L1281" s="699">
        <v>314.89999999999998</v>
      </c>
      <c r="M1281" s="699">
        <v>629.79999999999995</v>
      </c>
      <c r="N1281" s="696">
        <v>2</v>
      </c>
      <c r="O1281" s="700">
        <v>0.5</v>
      </c>
      <c r="P1281" s="699">
        <v>629.79999999999995</v>
      </c>
      <c r="Q1281" s="701">
        <v>1</v>
      </c>
      <c r="R1281" s="696">
        <v>2</v>
      </c>
      <c r="S1281" s="701">
        <v>1</v>
      </c>
      <c r="T1281" s="700">
        <v>0.5</v>
      </c>
      <c r="U1281" s="702">
        <v>1</v>
      </c>
    </row>
    <row r="1282" spans="1:21" ht="14.4" customHeight="1" x14ac:dyDescent="0.3">
      <c r="A1282" s="695">
        <v>12</v>
      </c>
      <c r="B1282" s="696" t="s">
        <v>530</v>
      </c>
      <c r="C1282" s="696">
        <v>89301124</v>
      </c>
      <c r="D1282" s="697" t="s">
        <v>3062</v>
      </c>
      <c r="E1282" s="698" t="s">
        <v>1658</v>
      </c>
      <c r="F1282" s="696" t="s">
        <v>1639</v>
      </c>
      <c r="G1282" s="696" t="s">
        <v>3011</v>
      </c>
      <c r="H1282" s="696" t="s">
        <v>1090</v>
      </c>
      <c r="I1282" s="696" t="s">
        <v>1487</v>
      </c>
      <c r="J1282" s="696" t="s">
        <v>1488</v>
      </c>
      <c r="K1282" s="696" t="s">
        <v>1489</v>
      </c>
      <c r="L1282" s="699">
        <v>140.03</v>
      </c>
      <c r="M1282" s="699">
        <v>420.09000000000003</v>
      </c>
      <c r="N1282" s="696">
        <v>3</v>
      </c>
      <c r="O1282" s="700">
        <v>0.5</v>
      </c>
      <c r="P1282" s="699">
        <v>420.09000000000003</v>
      </c>
      <c r="Q1282" s="701">
        <v>1</v>
      </c>
      <c r="R1282" s="696">
        <v>3</v>
      </c>
      <c r="S1282" s="701">
        <v>1</v>
      </c>
      <c r="T1282" s="700">
        <v>0.5</v>
      </c>
      <c r="U1282" s="702">
        <v>1</v>
      </c>
    </row>
    <row r="1283" spans="1:21" ht="14.4" customHeight="1" x14ac:dyDescent="0.3">
      <c r="A1283" s="695">
        <v>12</v>
      </c>
      <c r="B1283" s="696" t="s">
        <v>530</v>
      </c>
      <c r="C1283" s="696">
        <v>89301124</v>
      </c>
      <c r="D1283" s="697" t="s">
        <v>3062</v>
      </c>
      <c r="E1283" s="698" t="s">
        <v>1658</v>
      </c>
      <c r="F1283" s="696" t="s">
        <v>1639</v>
      </c>
      <c r="G1283" s="696" t="s">
        <v>1713</v>
      </c>
      <c r="H1283" s="696" t="s">
        <v>531</v>
      </c>
      <c r="I1283" s="696" t="s">
        <v>1714</v>
      </c>
      <c r="J1283" s="696" t="s">
        <v>1715</v>
      </c>
      <c r="K1283" s="696" t="s">
        <v>1716</v>
      </c>
      <c r="L1283" s="699">
        <v>326.37</v>
      </c>
      <c r="M1283" s="699">
        <v>326.37</v>
      </c>
      <c r="N1283" s="696">
        <v>1</v>
      </c>
      <c r="O1283" s="700">
        <v>0.5</v>
      </c>
      <c r="P1283" s="699">
        <v>326.37</v>
      </c>
      <c r="Q1283" s="701">
        <v>1</v>
      </c>
      <c r="R1283" s="696">
        <v>1</v>
      </c>
      <c r="S1283" s="701">
        <v>1</v>
      </c>
      <c r="T1283" s="700">
        <v>0.5</v>
      </c>
      <c r="U1283" s="702">
        <v>1</v>
      </c>
    </row>
    <row r="1284" spans="1:21" ht="14.4" customHeight="1" x14ac:dyDescent="0.3">
      <c r="A1284" s="695">
        <v>12</v>
      </c>
      <c r="B1284" s="696" t="s">
        <v>530</v>
      </c>
      <c r="C1284" s="696">
        <v>89301124</v>
      </c>
      <c r="D1284" s="697" t="s">
        <v>3062</v>
      </c>
      <c r="E1284" s="698" t="s">
        <v>1658</v>
      </c>
      <c r="F1284" s="696" t="s">
        <v>1639</v>
      </c>
      <c r="G1284" s="696" t="s">
        <v>1676</v>
      </c>
      <c r="H1284" s="696" t="s">
        <v>531</v>
      </c>
      <c r="I1284" s="696" t="s">
        <v>1677</v>
      </c>
      <c r="J1284" s="696" t="s">
        <v>1280</v>
      </c>
      <c r="K1284" s="696" t="s">
        <v>1678</v>
      </c>
      <c r="L1284" s="699">
        <v>23.46</v>
      </c>
      <c r="M1284" s="699">
        <v>70.38</v>
      </c>
      <c r="N1284" s="696">
        <v>3</v>
      </c>
      <c r="O1284" s="700">
        <v>2</v>
      </c>
      <c r="P1284" s="699">
        <v>23.46</v>
      </c>
      <c r="Q1284" s="701">
        <v>0.33333333333333337</v>
      </c>
      <c r="R1284" s="696">
        <v>1</v>
      </c>
      <c r="S1284" s="701">
        <v>0.33333333333333331</v>
      </c>
      <c r="T1284" s="700">
        <v>1</v>
      </c>
      <c r="U1284" s="702">
        <v>0.5</v>
      </c>
    </row>
    <row r="1285" spans="1:21" ht="14.4" customHeight="1" x14ac:dyDescent="0.3">
      <c r="A1285" s="695">
        <v>12</v>
      </c>
      <c r="B1285" s="696" t="s">
        <v>530</v>
      </c>
      <c r="C1285" s="696">
        <v>89301124</v>
      </c>
      <c r="D1285" s="697" t="s">
        <v>3062</v>
      </c>
      <c r="E1285" s="698" t="s">
        <v>1658</v>
      </c>
      <c r="F1285" s="696" t="s">
        <v>1639</v>
      </c>
      <c r="G1285" s="696" t="s">
        <v>1760</v>
      </c>
      <c r="H1285" s="696" t="s">
        <v>1090</v>
      </c>
      <c r="I1285" s="696" t="s">
        <v>1761</v>
      </c>
      <c r="J1285" s="696" t="s">
        <v>1762</v>
      </c>
      <c r="K1285" s="696" t="s">
        <v>1763</v>
      </c>
      <c r="L1285" s="699">
        <v>164.15</v>
      </c>
      <c r="M1285" s="699">
        <v>656.6</v>
      </c>
      <c r="N1285" s="696">
        <v>4</v>
      </c>
      <c r="O1285" s="700">
        <v>2.5</v>
      </c>
      <c r="P1285" s="699">
        <v>328.3</v>
      </c>
      <c r="Q1285" s="701">
        <v>0.5</v>
      </c>
      <c r="R1285" s="696">
        <v>2</v>
      </c>
      <c r="S1285" s="701">
        <v>0.5</v>
      </c>
      <c r="T1285" s="700">
        <v>1</v>
      </c>
      <c r="U1285" s="702">
        <v>0.4</v>
      </c>
    </row>
    <row r="1286" spans="1:21" ht="14.4" customHeight="1" x14ac:dyDescent="0.3">
      <c r="A1286" s="695">
        <v>12</v>
      </c>
      <c r="B1286" s="696" t="s">
        <v>530</v>
      </c>
      <c r="C1286" s="696">
        <v>89301124</v>
      </c>
      <c r="D1286" s="697" t="s">
        <v>3062</v>
      </c>
      <c r="E1286" s="698" t="s">
        <v>1659</v>
      </c>
      <c r="F1286" s="696" t="s">
        <v>1639</v>
      </c>
      <c r="G1286" s="696" t="s">
        <v>1676</v>
      </c>
      <c r="H1286" s="696" t="s">
        <v>531</v>
      </c>
      <c r="I1286" s="696" t="s">
        <v>1677</v>
      </c>
      <c r="J1286" s="696" t="s">
        <v>1280</v>
      </c>
      <c r="K1286" s="696" t="s">
        <v>1678</v>
      </c>
      <c r="L1286" s="699">
        <v>23.46</v>
      </c>
      <c r="M1286" s="699">
        <v>23.46</v>
      </c>
      <c r="N1286" s="696">
        <v>1</v>
      </c>
      <c r="O1286" s="700">
        <v>1</v>
      </c>
      <c r="P1286" s="699"/>
      <c r="Q1286" s="701">
        <v>0</v>
      </c>
      <c r="R1286" s="696"/>
      <c r="S1286" s="701">
        <v>0</v>
      </c>
      <c r="T1286" s="700"/>
      <c r="U1286" s="702">
        <v>0</v>
      </c>
    </row>
    <row r="1287" spans="1:21" ht="14.4" customHeight="1" x14ac:dyDescent="0.3">
      <c r="A1287" s="695">
        <v>12</v>
      </c>
      <c r="B1287" s="696" t="s">
        <v>530</v>
      </c>
      <c r="C1287" s="696">
        <v>89301124</v>
      </c>
      <c r="D1287" s="697" t="s">
        <v>3062</v>
      </c>
      <c r="E1287" s="698" t="s">
        <v>1660</v>
      </c>
      <c r="F1287" s="696" t="s">
        <v>1639</v>
      </c>
      <c r="G1287" s="696" t="s">
        <v>1730</v>
      </c>
      <c r="H1287" s="696" t="s">
        <v>531</v>
      </c>
      <c r="I1287" s="696" t="s">
        <v>968</v>
      </c>
      <c r="J1287" s="696" t="s">
        <v>969</v>
      </c>
      <c r="K1287" s="696" t="s">
        <v>2985</v>
      </c>
      <c r="L1287" s="699">
        <v>31.84</v>
      </c>
      <c r="M1287" s="699">
        <v>31.84</v>
      </c>
      <c r="N1287" s="696">
        <v>1</v>
      </c>
      <c r="O1287" s="700">
        <v>1</v>
      </c>
      <c r="P1287" s="699">
        <v>31.84</v>
      </c>
      <c r="Q1287" s="701">
        <v>1</v>
      </c>
      <c r="R1287" s="696">
        <v>1</v>
      </c>
      <c r="S1287" s="701">
        <v>1</v>
      </c>
      <c r="T1287" s="700">
        <v>1</v>
      </c>
      <c r="U1287" s="702">
        <v>1</v>
      </c>
    </row>
    <row r="1288" spans="1:21" ht="14.4" customHeight="1" x14ac:dyDescent="0.3">
      <c r="A1288" s="695">
        <v>12</v>
      </c>
      <c r="B1288" s="696" t="s">
        <v>530</v>
      </c>
      <c r="C1288" s="696">
        <v>89301124</v>
      </c>
      <c r="D1288" s="697" t="s">
        <v>3062</v>
      </c>
      <c r="E1288" s="698" t="s">
        <v>1660</v>
      </c>
      <c r="F1288" s="696" t="s">
        <v>1639</v>
      </c>
      <c r="G1288" s="696" t="s">
        <v>2529</v>
      </c>
      <c r="H1288" s="696" t="s">
        <v>531</v>
      </c>
      <c r="I1288" s="696" t="s">
        <v>665</v>
      </c>
      <c r="J1288" s="696" t="s">
        <v>2531</v>
      </c>
      <c r="K1288" s="696" t="s">
        <v>2532</v>
      </c>
      <c r="L1288" s="699">
        <v>72.05</v>
      </c>
      <c r="M1288" s="699">
        <v>72.05</v>
      </c>
      <c r="N1288" s="696">
        <v>1</v>
      </c>
      <c r="O1288" s="700">
        <v>0.5</v>
      </c>
      <c r="P1288" s="699">
        <v>72.05</v>
      </c>
      <c r="Q1288" s="701">
        <v>1</v>
      </c>
      <c r="R1288" s="696">
        <v>1</v>
      </c>
      <c r="S1288" s="701">
        <v>1</v>
      </c>
      <c r="T1288" s="700">
        <v>0.5</v>
      </c>
      <c r="U1288" s="702">
        <v>1</v>
      </c>
    </row>
    <row r="1289" spans="1:21" ht="14.4" customHeight="1" x14ac:dyDescent="0.3">
      <c r="A1289" s="695">
        <v>12</v>
      </c>
      <c r="B1289" s="696" t="s">
        <v>530</v>
      </c>
      <c r="C1289" s="696">
        <v>89301124</v>
      </c>
      <c r="D1289" s="697" t="s">
        <v>3062</v>
      </c>
      <c r="E1289" s="698" t="s">
        <v>1660</v>
      </c>
      <c r="F1289" s="696" t="s">
        <v>1639</v>
      </c>
      <c r="G1289" s="696" t="s">
        <v>2116</v>
      </c>
      <c r="H1289" s="696" t="s">
        <v>531</v>
      </c>
      <c r="I1289" s="696" t="s">
        <v>3012</v>
      </c>
      <c r="J1289" s="696" t="s">
        <v>3013</v>
      </c>
      <c r="K1289" s="696" t="s">
        <v>3014</v>
      </c>
      <c r="L1289" s="699">
        <v>349.88</v>
      </c>
      <c r="M1289" s="699">
        <v>349.88</v>
      </c>
      <c r="N1289" s="696">
        <v>1</v>
      </c>
      <c r="O1289" s="700">
        <v>0.5</v>
      </c>
      <c r="P1289" s="699">
        <v>349.88</v>
      </c>
      <c r="Q1289" s="701">
        <v>1</v>
      </c>
      <c r="R1289" s="696">
        <v>1</v>
      </c>
      <c r="S1289" s="701">
        <v>1</v>
      </c>
      <c r="T1289" s="700">
        <v>0.5</v>
      </c>
      <c r="U1289" s="702">
        <v>1</v>
      </c>
    </row>
    <row r="1290" spans="1:21" ht="14.4" customHeight="1" x14ac:dyDescent="0.3">
      <c r="A1290" s="695">
        <v>12</v>
      </c>
      <c r="B1290" s="696" t="s">
        <v>530</v>
      </c>
      <c r="C1290" s="696">
        <v>89301124</v>
      </c>
      <c r="D1290" s="697" t="s">
        <v>3062</v>
      </c>
      <c r="E1290" s="698" t="s">
        <v>1660</v>
      </c>
      <c r="F1290" s="696" t="s">
        <v>1639</v>
      </c>
      <c r="G1290" s="696" t="s">
        <v>1743</v>
      </c>
      <c r="H1290" s="696" t="s">
        <v>531</v>
      </c>
      <c r="I1290" s="696" t="s">
        <v>650</v>
      </c>
      <c r="J1290" s="696" t="s">
        <v>651</v>
      </c>
      <c r="K1290" s="696" t="s">
        <v>652</v>
      </c>
      <c r="L1290" s="699">
        <v>56.69</v>
      </c>
      <c r="M1290" s="699">
        <v>56.69</v>
      </c>
      <c r="N1290" s="696">
        <v>1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12</v>
      </c>
      <c r="B1291" s="696" t="s">
        <v>530</v>
      </c>
      <c r="C1291" s="696">
        <v>89301124</v>
      </c>
      <c r="D1291" s="697" t="s">
        <v>3062</v>
      </c>
      <c r="E1291" s="698" t="s">
        <v>1660</v>
      </c>
      <c r="F1291" s="696" t="s">
        <v>1639</v>
      </c>
      <c r="G1291" s="696" t="s">
        <v>1760</v>
      </c>
      <c r="H1291" s="696" t="s">
        <v>1090</v>
      </c>
      <c r="I1291" s="696" t="s">
        <v>1761</v>
      </c>
      <c r="J1291" s="696" t="s">
        <v>1762</v>
      </c>
      <c r="K1291" s="696" t="s">
        <v>1763</v>
      </c>
      <c r="L1291" s="699">
        <v>164.15</v>
      </c>
      <c r="M1291" s="699">
        <v>164.15</v>
      </c>
      <c r="N1291" s="696">
        <v>1</v>
      </c>
      <c r="O1291" s="700">
        <v>1</v>
      </c>
      <c r="P1291" s="699"/>
      <c r="Q1291" s="701">
        <v>0</v>
      </c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12</v>
      </c>
      <c r="B1292" s="696" t="s">
        <v>530</v>
      </c>
      <c r="C1292" s="696">
        <v>89301124</v>
      </c>
      <c r="D1292" s="697" t="s">
        <v>3062</v>
      </c>
      <c r="E1292" s="698" t="s">
        <v>1661</v>
      </c>
      <c r="F1292" s="696" t="s">
        <v>1639</v>
      </c>
      <c r="G1292" s="696" t="s">
        <v>1671</v>
      </c>
      <c r="H1292" s="696" t="s">
        <v>1090</v>
      </c>
      <c r="I1292" s="696" t="s">
        <v>1300</v>
      </c>
      <c r="J1292" s="696" t="s">
        <v>1301</v>
      </c>
      <c r="K1292" s="696" t="s">
        <v>1593</v>
      </c>
      <c r="L1292" s="699">
        <v>184.22</v>
      </c>
      <c r="M1292" s="699">
        <v>368.44</v>
      </c>
      <c r="N1292" s="696">
        <v>2</v>
      </c>
      <c r="O1292" s="700">
        <v>2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12</v>
      </c>
      <c r="B1293" s="696" t="s">
        <v>530</v>
      </c>
      <c r="C1293" s="696">
        <v>89301124</v>
      </c>
      <c r="D1293" s="697" t="s">
        <v>3062</v>
      </c>
      <c r="E1293" s="698" t="s">
        <v>1661</v>
      </c>
      <c r="F1293" s="696" t="s">
        <v>1639</v>
      </c>
      <c r="G1293" s="696" t="s">
        <v>1836</v>
      </c>
      <c r="H1293" s="696" t="s">
        <v>531</v>
      </c>
      <c r="I1293" s="696" t="s">
        <v>2354</v>
      </c>
      <c r="J1293" s="696" t="s">
        <v>1838</v>
      </c>
      <c r="K1293" s="696" t="s">
        <v>2355</v>
      </c>
      <c r="L1293" s="699">
        <v>500.14</v>
      </c>
      <c r="M1293" s="699">
        <v>500.14</v>
      </c>
      <c r="N1293" s="696">
        <v>1</v>
      </c>
      <c r="O1293" s="700">
        <v>0.5</v>
      </c>
      <c r="P1293" s="699"/>
      <c r="Q1293" s="701">
        <v>0</v>
      </c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12</v>
      </c>
      <c r="B1294" s="696" t="s">
        <v>530</v>
      </c>
      <c r="C1294" s="696">
        <v>89301124</v>
      </c>
      <c r="D1294" s="697" t="s">
        <v>3062</v>
      </c>
      <c r="E1294" s="698" t="s">
        <v>1661</v>
      </c>
      <c r="F1294" s="696" t="s">
        <v>1639</v>
      </c>
      <c r="G1294" s="696" t="s">
        <v>1730</v>
      </c>
      <c r="H1294" s="696" t="s">
        <v>531</v>
      </c>
      <c r="I1294" s="696" t="s">
        <v>890</v>
      </c>
      <c r="J1294" s="696" t="s">
        <v>891</v>
      </c>
      <c r="K1294" s="696" t="s">
        <v>1731</v>
      </c>
      <c r="L1294" s="699">
        <v>63.67</v>
      </c>
      <c r="M1294" s="699">
        <v>127.34</v>
      </c>
      <c r="N1294" s="696">
        <v>2</v>
      </c>
      <c r="O1294" s="700">
        <v>0.5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12</v>
      </c>
      <c r="B1295" s="696" t="s">
        <v>530</v>
      </c>
      <c r="C1295" s="696">
        <v>89301124</v>
      </c>
      <c r="D1295" s="697" t="s">
        <v>3062</v>
      </c>
      <c r="E1295" s="698" t="s">
        <v>1661</v>
      </c>
      <c r="F1295" s="696" t="s">
        <v>1639</v>
      </c>
      <c r="G1295" s="696" t="s">
        <v>1743</v>
      </c>
      <c r="H1295" s="696" t="s">
        <v>531</v>
      </c>
      <c r="I1295" s="696" t="s">
        <v>650</v>
      </c>
      <c r="J1295" s="696" t="s">
        <v>651</v>
      </c>
      <c r="K1295" s="696" t="s">
        <v>652</v>
      </c>
      <c r="L1295" s="699">
        <v>56.69</v>
      </c>
      <c r="M1295" s="699">
        <v>510.21</v>
      </c>
      <c r="N1295" s="696">
        <v>9</v>
      </c>
      <c r="O1295" s="700">
        <v>2.5</v>
      </c>
      <c r="P1295" s="699">
        <v>396.83</v>
      </c>
      <c r="Q1295" s="701">
        <v>0.77777777777777779</v>
      </c>
      <c r="R1295" s="696">
        <v>7</v>
      </c>
      <c r="S1295" s="701">
        <v>0.77777777777777779</v>
      </c>
      <c r="T1295" s="700">
        <v>2</v>
      </c>
      <c r="U1295" s="702">
        <v>0.8</v>
      </c>
    </row>
    <row r="1296" spans="1:21" ht="14.4" customHeight="1" x14ac:dyDescent="0.3">
      <c r="A1296" s="695">
        <v>12</v>
      </c>
      <c r="B1296" s="696" t="s">
        <v>530</v>
      </c>
      <c r="C1296" s="696">
        <v>89301124</v>
      </c>
      <c r="D1296" s="697" t="s">
        <v>3062</v>
      </c>
      <c r="E1296" s="698" t="s">
        <v>1661</v>
      </c>
      <c r="F1296" s="696" t="s">
        <v>1639</v>
      </c>
      <c r="G1296" s="696" t="s">
        <v>3015</v>
      </c>
      <c r="H1296" s="696" t="s">
        <v>531</v>
      </c>
      <c r="I1296" s="696" t="s">
        <v>3016</v>
      </c>
      <c r="J1296" s="696" t="s">
        <v>3017</v>
      </c>
      <c r="K1296" s="696" t="s">
        <v>3018</v>
      </c>
      <c r="L1296" s="699">
        <v>340.32</v>
      </c>
      <c r="M1296" s="699">
        <v>340.32</v>
      </c>
      <c r="N1296" s="696">
        <v>1</v>
      </c>
      <c r="O1296" s="700">
        <v>0.5</v>
      </c>
      <c r="P1296" s="699">
        <v>340.32</v>
      </c>
      <c r="Q1296" s="701">
        <v>1</v>
      </c>
      <c r="R1296" s="696">
        <v>1</v>
      </c>
      <c r="S1296" s="701">
        <v>1</v>
      </c>
      <c r="T1296" s="700">
        <v>0.5</v>
      </c>
      <c r="U1296" s="702">
        <v>1</v>
      </c>
    </row>
    <row r="1297" spans="1:21" ht="14.4" customHeight="1" x14ac:dyDescent="0.3">
      <c r="A1297" s="695">
        <v>12</v>
      </c>
      <c r="B1297" s="696" t="s">
        <v>530</v>
      </c>
      <c r="C1297" s="696">
        <v>89301124</v>
      </c>
      <c r="D1297" s="697" t="s">
        <v>3062</v>
      </c>
      <c r="E1297" s="698" t="s">
        <v>1661</v>
      </c>
      <c r="F1297" s="696" t="s">
        <v>1639</v>
      </c>
      <c r="G1297" s="696" t="s">
        <v>3015</v>
      </c>
      <c r="H1297" s="696" t="s">
        <v>531</v>
      </c>
      <c r="I1297" s="696" t="s">
        <v>3019</v>
      </c>
      <c r="J1297" s="696" t="s">
        <v>3020</v>
      </c>
      <c r="K1297" s="696" t="s">
        <v>3021</v>
      </c>
      <c r="L1297" s="699">
        <v>454.34</v>
      </c>
      <c r="M1297" s="699">
        <v>454.34</v>
      </c>
      <c r="N1297" s="696">
        <v>1</v>
      </c>
      <c r="O1297" s="700">
        <v>0.5</v>
      </c>
      <c r="P1297" s="699">
        <v>454.34</v>
      </c>
      <c r="Q1297" s="701">
        <v>1</v>
      </c>
      <c r="R1297" s="696">
        <v>1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12</v>
      </c>
      <c r="B1298" s="696" t="s">
        <v>530</v>
      </c>
      <c r="C1298" s="696">
        <v>89301124</v>
      </c>
      <c r="D1298" s="697" t="s">
        <v>3062</v>
      </c>
      <c r="E1298" s="698" t="s">
        <v>1661</v>
      </c>
      <c r="F1298" s="696" t="s">
        <v>1639</v>
      </c>
      <c r="G1298" s="696" t="s">
        <v>1713</v>
      </c>
      <c r="H1298" s="696" t="s">
        <v>531</v>
      </c>
      <c r="I1298" s="696" t="s">
        <v>1714</v>
      </c>
      <c r="J1298" s="696" t="s">
        <v>1715</v>
      </c>
      <c r="K1298" s="696" t="s">
        <v>1716</v>
      </c>
      <c r="L1298" s="699">
        <v>326.37</v>
      </c>
      <c r="M1298" s="699">
        <v>1305.48</v>
      </c>
      <c r="N1298" s="696">
        <v>4</v>
      </c>
      <c r="O1298" s="700">
        <v>3</v>
      </c>
      <c r="P1298" s="699">
        <v>652.74</v>
      </c>
      <c r="Q1298" s="701">
        <v>0.5</v>
      </c>
      <c r="R1298" s="696">
        <v>2</v>
      </c>
      <c r="S1298" s="701">
        <v>0.5</v>
      </c>
      <c r="T1298" s="700">
        <v>2</v>
      </c>
      <c r="U1298" s="702">
        <v>0.66666666666666663</v>
      </c>
    </row>
    <row r="1299" spans="1:21" ht="14.4" customHeight="1" x14ac:dyDescent="0.3">
      <c r="A1299" s="695">
        <v>12</v>
      </c>
      <c r="B1299" s="696" t="s">
        <v>530</v>
      </c>
      <c r="C1299" s="696">
        <v>89301124</v>
      </c>
      <c r="D1299" s="697" t="s">
        <v>3062</v>
      </c>
      <c r="E1299" s="698" t="s">
        <v>1661</v>
      </c>
      <c r="F1299" s="696" t="s">
        <v>1639</v>
      </c>
      <c r="G1299" s="696" t="s">
        <v>1902</v>
      </c>
      <c r="H1299" s="696" t="s">
        <v>531</v>
      </c>
      <c r="I1299" s="696" t="s">
        <v>1910</v>
      </c>
      <c r="J1299" s="696" t="s">
        <v>1907</v>
      </c>
      <c r="K1299" s="696" t="s">
        <v>1908</v>
      </c>
      <c r="L1299" s="699">
        <v>1786.21</v>
      </c>
      <c r="M1299" s="699">
        <v>1786.21</v>
      </c>
      <c r="N1299" s="696">
        <v>1</v>
      </c>
      <c r="O1299" s="700">
        <v>1</v>
      </c>
      <c r="P1299" s="699"/>
      <c r="Q1299" s="701">
        <v>0</v>
      </c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12</v>
      </c>
      <c r="B1300" s="696" t="s">
        <v>530</v>
      </c>
      <c r="C1300" s="696">
        <v>89301124</v>
      </c>
      <c r="D1300" s="697" t="s">
        <v>3062</v>
      </c>
      <c r="E1300" s="698" t="s">
        <v>1661</v>
      </c>
      <c r="F1300" s="696" t="s">
        <v>1639</v>
      </c>
      <c r="G1300" s="696" t="s">
        <v>1676</v>
      </c>
      <c r="H1300" s="696" t="s">
        <v>531</v>
      </c>
      <c r="I1300" s="696" t="s">
        <v>1677</v>
      </c>
      <c r="J1300" s="696" t="s">
        <v>1280</v>
      </c>
      <c r="K1300" s="696" t="s">
        <v>1678</v>
      </c>
      <c r="L1300" s="699">
        <v>23.46</v>
      </c>
      <c r="M1300" s="699">
        <v>93.84</v>
      </c>
      <c r="N1300" s="696">
        <v>4</v>
      </c>
      <c r="O1300" s="700">
        <v>3.5</v>
      </c>
      <c r="P1300" s="699">
        <v>46.92</v>
      </c>
      <c r="Q1300" s="701">
        <v>0.5</v>
      </c>
      <c r="R1300" s="696">
        <v>2</v>
      </c>
      <c r="S1300" s="701">
        <v>0.5</v>
      </c>
      <c r="T1300" s="700">
        <v>1.5</v>
      </c>
      <c r="U1300" s="702">
        <v>0.42857142857142855</v>
      </c>
    </row>
    <row r="1301" spans="1:21" ht="14.4" customHeight="1" x14ac:dyDescent="0.3">
      <c r="A1301" s="695">
        <v>12</v>
      </c>
      <c r="B1301" s="696" t="s">
        <v>530</v>
      </c>
      <c r="C1301" s="696">
        <v>89301124</v>
      </c>
      <c r="D1301" s="697" t="s">
        <v>3062</v>
      </c>
      <c r="E1301" s="698" t="s">
        <v>1661</v>
      </c>
      <c r="F1301" s="696" t="s">
        <v>1639</v>
      </c>
      <c r="G1301" s="696" t="s">
        <v>3022</v>
      </c>
      <c r="H1301" s="696" t="s">
        <v>531</v>
      </c>
      <c r="I1301" s="696" t="s">
        <v>752</v>
      </c>
      <c r="J1301" s="696" t="s">
        <v>753</v>
      </c>
      <c r="K1301" s="696" t="s">
        <v>3023</v>
      </c>
      <c r="L1301" s="699">
        <v>472.71</v>
      </c>
      <c r="M1301" s="699">
        <v>945.42</v>
      </c>
      <c r="N1301" s="696">
        <v>2</v>
      </c>
      <c r="O1301" s="700">
        <v>0.5</v>
      </c>
      <c r="P1301" s="699">
        <v>945.42</v>
      </c>
      <c r="Q1301" s="701">
        <v>1</v>
      </c>
      <c r="R1301" s="696">
        <v>2</v>
      </c>
      <c r="S1301" s="701">
        <v>1</v>
      </c>
      <c r="T1301" s="700">
        <v>0.5</v>
      </c>
      <c r="U1301" s="702">
        <v>1</v>
      </c>
    </row>
    <row r="1302" spans="1:21" ht="14.4" customHeight="1" x14ac:dyDescent="0.3">
      <c r="A1302" s="695">
        <v>12</v>
      </c>
      <c r="B1302" s="696" t="s">
        <v>530</v>
      </c>
      <c r="C1302" s="696">
        <v>89301124</v>
      </c>
      <c r="D1302" s="697" t="s">
        <v>3062</v>
      </c>
      <c r="E1302" s="698" t="s">
        <v>1661</v>
      </c>
      <c r="F1302" s="696" t="s">
        <v>1639</v>
      </c>
      <c r="G1302" s="696" t="s">
        <v>1760</v>
      </c>
      <c r="H1302" s="696" t="s">
        <v>531</v>
      </c>
      <c r="I1302" s="696" t="s">
        <v>1916</v>
      </c>
      <c r="J1302" s="696" t="s">
        <v>1917</v>
      </c>
      <c r="K1302" s="696" t="s">
        <v>1918</v>
      </c>
      <c r="L1302" s="699">
        <v>547.16999999999996</v>
      </c>
      <c r="M1302" s="699">
        <v>547.16999999999996</v>
      </c>
      <c r="N1302" s="696">
        <v>1</v>
      </c>
      <c r="O1302" s="700">
        <v>1</v>
      </c>
      <c r="P1302" s="699"/>
      <c r="Q1302" s="701">
        <v>0</v>
      </c>
      <c r="R1302" s="696"/>
      <c r="S1302" s="701">
        <v>0</v>
      </c>
      <c r="T1302" s="700"/>
      <c r="U1302" s="702">
        <v>0</v>
      </c>
    </row>
    <row r="1303" spans="1:21" ht="14.4" customHeight="1" x14ac:dyDescent="0.3">
      <c r="A1303" s="695">
        <v>12</v>
      </c>
      <c r="B1303" s="696" t="s">
        <v>530</v>
      </c>
      <c r="C1303" s="696">
        <v>89301124</v>
      </c>
      <c r="D1303" s="697" t="s">
        <v>3062</v>
      </c>
      <c r="E1303" s="698" t="s">
        <v>1661</v>
      </c>
      <c r="F1303" s="696" t="s">
        <v>1639</v>
      </c>
      <c r="G1303" s="696" t="s">
        <v>1760</v>
      </c>
      <c r="H1303" s="696" t="s">
        <v>1090</v>
      </c>
      <c r="I1303" s="696" t="s">
        <v>1919</v>
      </c>
      <c r="J1303" s="696" t="s">
        <v>1762</v>
      </c>
      <c r="K1303" s="696" t="s">
        <v>1920</v>
      </c>
      <c r="L1303" s="699">
        <v>492.45</v>
      </c>
      <c r="M1303" s="699">
        <v>492.45</v>
      </c>
      <c r="N1303" s="696">
        <v>1</v>
      </c>
      <c r="O1303" s="700">
        <v>1</v>
      </c>
      <c r="P1303" s="699">
        <v>492.45</v>
      </c>
      <c r="Q1303" s="701">
        <v>1</v>
      </c>
      <c r="R1303" s="696">
        <v>1</v>
      </c>
      <c r="S1303" s="701">
        <v>1</v>
      </c>
      <c r="T1303" s="700">
        <v>1</v>
      </c>
      <c r="U1303" s="702">
        <v>1</v>
      </c>
    </row>
    <row r="1304" spans="1:21" ht="14.4" customHeight="1" x14ac:dyDescent="0.3">
      <c r="A1304" s="695">
        <v>12</v>
      </c>
      <c r="B1304" s="696" t="s">
        <v>530</v>
      </c>
      <c r="C1304" s="696">
        <v>89301124</v>
      </c>
      <c r="D1304" s="697" t="s">
        <v>3062</v>
      </c>
      <c r="E1304" s="698" t="s">
        <v>1661</v>
      </c>
      <c r="F1304" s="696" t="s">
        <v>1639</v>
      </c>
      <c r="G1304" s="696" t="s">
        <v>2314</v>
      </c>
      <c r="H1304" s="696" t="s">
        <v>531</v>
      </c>
      <c r="I1304" s="696" t="s">
        <v>2633</v>
      </c>
      <c r="J1304" s="696" t="s">
        <v>2634</v>
      </c>
      <c r="K1304" s="696" t="s">
        <v>2635</v>
      </c>
      <c r="L1304" s="699">
        <v>91.85</v>
      </c>
      <c r="M1304" s="699">
        <v>275.54999999999995</v>
      </c>
      <c r="N1304" s="696">
        <v>3</v>
      </c>
      <c r="O1304" s="700">
        <v>1.5</v>
      </c>
      <c r="P1304" s="699">
        <v>91.85</v>
      </c>
      <c r="Q1304" s="701">
        <v>0.33333333333333337</v>
      </c>
      <c r="R1304" s="696">
        <v>1</v>
      </c>
      <c r="S1304" s="701">
        <v>0.33333333333333331</v>
      </c>
      <c r="T1304" s="700">
        <v>1</v>
      </c>
      <c r="U1304" s="702">
        <v>0.66666666666666663</v>
      </c>
    </row>
    <row r="1305" spans="1:21" ht="14.4" customHeight="1" x14ac:dyDescent="0.3">
      <c r="A1305" s="695">
        <v>12</v>
      </c>
      <c r="B1305" s="696" t="s">
        <v>530</v>
      </c>
      <c r="C1305" s="696">
        <v>89301124</v>
      </c>
      <c r="D1305" s="697" t="s">
        <v>3062</v>
      </c>
      <c r="E1305" s="698" t="s">
        <v>1661</v>
      </c>
      <c r="F1305" s="696" t="s">
        <v>1640</v>
      </c>
      <c r="G1305" s="696" t="s">
        <v>2141</v>
      </c>
      <c r="H1305" s="696" t="s">
        <v>531</v>
      </c>
      <c r="I1305" s="696" t="s">
        <v>2241</v>
      </c>
      <c r="J1305" s="696" t="s">
        <v>2143</v>
      </c>
      <c r="K1305" s="696"/>
      <c r="L1305" s="699">
        <v>0</v>
      </c>
      <c r="M1305" s="699">
        <v>0</v>
      </c>
      <c r="N1305" s="696">
        <v>1</v>
      </c>
      <c r="O1305" s="700">
        <v>1</v>
      </c>
      <c r="P1305" s="699"/>
      <c r="Q1305" s="701"/>
      <c r="R1305" s="696"/>
      <c r="S1305" s="701">
        <v>0</v>
      </c>
      <c r="T1305" s="700"/>
      <c r="U1305" s="702">
        <v>0</v>
      </c>
    </row>
    <row r="1306" spans="1:21" ht="14.4" customHeight="1" x14ac:dyDescent="0.3">
      <c r="A1306" s="695">
        <v>12</v>
      </c>
      <c r="B1306" s="696" t="s">
        <v>530</v>
      </c>
      <c r="C1306" s="696">
        <v>89301124</v>
      </c>
      <c r="D1306" s="697" t="s">
        <v>3062</v>
      </c>
      <c r="E1306" s="698" t="s">
        <v>1661</v>
      </c>
      <c r="F1306" s="696" t="s">
        <v>1641</v>
      </c>
      <c r="G1306" s="696" t="s">
        <v>1687</v>
      </c>
      <c r="H1306" s="696" t="s">
        <v>531</v>
      </c>
      <c r="I1306" s="696" t="s">
        <v>2331</v>
      </c>
      <c r="J1306" s="696" t="s">
        <v>2332</v>
      </c>
      <c r="K1306" s="696" t="s">
        <v>2333</v>
      </c>
      <c r="L1306" s="699">
        <v>500</v>
      </c>
      <c r="M1306" s="699">
        <v>3000</v>
      </c>
      <c r="N1306" s="696">
        <v>6</v>
      </c>
      <c r="O1306" s="700">
        <v>2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12</v>
      </c>
      <c r="B1307" s="696" t="s">
        <v>530</v>
      </c>
      <c r="C1307" s="696">
        <v>89301124</v>
      </c>
      <c r="D1307" s="697" t="s">
        <v>3062</v>
      </c>
      <c r="E1307" s="698" t="s">
        <v>1663</v>
      </c>
      <c r="F1307" s="696" t="s">
        <v>1639</v>
      </c>
      <c r="G1307" s="696" t="s">
        <v>1675</v>
      </c>
      <c r="H1307" s="696" t="s">
        <v>531</v>
      </c>
      <c r="I1307" s="696" t="s">
        <v>1267</v>
      </c>
      <c r="J1307" s="696" t="s">
        <v>1268</v>
      </c>
      <c r="K1307" s="696" t="s">
        <v>1269</v>
      </c>
      <c r="L1307" s="699">
        <v>153.52000000000001</v>
      </c>
      <c r="M1307" s="699">
        <v>460.56000000000006</v>
      </c>
      <c r="N1307" s="696">
        <v>3</v>
      </c>
      <c r="O1307" s="700">
        <v>3</v>
      </c>
      <c r="P1307" s="699">
        <v>307.04000000000002</v>
      </c>
      <c r="Q1307" s="701">
        <v>0.66666666666666663</v>
      </c>
      <c r="R1307" s="696">
        <v>2</v>
      </c>
      <c r="S1307" s="701">
        <v>0.66666666666666663</v>
      </c>
      <c r="T1307" s="700">
        <v>2</v>
      </c>
      <c r="U1307" s="702">
        <v>0.66666666666666663</v>
      </c>
    </row>
    <row r="1308" spans="1:21" ht="14.4" customHeight="1" x14ac:dyDescent="0.3">
      <c r="A1308" s="695">
        <v>12</v>
      </c>
      <c r="B1308" s="696" t="s">
        <v>530</v>
      </c>
      <c r="C1308" s="696">
        <v>89301124</v>
      </c>
      <c r="D1308" s="697" t="s">
        <v>3062</v>
      </c>
      <c r="E1308" s="698" t="s">
        <v>1666</v>
      </c>
      <c r="F1308" s="696" t="s">
        <v>1639</v>
      </c>
      <c r="G1308" s="696" t="s">
        <v>1730</v>
      </c>
      <c r="H1308" s="696" t="s">
        <v>531</v>
      </c>
      <c r="I1308" s="696" t="s">
        <v>890</v>
      </c>
      <c r="J1308" s="696" t="s">
        <v>891</v>
      </c>
      <c r="K1308" s="696" t="s">
        <v>1731</v>
      </c>
      <c r="L1308" s="699">
        <v>63.67</v>
      </c>
      <c r="M1308" s="699">
        <v>63.67</v>
      </c>
      <c r="N1308" s="696">
        <v>1</v>
      </c>
      <c r="O1308" s="700">
        <v>1</v>
      </c>
      <c r="P1308" s="699">
        <v>63.67</v>
      </c>
      <c r="Q1308" s="701">
        <v>1</v>
      </c>
      <c r="R1308" s="696">
        <v>1</v>
      </c>
      <c r="S1308" s="701">
        <v>1</v>
      </c>
      <c r="T1308" s="700">
        <v>1</v>
      </c>
      <c r="U1308" s="702">
        <v>1</v>
      </c>
    </row>
    <row r="1309" spans="1:21" ht="14.4" customHeight="1" x14ac:dyDescent="0.3">
      <c r="A1309" s="695">
        <v>12</v>
      </c>
      <c r="B1309" s="696" t="s">
        <v>530</v>
      </c>
      <c r="C1309" s="696">
        <v>89301124</v>
      </c>
      <c r="D1309" s="697" t="s">
        <v>3062</v>
      </c>
      <c r="E1309" s="698" t="s">
        <v>1666</v>
      </c>
      <c r="F1309" s="696" t="s">
        <v>1639</v>
      </c>
      <c r="G1309" s="696" t="s">
        <v>1713</v>
      </c>
      <c r="H1309" s="696" t="s">
        <v>531</v>
      </c>
      <c r="I1309" s="696" t="s">
        <v>1714</v>
      </c>
      <c r="J1309" s="696" t="s">
        <v>1715</v>
      </c>
      <c r="K1309" s="696" t="s">
        <v>1716</v>
      </c>
      <c r="L1309" s="699">
        <v>326.37</v>
      </c>
      <c r="M1309" s="699">
        <v>326.37</v>
      </c>
      <c r="N1309" s="696">
        <v>1</v>
      </c>
      <c r="O1309" s="700">
        <v>1</v>
      </c>
      <c r="P1309" s="699">
        <v>326.37</v>
      </c>
      <c r="Q1309" s="701">
        <v>1</v>
      </c>
      <c r="R1309" s="696">
        <v>1</v>
      </c>
      <c r="S1309" s="701">
        <v>1</v>
      </c>
      <c r="T1309" s="700">
        <v>1</v>
      </c>
      <c r="U1309" s="702">
        <v>1</v>
      </c>
    </row>
    <row r="1310" spans="1:21" ht="14.4" customHeight="1" x14ac:dyDescent="0.3">
      <c r="A1310" s="695">
        <v>12</v>
      </c>
      <c r="B1310" s="696" t="s">
        <v>530</v>
      </c>
      <c r="C1310" s="696">
        <v>89301124</v>
      </c>
      <c r="D1310" s="697" t="s">
        <v>3062</v>
      </c>
      <c r="E1310" s="698" t="s">
        <v>1667</v>
      </c>
      <c r="F1310" s="696" t="s">
        <v>1639</v>
      </c>
      <c r="G1310" s="696" t="s">
        <v>1859</v>
      </c>
      <c r="H1310" s="696" t="s">
        <v>531</v>
      </c>
      <c r="I1310" s="696" t="s">
        <v>1863</v>
      </c>
      <c r="J1310" s="696" t="s">
        <v>1861</v>
      </c>
      <c r="K1310" s="696" t="s">
        <v>1864</v>
      </c>
      <c r="L1310" s="699">
        <v>967.58</v>
      </c>
      <c r="M1310" s="699">
        <v>967.58</v>
      </c>
      <c r="N1310" s="696">
        <v>1</v>
      </c>
      <c r="O1310" s="700">
        <v>1</v>
      </c>
      <c r="P1310" s="699">
        <v>967.58</v>
      </c>
      <c r="Q1310" s="701">
        <v>1</v>
      </c>
      <c r="R1310" s="696">
        <v>1</v>
      </c>
      <c r="S1310" s="701">
        <v>1</v>
      </c>
      <c r="T1310" s="700">
        <v>1</v>
      </c>
      <c r="U1310" s="702">
        <v>1</v>
      </c>
    </row>
    <row r="1311" spans="1:21" ht="14.4" customHeight="1" x14ac:dyDescent="0.3">
      <c r="A1311" s="695">
        <v>12</v>
      </c>
      <c r="B1311" s="696" t="s">
        <v>530</v>
      </c>
      <c r="C1311" s="696">
        <v>89301124</v>
      </c>
      <c r="D1311" s="697" t="s">
        <v>3062</v>
      </c>
      <c r="E1311" s="698" t="s">
        <v>1667</v>
      </c>
      <c r="F1311" s="696" t="s">
        <v>1639</v>
      </c>
      <c r="G1311" s="696" t="s">
        <v>1676</v>
      </c>
      <c r="H1311" s="696" t="s">
        <v>531</v>
      </c>
      <c r="I1311" s="696" t="s">
        <v>1677</v>
      </c>
      <c r="J1311" s="696" t="s">
        <v>1280</v>
      </c>
      <c r="K1311" s="696" t="s">
        <v>1678</v>
      </c>
      <c r="L1311" s="699">
        <v>23.46</v>
      </c>
      <c r="M1311" s="699">
        <v>23.46</v>
      </c>
      <c r="N1311" s="696">
        <v>1</v>
      </c>
      <c r="O1311" s="700">
        <v>1</v>
      </c>
      <c r="P1311" s="699">
        <v>23.46</v>
      </c>
      <c r="Q1311" s="701">
        <v>1</v>
      </c>
      <c r="R1311" s="696">
        <v>1</v>
      </c>
      <c r="S1311" s="701">
        <v>1</v>
      </c>
      <c r="T1311" s="700">
        <v>1</v>
      </c>
      <c r="U1311" s="702">
        <v>1</v>
      </c>
    </row>
    <row r="1312" spans="1:21" ht="14.4" customHeight="1" x14ac:dyDescent="0.3">
      <c r="A1312" s="695">
        <v>12</v>
      </c>
      <c r="B1312" s="696" t="s">
        <v>530</v>
      </c>
      <c r="C1312" s="696">
        <v>89301124</v>
      </c>
      <c r="D1312" s="697" t="s">
        <v>3062</v>
      </c>
      <c r="E1312" s="698" t="s">
        <v>1668</v>
      </c>
      <c r="F1312" s="696" t="s">
        <v>1639</v>
      </c>
      <c r="G1312" s="696" t="s">
        <v>1827</v>
      </c>
      <c r="H1312" s="696" t="s">
        <v>531</v>
      </c>
      <c r="I1312" s="696" t="s">
        <v>1831</v>
      </c>
      <c r="J1312" s="696" t="s">
        <v>1832</v>
      </c>
      <c r="K1312" s="696" t="s">
        <v>1833</v>
      </c>
      <c r="L1312" s="699">
        <v>1162.0999999999999</v>
      </c>
      <c r="M1312" s="699">
        <v>3486.2999999999997</v>
      </c>
      <c r="N1312" s="696">
        <v>3</v>
      </c>
      <c r="O1312" s="700">
        <v>1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12</v>
      </c>
      <c r="B1313" s="696" t="s">
        <v>530</v>
      </c>
      <c r="C1313" s="696">
        <v>89301124</v>
      </c>
      <c r="D1313" s="697" t="s">
        <v>3062</v>
      </c>
      <c r="E1313" s="698" t="s">
        <v>1668</v>
      </c>
      <c r="F1313" s="696" t="s">
        <v>1639</v>
      </c>
      <c r="G1313" s="696" t="s">
        <v>1730</v>
      </c>
      <c r="H1313" s="696" t="s">
        <v>531</v>
      </c>
      <c r="I1313" s="696" t="s">
        <v>968</v>
      </c>
      <c r="J1313" s="696" t="s">
        <v>969</v>
      </c>
      <c r="K1313" s="696" t="s">
        <v>2985</v>
      </c>
      <c r="L1313" s="699">
        <v>31.84</v>
      </c>
      <c r="M1313" s="699">
        <v>31.84</v>
      </c>
      <c r="N1313" s="696">
        <v>1</v>
      </c>
      <c r="O1313" s="700">
        <v>0.5</v>
      </c>
      <c r="P1313" s="699"/>
      <c r="Q1313" s="701">
        <v>0</v>
      </c>
      <c r="R1313" s="696"/>
      <c r="S1313" s="701">
        <v>0</v>
      </c>
      <c r="T1313" s="700"/>
      <c r="U1313" s="702">
        <v>0</v>
      </c>
    </row>
    <row r="1314" spans="1:21" ht="14.4" customHeight="1" x14ac:dyDescent="0.3">
      <c r="A1314" s="695">
        <v>12</v>
      </c>
      <c r="B1314" s="696" t="s">
        <v>530</v>
      </c>
      <c r="C1314" s="696">
        <v>89301124</v>
      </c>
      <c r="D1314" s="697" t="s">
        <v>3062</v>
      </c>
      <c r="E1314" s="698" t="s">
        <v>1668</v>
      </c>
      <c r="F1314" s="696" t="s">
        <v>1639</v>
      </c>
      <c r="G1314" s="696" t="s">
        <v>1859</v>
      </c>
      <c r="H1314" s="696" t="s">
        <v>531</v>
      </c>
      <c r="I1314" s="696" t="s">
        <v>1860</v>
      </c>
      <c r="J1314" s="696" t="s">
        <v>1861</v>
      </c>
      <c r="K1314" s="696" t="s">
        <v>1862</v>
      </c>
      <c r="L1314" s="699">
        <v>322.52</v>
      </c>
      <c r="M1314" s="699">
        <v>322.52</v>
      </c>
      <c r="N1314" s="696">
        <v>1</v>
      </c>
      <c r="O1314" s="700">
        <v>0.5</v>
      </c>
      <c r="P1314" s="699"/>
      <c r="Q1314" s="701">
        <v>0</v>
      </c>
      <c r="R1314" s="696"/>
      <c r="S1314" s="701">
        <v>0</v>
      </c>
      <c r="T1314" s="700"/>
      <c r="U1314" s="702">
        <v>0</v>
      </c>
    </row>
    <row r="1315" spans="1:21" ht="14.4" customHeight="1" x14ac:dyDescent="0.3">
      <c r="A1315" s="695">
        <v>12</v>
      </c>
      <c r="B1315" s="696" t="s">
        <v>530</v>
      </c>
      <c r="C1315" s="696">
        <v>89301124</v>
      </c>
      <c r="D1315" s="697" t="s">
        <v>3062</v>
      </c>
      <c r="E1315" s="698" t="s">
        <v>1668</v>
      </c>
      <c r="F1315" s="696" t="s">
        <v>1639</v>
      </c>
      <c r="G1315" s="696" t="s">
        <v>2025</v>
      </c>
      <c r="H1315" s="696" t="s">
        <v>1090</v>
      </c>
      <c r="I1315" s="696" t="s">
        <v>3024</v>
      </c>
      <c r="J1315" s="696" t="s">
        <v>2367</v>
      </c>
      <c r="K1315" s="696" t="s">
        <v>1123</v>
      </c>
      <c r="L1315" s="699">
        <v>137.74</v>
      </c>
      <c r="M1315" s="699">
        <v>137.74</v>
      </c>
      <c r="N1315" s="696">
        <v>1</v>
      </c>
      <c r="O1315" s="700">
        <v>1</v>
      </c>
      <c r="P1315" s="699">
        <v>137.74</v>
      </c>
      <c r="Q1315" s="701">
        <v>1</v>
      </c>
      <c r="R1315" s="696">
        <v>1</v>
      </c>
      <c r="S1315" s="701">
        <v>1</v>
      </c>
      <c r="T1315" s="700">
        <v>1</v>
      </c>
      <c r="U1315" s="702">
        <v>1</v>
      </c>
    </row>
    <row r="1316" spans="1:21" ht="14.4" customHeight="1" x14ac:dyDescent="0.3">
      <c r="A1316" s="695">
        <v>12</v>
      </c>
      <c r="B1316" s="696" t="s">
        <v>530</v>
      </c>
      <c r="C1316" s="696">
        <v>89301124</v>
      </c>
      <c r="D1316" s="697" t="s">
        <v>3062</v>
      </c>
      <c r="E1316" s="698" t="s">
        <v>1668</v>
      </c>
      <c r="F1316" s="696" t="s">
        <v>1639</v>
      </c>
      <c r="G1316" s="696" t="s">
        <v>1675</v>
      </c>
      <c r="H1316" s="696" t="s">
        <v>531</v>
      </c>
      <c r="I1316" s="696" t="s">
        <v>1267</v>
      </c>
      <c r="J1316" s="696" t="s">
        <v>1268</v>
      </c>
      <c r="K1316" s="696" t="s">
        <v>1269</v>
      </c>
      <c r="L1316" s="699">
        <v>153.52000000000001</v>
      </c>
      <c r="M1316" s="699">
        <v>921.12</v>
      </c>
      <c r="N1316" s="696">
        <v>6</v>
      </c>
      <c r="O1316" s="700">
        <v>3.5</v>
      </c>
      <c r="P1316" s="699">
        <v>153.52000000000001</v>
      </c>
      <c r="Q1316" s="701">
        <v>0.16666666666666669</v>
      </c>
      <c r="R1316" s="696">
        <v>1</v>
      </c>
      <c r="S1316" s="701">
        <v>0.16666666666666666</v>
      </c>
      <c r="T1316" s="700">
        <v>0.5</v>
      </c>
      <c r="U1316" s="702">
        <v>0.14285714285714285</v>
      </c>
    </row>
    <row r="1317" spans="1:21" ht="14.4" customHeight="1" x14ac:dyDescent="0.3">
      <c r="A1317" s="695">
        <v>12</v>
      </c>
      <c r="B1317" s="696" t="s">
        <v>530</v>
      </c>
      <c r="C1317" s="696">
        <v>89301124</v>
      </c>
      <c r="D1317" s="697" t="s">
        <v>3062</v>
      </c>
      <c r="E1317" s="698" t="s">
        <v>1668</v>
      </c>
      <c r="F1317" s="696" t="s">
        <v>1639</v>
      </c>
      <c r="G1317" s="696" t="s">
        <v>1743</v>
      </c>
      <c r="H1317" s="696" t="s">
        <v>531</v>
      </c>
      <c r="I1317" s="696" t="s">
        <v>650</v>
      </c>
      <c r="J1317" s="696" t="s">
        <v>651</v>
      </c>
      <c r="K1317" s="696" t="s">
        <v>652</v>
      </c>
      <c r="L1317" s="699">
        <v>56.69</v>
      </c>
      <c r="M1317" s="699">
        <v>226.76</v>
      </c>
      <c r="N1317" s="696">
        <v>4</v>
      </c>
      <c r="O1317" s="700">
        <v>1.5</v>
      </c>
      <c r="P1317" s="699">
        <v>113.38</v>
      </c>
      <c r="Q1317" s="701">
        <v>0.5</v>
      </c>
      <c r="R1317" s="696">
        <v>2</v>
      </c>
      <c r="S1317" s="701">
        <v>0.5</v>
      </c>
      <c r="T1317" s="700">
        <v>1</v>
      </c>
      <c r="U1317" s="702">
        <v>0.66666666666666663</v>
      </c>
    </row>
    <row r="1318" spans="1:21" ht="14.4" customHeight="1" x14ac:dyDescent="0.3">
      <c r="A1318" s="695">
        <v>12</v>
      </c>
      <c r="B1318" s="696" t="s">
        <v>530</v>
      </c>
      <c r="C1318" s="696">
        <v>89301124</v>
      </c>
      <c r="D1318" s="697" t="s">
        <v>3062</v>
      </c>
      <c r="E1318" s="698" t="s">
        <v>1668</v>
      </c>
      <c r="F1318" s="696" t="s">
        <v>1639</v>
      </c>
      <c r="G1318" s="696" t="s">
        <v>1743</v>
      </c>
      <c r="H1318" s="696" t="s">
        <v>531</v>
      </c>
      <c r="I1318" s="696" t="s">
        <v>882</v>
      </c>
      <c r="J1318" s="696" t="s">
        <v>883</v>
      </c>
      <c r="K1318" s="696" t="s">
        <v>2424</v>
      </c>
      <c r="L1318" s="699">
        <v>45.34</v>
      </c>
      <c r="M1318" s="699">
        <v>45.34</v>
      </c>
      <c r="N1318" s="696">
        <v>1</v>
      </c>
      <c r="O1318" s="700">
        <v>1</v>
      </c>
      <c r="P1318" s="699"/>
      <c r="Q1318" s="701">
        <v>0</v>
      </c>
      <c r="R1318" s="696"/>
      <c r="S1318" s="701">
        <v>0</v>
      </c>
      <c r="T1318" s="700"/>
      <c r="U1318" s="702">
        <v>0</v>
      </c>
    </row>
    <row r="1319" spans="1:21" ht="14.4" customHeight="1" x14ac:dyDescent="0.3">
      <c r="A1319" s="695">
        <v>12</v>
      </c>
      <c r="B1319" s="696" t="s">
        <v>530</v>
      </c>
      <c r="C1319" s="696">
        <v>89301124</v>
      </c>
      <c r="D1319" s="697" t="s">
        <v>3062</v>
      </c>
      <c r="E1319" s="698" t="s">
        <v>1668</v>
      </c>
      <c r="F1319" s="696" t="s">
        <v>1639</v>
      </c>
      <c r="G1319" s="696" t="s">
        <v>1744</v>
      </c>
      <c r="H1319" s="696" t="s">
        <v>531</v>
      </c>
      <c r="I1319" s="696" t="s">
        <v>2035</v>
      </c>
      <c r="J1319" s="696" t="s">
        <v>1883</v>
      </c>
      <c r="K1319" s="696" t="s">
        <v>2036</v>
      </c>
      <c r="L1319" s="699">
        <v>423.57</v>
      </c>
      <c r="M1319" s="699">
        <v>1270.71</v>
      </c>
      <c r="N1319" s="696">
        <v>3</v>
      </c>
      <c r="O1319" s="700">
        <v>1</v>
      </c>
      <c r="P1319" s="699">
        <v>847.14</v>
      </c>
      <c r="Q1319" s="701">
        <v>0.66666666666666663</v>
      </c>
      <c r="R1319" s="696">
        <v>2</v>
      </c>
      <c r="S1319" s="701">
        <v>0.66666666666666663</v>
      </c>
      <c r="T1319" s="700">
        <v>0.5</v>
      </c>
      <c r="U1319" s="702">
        <v>0.5</v>
      </c>
    </row>
    <row r="1320" spans="1:21" ht="14.4" customHeight="1" x14ac:dyDescent="0.3">
      <c r="A1320" s="695">
        <v>12</v>
      </c>
      <c r="B1320" s="696" t="s">
        <v>530</v>
      </c>
      <c r="C1320" s="696">
        <v>89301124</v>
      </c>
      <c r="D1320" s="697" t="s">
        <v>3062</v>
      </c>
      <c r="E1320" s="698" t="s">
        <v>1668</v>
      </c>
      <c r="F1320" s="696" t="s">
        <v>1639</v>
      </c>
      <c r="G1320" s="696" t="s">
        <v>1744</v>
      </c>
      <c r="H1320" s="696" t="s">
        <v>531</v>
      </c>
      <c r="I1320" s="696" t="s">
        <v>1745</v>
      </c>
      <c r="J1320" s="696" t="s">
        <v>1746</v>
      </c>
      <c r="K1320" s="696" t="s">
        <v>1747</v>
      </c>
      <c r="L1320" s="699">
        <v>181.41</v>
      </c>
      <c r="M1320" s="699">
        <v>1632.69</v>
      </c>
      <c r="N1320" s="696">
        <v>9</v>
      </c>
      <c r="O1320" s="700">
        <v>2</v>
      </c>
      <c r="P1320" s="699">
        <v>544.23</v>
      </c>
      <c r="Q1320" s="701">
        <v>0.33333333333333331</v>
      </c>
      <c r="R1320" s="696">
        <v>3</v>
      </c>
      <c r="S1320" s="701">
        <v>0.33333333333333331</v>
      </c>
      <c r="T1320" s="700">
        <v>0.5</v>
      </c>
      <c r="U1320" s="702">
        <v>0.25</v>
      </c>
    </row>
    <row r="1321" spans="1:21" ht="14.4" customHeight="1" x14ac:dyDescent="0.3">
      <c r="A1321" s="695">
        <v>12</v>
      </c>
      <c r="B1321" s="696" t="s">
        <v>530</v>
      </c>
      <c r="C1321" s="696">
        <v>89301124</v>
      </c>
      <c r="D1321" s="697" t="s">
        <v>3062</v>
      </c>
      <c r="E1321" s="698" t="s">
        <v>1668</v>
      </c>
      <c r="F1321" s="696" t="s">
        <v>1639</v>
      </c>
      <c r="G1321" s="696" t="s">
        <v>1676</v>
      </c>
      <c r="H1321" s="696" t="s">
        <v>531</v>
      </c>
      <c r="I1321" s="696" t="s">
        <v>1677</v>
      </c>
      <c r="J1321" s="696" t="s">
        <v>1280</v>
      </c>
      <c r="K1321" s="696" t="s">
        <v>1678</v>
      </c>
      <c r="L1321" s="699">
        <v>23.46</v>
      </c>
      <c r="M1321" s="699">
        <v>23.46</v>
      </c>
      <c r="N1321" s="696">
        <v>1</v>
      </c>
      <c r="O1321" s="700">
        <v>1</v>
      </c>
      <c r="P1321" s="699">
        <v>23.46</v>
      </c>
      <c r="Q1321" s="701">
        <v>1</v>
      </c>
      <c r="R1321" s="696">
        <v>1</v>
      </c>
      <c r="S1321" s="701">
        <v>1</v>
      </c>
      <c r="T1321" s="700">
        <v>1</v>
      </c>
      <c r="U1321" s="702">
        <v>1</v>
      </c>
    </row>
    <row r="1322" spans="1:21" ht="14.4" customHeight="1" x14ac:dyDescent="0.3">
      <c r="A1322" s="695">
        <v>12</v>
      </c>
      <c r="B1322" s="696" t="s">
        <v>530</v>
      </c>
      <c r="C1322" s="696">
        <v>89301124</v>
      </c>
      <c r="D1322" s="697" t="s">
        <v>3062</v>
      </c>
      <c r="E1322" s="698" t="s">
        <v>1668</v>
      </c>
      <c r="F1322" s="696" t="s">
        <v>1639</v>
      </c>
      <c r="G1322" s="696" t="s">
        <v>1760</v>
      </c>
      <c r="H1322" s="696" t="s">
        <v>1090</v>
      </c>
      <c r="I1322" s="696" t="s">
        <v>1919</v>
      </c>
      <c r="J1322" s="696" t="s">
        <v>1762</v>
      </c>
      <c r="K1322" s="696" t="s">
        <v>1920</v>
      </c>
      <c r="L1322" s="699">
        <v>492.45</v>
      </c>
      <c r="M1322" s="699">
        <v>492.45</v>
      </c>
      <c r="N1322" s="696">
        <v>1</v>
      </c>
      <c r="O1322" s="700">
        <v>1</v>
      </c>
      <c r="P1322" s="699">
        <v>492.45</v>
      </c>
      <c r="Q1322" s="701">
        <v>1</v>
      </c>
      <c r="R1322" s="696">
        <v>1</v>
      </c>
      <c r="S1322" s="701">
        <v>1</v>
      </c>
      <c r="T1322" s="700">
        <v>1</v>
      </c>
      <c r="U1322" s="702">
        <v>1</v>
      </c>
    </row>
    <row r="1323" spans="1:21" ht="14.4" customHeight="1" x14ac:dyDescent="0.3">
      <c r="A1323" s="695">
        <v>12</v>
      </c>
      <c r="B1323" s="696" t="s">
        <v>530</v>
      </c>
      <c r="C1323" s="696">
        <v>89301124</v>
      </c>
      <c r="D1323" s="697" t="s">
        <v>3062</v>
      </c>
      <c r="E1323" s="698" t="s">
        <v>1668</v>
      </c>
      <c r="F1323" s="696" t="s">
        <v>1639</v>
      </c>
      <c r="G1323" s="696" t="s">
        <v>2618</v>
      </c>
      <c r="H1323" s="696" t="s">
        <v>531</v>
      </c>
      <c r="I1323" s="696" t="s">
        <v>2619</v>
      </c>
      <c r="J1323" s="696" t="s">
        <v>2620</v>
      </c>
      <c r="K1323" s="696" t="s">
        <v>825</v>
      </c>
      <c r="L1323" s="699">
        <v>164.15</v>
      </c>
      <c r="M1323" s="699">
        <v>164.15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12</v>
      </c>
      <c r="B1324" s="696" t="s">
        <v>530</v>
      </c>
      <c r="C1324" s="696">
        <v>89301124</v>
      </c>
      <c r="D1324" s="697" t="s">
        <v>3062</v>
      </c>
      <c r="E1324" s="698" t="s">
        <v>1668</v>
      </c>
      <c r="F1324" s="696" t="s">
        <v>1639</v>
      </c>
      <c r="G1324" s="696" t="s">
        <v>2314</v>
      </c>
      <c r="H1324" s="696" t="s">
        <v>531</v>
      </c>
      <c r="I1324" s="696" t="s">
        <v>2632</v>
      </c>
      <c r="J1324" s="696" t="s">
        <v>2316</v>
      </c>
      <c r="K1324" s="696" t="s">
        <v>2401</v>
      </c>
      <c r="L1324" s="699">
        <v>22.96</v>
      </c>
      <c r="M1324" s="699">
        <v>22.96</v>
      </c>
      <c r="N1324" s="696">
        <v>1</v>
      </c>
      <c r="O1324" s="700">
        <v>0.5</v>
      </c>
      <c r="P1324" s="699">
        <v>22.96</v>
      </c>
      <c r="Q1324" s="701">
        <v>1</v>
      </c>
      <c r="R1324" s="696">
        <v>1</v>
      </c>
      <c r="S1324" s="701">
        <v>1</v>
      </c>
      <c r="T1324" s="700">
        <v>0.5</v>
      </c>
      <c r="U1324" s="702">
        <v>1</v>
      </c>
    </row>
    <row r="1325" spans="1:21" ht="14.4" customHeight="1" x14ac:dyDescent="0.3">
      <c r="A1325" s="695">
        <v>12</v>
      </c>
      <c r="B1325" s="696" t="s">
        <v>530</v>
      </c>
      <c r="C1325" s="696">
        <v>89301124</v>
      </c>
      <c r="D1325" s="697" t="s">
        <v>3062</v>
      </c>
      <c r="E1325" s="698" t="s">
        <v>1668</v>
      </c>
      <c r="F1325" s="696" t="s">
        <v>1639</v>
      </c>
      <c r="G1325" s="696" t="s">
        <v>2314</v>
      </c>
      <c r="H1325" s="696" t="s">
        <v>531</v>
      </c>
      <c r="I1325" s="696" t="s">
        <v>2315</v>
      </c>
      <c r="J1325" s="696" t="s">
        <v>2316</v>
      </c>
      <c r="K1325" s="696" t="s">
        <v>2317</v>
      </c>
      <c r="L1325" s="699">
        <v>45.93</v>
      </c>
      <c r="M1325" s="699">
        <v>91.86</v>
      </c>
      <c r="N1325" s="696">
        <v>2</v>
      </c>
      <c r="O1325" s="700">
        <v>1</v>
      </c>
      <c r="P1325" s="699">
        <v>91.86</v>
      </c>
      <c r="Q1325" s="701">
        <v>1</v>
      </c>
      <c r="R1325" s="696">
        <v>2</v>
      </c>
      <c r="S1325" s="701">
        <v>1</v>
      </c>
      <c r="T1325" s="700">
        <v>1</v>
      </c>
      <c r="U1325" s="702">
        <v>1</v>
      </c>
    </row>
    <row r="1326" spans="1:21" ht="14.4" customHeight="1" x14ac:dyDescent="0.3">
      <c r="A1326" s="695">
        <v>12</v>
      </c>
      <c r="B1326" s="696" t="s">
        <v>530</v>
      </c>
      <c r="C1326" s="696">
        <v>89301125</v>
      </c>
      <c r="D1326" s="697" t="s">
        <v>3063</v>
      </c>
      <c r="E1326" s="698" t="s">
        <v>1654</v>
      </c>
      <c r="F1326" s="696" t="s">
        <v>1639</v>
      </c>
      <c r="G1326" s="696" t="s">
        <v>1744</v>
      </c>
      <c r="H1326" s="696" t="s">
        <v>531</v>
      </c>
      <c r="I1326" s="696" t="s">
        <v>2035</v>
      </c>
      <c r="J1326" s="696" t="s">
        <v>1883</v>
      </c>
      <c r="K1326" s="696" t="s">
        <v>2036</v>
      </c>
      <c r="L1326" s="699">
        <v>423.57</v>
      </c>
      <c r="M1326" s="699">
        <v>2117.85</v>
      </c>
      <c r="N1326" s="696">
        <v>5</v>
      </c>
      <c r="O1326" s="700">
        <v>2</v>
      </c>
      <c r="P1326" s="699">
        <v>2117.85</v>
      </c>
      <c r="Q1326" s="701">
        <v>1</v>
      </c>
      <c r="R1326" s="696">
        <v>5</v>
      </c>
      <c r="S1326" s="701">
        <v>1</v>
      </c>
      <c r="T1326" s="700">
        <v>2</v>
      </c>
      <c r="U1326" s="702">
        <v>1</v>
      </c>
    </row>
    <row r="1327" spans="1:21" ht="14.4" customHeight="1" x14ac:dyDescent="0.3">
      <c r="A1327" s="695">
        <v>12</v>
      </c>
      <c r="B1327" s="696" t="s">
        <v>530</v>
      </c>
      <c r="C1327" s="696">
        <v>89301125</v>
      </c>
      <c r="D1327" s="697" t="s">
        <v>3063</v>
      </c>
      <c r="E1327" s="698" t="s">
        <v>1655</v>
      </c>
      <c r="F1327" s="696" t="s">
        <v>1639</v>
      </c>
      <c r="G1327" s="696" t="s">
        <v>1671</v>
      </c>
      <c r="H1327" s="696" t="s">
        <v>1090</v>
      </c>
      <c r="I1327" s="696" t="s">
        <v>1771</v>
      </c>
      <c r="J1327" s="696" t="s">
        <v>1772</v>
      </c>
      <c r="K1327" s="696" t="s">
        <v>1773</v>
      </c>
      <c r="L1327" s="699">
        <v>138.16</v>
      </c>
      <c r="M1327" s="699">
        <v>138.16</v>
      </c>
      <c r="N1327" s="696">
        <v>1</v>
      </c>
      <c r="O1327" s="700">
        <v>1</v>
      </c>
      <c r="P1327" s="699">
        <v>138.16</v>
      </c>
      <c r="Q1327" s="701">
        <v>1</v>
      </c>
      <c r="R1327" s="696">
        <v>1</v>
      </c>
      <c r="S1327" s="701">
        <v>1</v>
      </c>
      <c r="T1327" s="700">
        <v>1</v>
      </c>
      <c r="U1327" s="702">
        <v>1</v>
      </c>
    </row>
    <row r="1328" spans="1:21" ht="14.4" customHeight="1" x14ac:dyDescent="0.3">
      <c r="A1328" s="695">
        <v>12</v>
      </c>
      <c r="B1328" s="696" t="s">
        <v>530</v>
      </c>
      <c r="C1328" s="696">
        <v>89301125</v>
      </c>
      <c r="D1328" s="697" t="s">
        <v>3063</v>
      </c>
      <c r="E1328" s="698" t="s">
        <v>1655</v>
      </c>
      <c r="F1328" s="696" t="s">
        <v>1639</v>
      </c>
      <c r="G1328" s="696" t="s">
        <v>1760</v>
      </c>
      <c r="H1328" s="696" t="s">
        <v>531</v>
      </c>
      <c r="I1328" s="696" t="s">
        <v>1916</v>
      </c>
      <c r="J1328" s="696" t="s">
        <v>1917</v>
      </c>
      <c r="K1328" s="696" t="s">
        <v>1918</v>
      </c>
      <c r="L1328" s="699">
        <v>547.16999999999996</v>
      </c>
      <c r="M1328" s="699">
        <v>547.16999999999996</v>
      </c>
      <c r="N1328" s="696">
        <v>1</v>
      </c>
      <c r="O1328" s="700">
        <v>1</v>
      </c>
      <c r="P1328" s="699"/>
      <c r="Q1328" s="701">
        <v>0</v>
      </c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12</v>
      </c>
      <c r="B1329" s="696" t="s">
        <v>530</v>
      </c>
      <c r="C1329" s="696">
        <v>89301125</v>
      </c>
      <c r="D1329" s="697" t="s">
        <v>3063</v>
      </c>
      <c r="E1329" s="698" t="s">
        <v>1664</v>
      </c>
      <c r="F1329" s="696" t="s">
        <v>1639</v>
      </c>
      <c r="G1329" s="696" t="s">
        <v>3025</v>
      </c>
      <c r="H1329" s="696" t="s">
        <v>531</v>
      </c>
      <c r="I1329" s="696" t="s">
        <v>3026</v>
      </c>
      <c r="J1329" s="696" t="s">
        <v>3027</v>
      </c>
      <c r="K1329" s="696" t="s">
        <v>1498</v>
      </c>
      <c r="L1329" s="699">
        <v>45.75</v>
      </c>
      <c r="M1329" s="699">
        <v>45.75</v>
      </c>
      <c r="N1329" s="696">
        <v>1</v>
      </c>
      <c r="O1329" s="700">
        <v>1</v>
      </c>
      <c r="P1329" s="699"/>
      <c r="Q1329" s="701">
        <v>0</v>
      </c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12</v>
      </c>
      <c r="B1330" s="696" t="s">
        <v>530</v>
      </c>
      <c r="C1330" s="696">
        <v>89301125</v>
      </c>
      <c r="D1330" s="697" t="s">
        <v>3063</v>
      </c>
      <c r="E1330" s="698" t="s">
        <v>1664</v>
      </c>
      <c r="F1330" s="696" t="s">
        <v>1639</v>
      </c>
      <c r="G1330" s="696" t="s">
        <v>1827</v>
      </c>
      <c r="H1330" s="696" t="s">
        <v>531</v>
      </c>
      <c r="I1330" s="696" t="s">
        <v>1831</v>
      </c>
      <c r="J1330" s="696" t="s">
        <v>1832</v>
      </c>
      <c r="K1330" s="696" t="s">
        <v>1833</v>
      </c>
      <c r="L1330" s="699">
        <v>1162.0999999999999</v>
      </c>
      <c r="M1330" s="699">
        <v>4648.3999999999996</v>
      </c>
      <c r="N1330" s="696">
        <v>4</v>
      </c>
      <c r="O1330" s="700">
        <v>1</v>
      </c>
      <c r="P1330" s="699">
        <v>4648.3999999999996</v>
      </c>
      <c r="Q1330" s="701">
        <v>1</v>
      </c>
      <c r="R1330" s="696">
        <v>4</v>
      </c>
      <c r="S1330" s="701">
        <v>1</v>
      </c>
      <c r="T1330" s="700">
        <v>1</v>
      </c>
      <c r="U1330" s="702">
        <v>1</v>
      </c>
    </row>
    <row r="1331" spans="1:21" ht="14.4" customHeight="1" x14ac:dyDescent="0.3">
      <c r="A1331" s="695">
        <v>12</v>
      </c>
      <c r="B1331" s="696" t="s">
        <v>530</v>
      </c>
      <c r="C1331" s="696">
        <v>89301125</v>
      </c>
      <c r="D1331" s="697" t="s">
        <v>3063</v>
      </c>
      <c r="E1331" s="698" t="s">
        <v>1664</v>
      </c>
      <c r="F1331" s="696" t="s">
        <v>1639</v>
      </c>
      <c r="G1331" s="696" t="s">
        <v>1675</v>
      </c>
      <c r="H1331" s="696" t="s">
        <v>531</v>
      </c>
      <c r="I1331" s="696" t="s">
        <v>1267</v>
      </c>
      <c r="J1331" s="696" t="s">
        <v>1268</v>
      </c>
      <c r="K1331" s="696" t="s">
        <v>1269</v>
      </c>
      <c r="L1331" s="699">
        <v>153.52000000000001</v>
      </c>
      <c r="M1331" s="699">
        <v>307.04000000000002</v>
      </c>
      <c r="N1331" s="696">
        <v>2</v>
      </c>
      <c r="O1331" s="700">
        <v>1.5</v>
      </c>
      <c r="P1331" s="699">
        <v>153.52000000000001</v>
      </c>
      <c r="Q1331" s="701">
        <v>0.5</v>
      </c>
      <c r="R1331" s="696">
        <v>1</v>
      </c>
      <c r="S1331" s="701">
        <v>0.5</v>
      </c>
      <c r="T1331" s="700">
        <v>1</v>
      </c>
      <c r="U1331" s="702">
        <v>0.66666666666666663</v>
      </c>
    </row>
    <row r="1332" spans="1:21" ht="14.4" customHeight="1" x14ac:dyDescent="0.3">
      <c r="A1332" s="695">
        <v>12</v>
      </c>
      <c r="B1332" s="696" t="s">
        <v>530</v>
      </c>
      <c r="C1332" s="696">
        <v>89301125</v>
      </c>
      <c r="D1332" s="697" t="s">
        <v>3063</v>
      </c>
      <c r="E1332" s="698" t="s">
        <v>1664</v>
      </c>
      <c r="F1332" s="696" t="s">
        <v>1639</v>
      </c>
      <c r="G1332" s="696" t="s">
        <v>1744</v>
      </c>
      <c r="H1332" s="696" t="s">
        <v>531</v>
      </c>
      <c r="I1332" s="696" t="s">
        <v>1999</v>
      </c>
      <c r="J1332" s="696" t="s">
        <v>1746</v>
      </c>
      <c r="K1332" s="696" t="s">
        <v>2000</v>
      </c>
      <c r="L1332" s="699">
        <v>0</v>
      </c>
      <c r="M1332" s="699">
        <v>0</v>
      </c>
      <c r="N1332" s="696">
        <v>2</v>
      </c>
      <c r="O1332" s="700">
        <v>1</v>
      </c>
      <c r="P1332" s="699"/>
      <c r="Q1332" s="701"/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12</v>
      </c>
      <c r="B1333" s="696" t="s">
        <v>530</v>
      </c>
      <c r="C1333" s="696">
        <v>89301125</v>
      </c>
      <c r="D1333" s="697" t="s">
        <v>3063</v>
      </c>
      <c r="E1333" s="698" t="s">
        <v>1664</v>
      </c>
      <c r="F1333" s="696" t="s">
        <v>1639</v>
      </c>
      <c r="G1333" s="696" t="s">
        <v>1744</v>
      </c>
      <c r="H1333" s="696" t="s">
        <v>531</v>
      </c>
      <c r="I1333" s="696" t="s">
        <v>2035</v>
      </c>
      <c r="J1333" s="696" t="s">
        <v>1883</v>
      </c>
      <c r="K1333" s="696" t="s">
        <v>2036</v>
      </c>
      <c r="L1333" s="699">
        <v>423.57</v>
      </c>
      <c r="M1333" s="699">
        <v>6353.55</v>
      </c>
      <c r="N1333" s="696">
        <v>15</v>
      </c>
      <c r="O1333" s="700">
        <v>7</v>
      </c>
      <c r="P1333" s="699">
        <v>3388.56</v>
      </c>
      <c r="Q1333" s="701">
        <v>0.53333333333333333</v>
      </c>
      <c r="R1333" s="696">
        <v>8</v>
      </c>
      <c r="S1333" s="701">
        <v>0.53333333333333333</v>
      </c>
      <c r="T1333" s="700">
        <v>3</v>
      </c>
      <c r="U1333" s="702">
        <v>0.42857142857142855</v>
      </c>
    </row>
    <row r="1334" spans="1:21" ht="14.4" customHeight="1" x14ac:dyDescent="0.3">
      <c r="A1334" s="695">
        <v>12</v>
      </c>
      <c r="B1334" s="696" t="s">
        <v>530</v>
      </c>
      <c r="C1334" s="696">
        <v>89301125</v>
      </c>
      <c r="D1334" s="697" t="s">
        <v>3063</v>
      </c>
      <c r="E1334" s="698" t="s">
        <v>1664</v>
      </c>
      <c r="F1334" s="696" t="s">
        <v>1639</v>
      </c>
      <c r="G1334" s="696" t="s">
        <v>1744</v>
      </c>
      <c r="H1334" s="696" t="s">
        <v>531</v>
      </c>
      <c r="I1334" s="696" t="s">
        <v>1882</v>
      </c>
      <c r="J1334" s="696" t="s">
        <v>1883</v>
      </c>
      <c r="K1334" s="696" t="s">
        <v>1884</v>
      </c>
      <c r="L1334" s="699">
        <v>128.04</v>
      </c>
      <c r="M1334" s="699">
        <v>128.04</v>
      </c>
      <c r="N1334" s="696">
        <v>1</v>
      </c>
      <c r="O1334" s="700">
        <v>1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12</v>
      </c>
      <c r="B1335" s="696" t="s">
        <v>530</v>
      </c>
      <c r="C1335" s="696">
        <v>89301125</v>
      </c>
      <c r="D1335" s="697" t="s">
        <v>3063</v>
      </c>
      <c r="E1335" s="698" t="s">
        <v>1664</v>
      </c>
      <c r="F1335" s="696" t="s">
        <v>1639</v>
      </c>
      <c r="G1335" s="696" t="s">
        <v>1902</v>
      </c>
      <c r="H1335" s="696" t="s">
        <v>531</v>
      </c>
      <c r="I1335" s="696" t="s">
        <v>2876</v>
      </c>
      <c r="J1335" s="696" t="s">
        <v>1904</v>
      </c>
      <c r="K1335" s="696" t="s">
        <v>1123</v>
      </c>
      <c r="L1335" s="699">
        <v>267.93</v>
      </c>
      <c r="M1335" s="699">
        <v>267.93</v>
      </c>
      <c r="N1335" s="696">
        <v>1</v>
      </c>
      <c r="O1335" s="700">
        <v>1</v>
      </c>
      <c r="P1335" s="699"/>
      <c r="Q1335" s="701">
        <v>0</v>
      </c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12</v>
      </c>
      <c r="B1336" s="696" t="s">
        <v>530</v>
      </c>
      <c r="C1336" s="696">
        <v>89301125</v>
      </c>
      <c r="D1336" s="697" t="s">
        <v>3063</v>
      </c>
      <c r="E1336" s="698" t="s">
        <v>1664</v>
      </c>
      <c r="F1336" s="696" t="s">
        <v>1639</v>
      </c>
      <c r="G1336" s="696" t="s">
        <v>1902</v>
      </c>
      <c r="H1336" s="696" t="s">
        <v>531</v>
      </c>
      <c r="I1336" s="696" t="s">
        <v>1909</v>
      </c>
      <c r="J1336" s="696" t="s">
        <v>1904</v>
      </c>
      <c r="K1336" s="696" t="s">
        <v>1905</v>
      </c>
      <c r="L1336" s="699">
        <v>893.1</v>
      </c>
      <c r="M1336" s="699">
        <v>1786.2</v>
      </c>
      <c r="N1336" s="696">
        <v>2</v>
      </c>
      <c r="O1336" s="700">
        <v>1</v>
      </c>
      <c r="P1336" s="699">
        <v>1786.2</v>
      </c>
      <c r="Q1336" s="701">
        <v>1</v>
      </c>
      <c r="R1336" s="696">
        <v>2</v>
      </c>
      <c r="S1336" s="701">
        <v>1</v>
      </c>
      <c r="T1336" s="700">
        <v>1</v>
      </c>
      <c r="U1336" s="702">
        <v>1</v>
      </c>
    </row>
    <row r="1337" spans="1:21" ht="14.4" customHeight="1" x14ac:dyDescent="0.3">
      <c r="A1337" s="695">
        <v>12</v>
      </c>
      <c r="B1337" s="696" t="s">
        <v>530</v>
      </c>
      <c r="C1337" s="696">
        <v>89301125</v>
      </c>
      <c r="D1337" s="697" t="s">
        <v>3063</v>
      </c>
      <c r="E1337" s="698" t="s">
        <v>1664</v>
      </c>
      <c r="F1337" s="696" t="s">
        <v>1639</v>
      </c>
      <c r="G1337" s="696" t="s">
        <v>1902</v>
      </c>
      <c r="H1337" s="696" t="s">
        <v>531</v>
      </c>
      <c r="I1337" s="696" t="s">
        <v>3028</v>
      </c>
      <c r="J1337" s="696" t="s">
        <v>1904</v>
      </c>
      <c r="K1337" s="696" t="s">
        <v>3029</v>
      </c>
      <c r="L1337" s="699">
        <v>0</v>
      </c>
      <c r="M1337" s="699">
        <v>0</v>
      </c>
      <c r="N1337" s="696">
        <v>1</v>
      </c>
      <c r="O1337" s="700">
        <v>0.5</v>
      </c>
      <c r="P1337" s="699"/>
      <c r="Q1337" s="701"/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12</v>
      </c>
      <c r="B1338" s="696" t="s">
        <v>530</v>
      </c>
      <c r="C1338" s="696">
        <v>89301125</v>
      </c>
      <c r="D1338" s="697" t="s">
        <v>3063</v>
      </c>
      <c r="E1338" s="698" t="s">
        <v>1664</v>
      </c>
      <c r="F1338" s="696" t="s">
        <v>1639</v>
      </c>
      <c r="G1338" s="696" t="s">
        <v>2618</v>
      </c>
      <c r="H1338" s="696" t="s">
        <v>531</v>
      </c>
      <c r="I1338" s="696" t="s">
        <v>2619</v>
      </c>
      <c r="J1338" s="696" t="s">
        <v>2620</v>
      </c>
      <c r="K1338" s="696" t="s">
        <v>825</v>
      </c>
      <c r="L1338" s="699">
        <v>164.15</v>
      </c>
      <c r="M1338" s="699">
        <v>820.75</v>
      </c>
      <c r="N1338" s="696">
        <v>5</v>
      </c>
      <c r="O1338" s="700">
        <v>1</v>
      </c>
      <c r="P1338" s="699">
        <v>820.75</v>
      </c>
      <c r="Q1338" s="701">
        <v>1</v>
      </c>
      <c r="R1338" s="696">
        <v>5</v>
      </c>
      <c r="S1338" s="701">
        <v>1</v>
      </c>
      <c r="T1338" s="700">
        <v>1</v>
      </c>
      <c r="U1338" s="702">
        <v>1</v>
      </c>
    </row>
    <row r="1339" spans="1:21" ht="14.4" customHeight="1" x14ac:dyDescent="0.3">
      <c r="A1339" s="695">
        <v>12</v>
      </c>
      <c r="B1339" s="696" t="s">
        <v>530</v>
      </c>
      <c r="C1339" s="696">
        <v>89301125</v>
      </c>
      <c r="D1339" s="697" t="s">
        <v>3063</v>
      </c>
      <c r="E1339" s="698" t="s">
        <v>1664</v>
      </c>
      <c r="F1339" s="696" t="s">
        <v>1639</v>
      </c>
      <c r="G1339" s="696" t="s">
        <v>2051</v>
      </c>
      <c r="H1339" s="696" t="s">
        <v>531</v>
      </c>
      <c r="I1339" s="696" t="s">
        <v>2052</v>
      </c>
      <c r="J1339" s="696" t="s">
        <v>2053</v>
      </c>
      <c r="K1339" s="696" t="s">
        <v>2054</v>
      </c>
      <c r="L1339" s="699">
        <v>26.26</v>
      </c>
      <c r="M1339" s="699">
        <v>236.34000000000003</v>
      </c>
      <c r="N1339" s="696">
        <v>9</v>
      </c>
      <c r="O1339" s="700">
        <v>8</v>
      </c>
      <c r="P1339" s="699">
        <v>131.30000000000001</v>
      </c>
      <c r="Q1339" s="701">
        <v>0.55555555555555558</v>
      </c>
      <c r="R1339" s="696">
        <v>5</v>
      </c>
      <c r="S1339" s="701">
        <v>0.55555555555555558</v>
      </c>
      <c r="T1339" s="700">
        <v>4</v>
      </c>
      <c r="U1339" s="702">
        <v>0.5</v>
      </c>
    </row>
    <row r="1340" spans="1:21" ht="14.4" customHeight="1" x14ac:dyDescent="0.3">
      <c r="A1340" s="695">
        <v>12</v>
      </c>
      <c r="B1340" s="696" t="s">
        <v>530</v>
      </c>
      <c r="C1340" s="696">
        <v>89301125</v>
      </c>
      <c r="D1340" s="697" t="s">
        <v>3063</v>
      </c>
      <c r="E1340" s="698" t="s">
        <v>1664</v>
      </c>
      <c r="F1340" s="696" t="s">
        <v>1639</v>
      </c>
      <c r="G1340" s="696" t="s">
        <v>2310</v>
      </c>
      <c r="H1340" s="696" t="s">
        <v>531</v>
      </c>
      <c r="I1340" s="696" t="s">
        <v>2311</v>
      </c>
      <c r="J1340" s="696" t="s">
        <v>2312</v>
      </c>
      <c r="K1340" s="696" t="s">
        <v>2313</v>
      </c>
      <c r="L1340" s="699">
        <v>54.86</v>
      </c>
      <c r="M1340" s="699">
        <v>54.86</v>
      </c>
      <c r="N1340" s="696">
        <v>1</v>
      </c>
      <c r="O1340" s="700">
        <v>1</v>
      </c>
      <c r="P1340" s="699">
        <v>54.86</v>
      </c>
      <c r="Q1340" s="701">
        <v>1</v>
      </c>
      <c r="R1340" s="696">
        <v>1</v>
      </c>
      <c r="S1340" s="701">
        <v>1</v>
      </c>
      <c r="T1340" s="700">
        <v>1</v>
      </c>
      <c r="U1340" s="702">
        <v>1</v>
      </c>
    </row>
    <row r="1341" spans="1:21" ht="14.4" customHeight="1" x14ac:dyDescent="0.3">
      <c r="A1341" s="695">
        <v>12</v>
      </c>
      <c r="B1341" s="696" t="s">
        <v>530</v>
      </c>
      <c r="C1341" s="696">
        <v>89301125</v>
      </c>
      <c r="D1341" s="697" t="s">
        <v>3063</v>
      </c>
      <c r="E1341" s="698" t="s">
        <v>1665</v>
      </c>
      <c r="F1341" s="696" t="s">
        <v>1639</v>
      </c>
      <c r="G1341" s="696" t="s">
        <v>1827</v>
      </c>
      <c r="H1341" s="696" t="s">
        <v>531</v>
      </c>
      <c r="I1341" s="696" t="s">
        <v>1831</v>
      </c>
      <c r="J1341" s="696" t="s">
        <v>1832</v>
      </c>
      <c r="K1341" s="696" t="s">
        <v>1833</v>
      </c>
      <c r="L1341" s="699">
        <v>1162.0999999999999</v>
      </c>
      <c r="M1341" s="699">
        <v>3486.2999999999997</v>
      </c>
      <c r="N1341" s="696">
        <v>3</v>
      </c>
      <c r="O1341" s="700">
        <v>1</v>
      </c>
      <c r="P1341" s="699">
        <v>3486.2999999999997</v>
      </c>
      <c r="Q1341" s="701">
        <v>1</v>
      </c>
      <c r="R1341" s="696">
        <v>3</v>
      </c>
      <c r="S1341" s="701">
        <v>1</v>
      </c>
      <c r="T1341" s="700">
        <v>1</v>
      </c>
      <c r="U1341" s="702">
        <v>1</v>
      </c>
    </row>
    <row r="1342" spans="1:21" ht="14.4" customHeight="1" x14ac:dyDescent="0.3">
      <c r="A1342" s="695">
        <v>12</v>
      </c>
      <c r="B1342" s="696" t="s">
        <v>530</v>
      </c>
      <c r="C1342" s="696">
        <v>89301125</v>
      </c>
      <c r="D1342" s="697" t="s">
        <v>3063</v>
      </c>
      <c r="E1342" s="698" t="s">
        <v>1665</v>
      </c>
      <c r="F1342" s="696" t="s">
        <v>1639</v>
      </c>
      <c r="G1342" s="696" t="s">
        <v>2410</v>
      </c>
      <c r="H1342" s="696" t="s">
        <v>531</v>
      </c>
      <c r="I1342" s="696" t="s">
        <v>1496</v>
      </c>
      <c r="J1342" s="696" t="s">
        <v>1497</v>
      </c>
      <c r="K1342" s="696" t="s">
        <v>2411</v>
      </c>
      <c r="L1342" s="699">
        <v>38.65</v>
      </c>
      <c r="M1342" s="699">
        <v>38.65</v>
      </c>
      <c r="N1342" s="696">
        <v>1</v>
      </c>
      <c r="O1342" s="700">
        <v>1</v>
      </c>
      <c r="P1342" s="699">
        <v>38.65</v>
      </c>
      <c r="Q1342" s="701">
        <v>1</v>
      </c>
      <c r="R1342" s="696">
        <v>1</v>
      </c>
      <c r="S1342" s="701">
        <v>1</v>
      </c>
      <c r="T1342" s="700">
        <v>1</v>
      </c>
      <c r="U1342" s="702">
        <v>1</v>
      </c>
    </row>
    <row r="1343" spans="1:21" ht="14.4" customHeight="1" x14ac:dyDescent="0.3">
      <c r="A1343" s="695">
        <v>12</v>
      </c>
      <c r="B1343" s="696" t="s">
        <v>530</v>
      </c>
      <c r="C1343" s="696">
        <v>89301125</v>
      </c>
      <c r="D1343" s="697" t="s">
        <v>3063</v>
      </c>
      <c r="E1343" s="698" t="s">
        <v>1665</v>
      </c>
      <c r="F1343" s="696" t="s">
        <v>1639</v>
      </c>
      <c r="G1343" s="696" t="s">
        <v>1675</v>
      </c>
      <c r="H1343" s="696" t="s">
        <v>531</v>
      </c>
      <c r="I1343" s="696" t="s">
        <v>1267</v>
      </c>
      <c r="J1343" s="696" t="s">
        <v>1268</v>
      </c>
      <c r="K1343" s="696" t="s">
        <v>1269</v>
      </c>
      <c r="L1343" s="699">
        <v>153.52000000000001</v>
      </c>
      <c r="M1343" s="699">
        <v>307.04000000000002</v>
      </c>
      <c r="N1343" s="696">
        <v>2</v>
      </c>
      <c r="O1343" s="700">
        <v>1</v>
      </c>
      <c r="P1343" s="699"/>
      <c r="Q1343" s="701">
        <v>0</v>
      </c>
      <c r="R1343" s="696"/>
      <c r="S1343" s="701">
        <v>0</v>
      </c>
      <c r="T1343" s="700"/>
      <c r="U1343" s="702">
        <v>0</v>
      </c>
    </row>
    <row r="1344" spans="1:21" ht="14.4" customHeight="1" x14ac:dyDescent="0.3">
      <c r="A1344" s="695">
        <v>12</v>
      </c>
      <c r="B1344" s="696" t="s">
        <v>530</v>
      </c>
      <c r="C1344" s="696">
        <v>89301125</v>
      </c>
      <c r="D1344" s="697" t="s">
        <v>3063</v>
      </c>
      <c r="E1344" s="698" t="s">
        <v>1665</v>
      </c>
      <c r="F1344" s="696" t="s">
        <v>1639</v>
      </c>
      <c r="G1344" s="696" t="s">
        <v>1744</v>
      </c>
      <c r="H1344" s="696" t="s">
        <v>531</v>
      </c>
      <c r="I1344" s="696" t="s">
        <v>2035</v>
      </c>
      <c r="J1344" s="696" t="s">
        <v>1883</v>
      </c>
      <c r="K1344" s="696" t="s">
        <v>2036</v>
      </c>
      <c r="L1344" s="699">
        <v>423.57</v>
      </c>
      <c r="M1344" s="699">
        <v>5082.84</v>
      </c>
      <c r="N1344" s="696">
        <v>12</v>
      </c>
      <c r="O1344" s="700">
        <v>4</v>
      </c>
      <c r="P1344" s="699">
        <v>4235.7</v>
      </c>
      <c r="Q1344" s="701">
        <v>0.83333333333333326</v>
      </c>
      <c r="R1344" s="696">
        <v>10</v>
      </c>
      <c r="S1344" s="701">
        <v>0.83333333333333337</v>
      </c>
      <c r="T1344" s="700">
        <v>3</v>
      </c>
      <c r="U1344" s="702">
        <v>0.75</v>
      </c>
    </row>
    <row r="1345" spans="1:21" ht="14.4" customHeight="1" x14ac:dyDescent="0.3">
      <c r="A1345" s="695">
        <v>12</v>
      </c>
      <c r="B1345" s="696" t="s">
        <v>530</v>
      </c>
      <c r="C1345" s="696">
        <v>89301125</v>
      </c>
      <c r="D1345" s="697" t="s">
        <v>3063</v>
      </c>
      <c r="E1345" s="698" t="s">
        <v>1665</v>
      </c>
      <c r="F1345" s="696" t="s">
        <v>1639</v>
      </c>
      <c r="G1345" s="696" t="s">
        <v>1744</v>
      </c>
      <c r="H1345" s="696" t="s">
        <v>531</v>
      </c>
      <c r="I1345" s="696" t="s">
        <v>1745</v>
      </c>
      <c r="J1345" s="696" t="s">
        <v>1746</v>
      </c>
      <c r="K1345" s="696" t="s">
        <v>1747</v>
      </c>
      <c r="L1345" s="699">
        <v>181.41</v>
      </c>
      <c r="M1345" s="699">
        <v>181.41</v>
      </c>
      <c r="N1345" s="696">
        <v>1</v>
      </c>
      <c r="O1345" s="700">
        <v>1</v>
      </c>
      <c r="P1345" s="699"/>
      <c r="Q1345" s="701">
        <v>0</v>
      </c>
      <c r="R1345" s="696"/>
      <c r="S1345" s="701">
        <v>0</v>
      </c>
      <c r="T1345" s="700"/>
      <c r="U1345" s="702">
        <v>0</v>
      </c>
    </row>
    <row r="1346" spans="1:21" ht="14.4" customHeight="1" x14ac:dyDescent="0.3">
      <c r="A1346" s="695">
        <v>12</v>
      </c>
      <c r="B1346" s="696" t="s">
        <v>530</v>
      </c>
      <c r="C1346" s="696">
        <v>89301125</v>
      </c>
      <c r="D1346" s="697" t="s">
        <v>3063</v>
      </c>
      <c r="E1346" s="698" t="s">
        <v>1665</v>
      </c>
      <c r="F1346" s="696" t="s">
        <v>1639</v>
      </c>
      <c r="G1346" s="696" t="s">
        <v>1676</v>
      </c>
      <c r="H1346" s="696" t="s">
        <v>531</v>
      </c>
      <c r="I1346" s="696" t="s">
        <v>3030</v>
      </c>
      <c r="J1346" s="696" t="s">
        <v>1245</v>
      </c>
      <c r="K1346" s="696" t="s">
        <v>3031</v>
      </c>
      <c r="L1346" s="699">
        <v>13.38</v>
      </c>
      <c r="M1346" s="699">
        <v>13.38</v>
      </c>
      <c r="N1346" s="696">
        <v>1</v>
      </c>
      <c r="O1346" s="700">
        <v>1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12</v>
      </c>
      <c r="B1347" s="696" t="s">
        <v>530</v>
      </c>
      <c r="C1347" s="696">
        <v>89301125</v>
      </c>
      <c r="D1347" s="697" t="s">
        <v>3063</v>
      </c>
      <c r="E1347" s="698" t="s">
        <v>1665</v>
      </c>
      <c r="F1347" s="696" t="s">
        <v>1639</v>
      </c>
      <c r="G1347" s="696" t="s">
        <v>2051</v>
      </c>
      <c r="H1347" s="696" t="s">
        <v>531</v>
      </c>
      <c r="I1347" s="696" t="s">
        <v>2239</v>
      </c>
      <c r="J1347" s="696" t="s">
        <v>2240</v>
      </c>
      <c r="K1347" s="696" t="s">
        <v>1673</v>
      </c>
      <c r="L1347" s="699">
        <v>26.26</v>
      </c>
      <c r="M1347" s="699">
        <v>105.04</v>
      </c>
      <c r="N1347" s="696">
        <v>4</v>
      </c>
      <c r="O1347" s="700">
        <v>4</v>
      </c>
      <c r="P1347" s="699">
        <v>78.78</v>
      </c>
      <c r="Q1347" s="701">
        <v>0.75</v>
      </c>
      <c r="R1347" s="696">
        <v>3</v>
      </c>
      <c r="S1347" s="701">
        <v>0.75</v>
      </c>
      <c r="T1347" s="700">
        <v>3</v>
      </c>
      <c r="U1347" s="702">
        <v>0.75</v>
      </c>
    </row>
    <row r="1348" spans="1:21" ht="14.4" customHeight="1" x14ac:dyDescent="0.3">
      <c r="A1348" s="695">
        <v>12</v>
      </c>
      <c r="B1348" s="696" t="s">
        <v>530</v>
      </c>
      <c r="C1348" s="696">
        <v>89301125</v>
      </c>
      <c r="D1348" s="697" t="s">
        <v>3063</v>
      </c>
      <c r="E1348" s="698" t="s">
        <v>1665</v>
      </c>
      <c r="F1348" s="696" t="s">
        <v>1639</v>
      </c>
      <c r="G1348" s="696" t="s">
        <v>2310</v>
      </c>
      <c r="H1348" s="696" t="s">
        <v>531</v>
      </c>
      <c r="I1348" s="696" t="s">
        <v>2311</v>
      </c>
      <c r="J1348" s="696" t="s">
        <v>2312</v>
      </c>
      <c r="K1348" s="696" t="s">
        <v>2313</v>
      </c>
      <c r="L1348" s="699">
        <v>54.86</v>
      </c>
      <c r="M1348" s="699">
        <v>54.86</v>
      </c>
      <c r="N1348" s="696">
        <v>1</v>
      </c>
      <c r="O1348" s="700">
        <v>1</v>
      </c>
      <c r="P1348" s="699">
        <v>54.86</v>
      </c>
      <c r="Q1348" s="701">
        <v>1</v>
      </c>
      <c r="R1348" s="696">
        <v>1</v>
      </c>
      <c r="S1348" s="701">
        <v>1</v>
      </c>
      <c r="T1348" s="700">
        <v>1</v>
      </c>
      <c r="U1348" s="702">
        <v>1</v>
      </c>
    </row>
    <row r="1349" spans="1:21" ht="14.4" customHeight="1" x14ac:dyDescent="0.3">
      <c r="A1349" s="695">
        <v>12</v>
      </c>
      <c r="B1349" s="696" t="s">
        <v>530</v>
      </c>
      <c r="C1349" s="696">
        <v>89301125</v>
      </c>
      <c r="D1349" s="697" t="s">
        <v>3063</v>
      </c>
      <c r="E1349" s="698" t="s">
        <v>1668</v>
      </c>
      <c r="F1349" s="696" t="s">
        <v>1639</v>
      </c>
      <c r="G1349" s="696" t="s">
        <v>2015</v>
      </c>
      <c r="H1349" s="696" t="s">
        <v>531</v>
      </c>
      <c r="I1349" s="696" t="s">
        <v>919</v>
      </c>
      <c r="J1349" s="696" t="s">
        <v>920</v>
      </c>
      <c r="K1349" s="696" t="s">
        <v>2016</v>
      </c>
      <c r="L1349" s="699">
        <v>35.380000000000003</v>
      </c>
      <c r="M1349" s="699">
        <v>106.14000000000001</v>
      </c>
      <c r="N1349" s="696">
        <v>3</v>
      </c>
      <c r="O1349" s="700">
        <v>1</v>
      </c>
      <c r="P1349" s="699">
        <v>106.14000000000001</v>
      </c>
      <c r="Q1349" s="701">
        <v>1</v>
      </c>
      <c r="R1349" s="696">
        <v>3</v>
      </c>
      <c r="S1349" s="701">
        <v>1</v>
      </c>
      <c r="T1349" s="700">
        <v>1</v>
      </c>
      <c r="U1349" s="702">
        <v>1</v>
      </c>
    </row>
    <row r="1350" spans="1:21" ht="14.4" customHeight="1" x14ac:dyDescent="0.3">
      <c r="A1350" s="695">
        <v>12</v>
      </c>
      <c r="B1350" s="696" t="s">
        <v>530</v>
      </c>
      <c r="C1350" s="696">
        <v>89301125</v>
      </c>
      <c r="D1350" s="697" t="s">
        <v>3063</v>
      </c>
      <c r="E1350" s="698" t="s">
        <v>1668</v>
      </c>
      <c r="F1350" s="696" t="s">
        <v>1639</v>
      </c>
      <c r="G1350" s="696" t="s">
        <v>1670</v>
      </c>
      <c r="H1350" s="696" t="s">
        <v>1090</v>
      </c>
      <c r="I1350" s="696" t="s">
        <v>1323</v>
      </c>
      <c r="J1350" s="696" t="s">
        <v>1590</v>
      </c>
      <c r="K1350" s="696" t="s">
        <v>1591</v>
      </c>
      <c r="L1350" s="699">
        <v>333.31</v>
      </c>
      <c r="M1350" s="699">
        <v>333.31</v>
      </c>
      <c r="N1350" s="696">
        <v>1</v>
      </c>
      <c r="O1350" s="700">
        <v>1</v>
      </c>
      <c r="P1350" s="699">
        <v>333.31</v>
      </c>
      <c r="Q1350" s="701">
        <v>1</v>
      </c>
      <c r="R1350" s="696">
        <v>1</v>
      </c>
      <c r="S1350" s="701">
        <v>1</v>
      </c>
      <c r="T1350" s="700">
        <v>1</v>
      </c>
      <c r="U1350" s="702">
        <v>1</v>
      </c>
    </row>
    <row r="1351" spans="1:21" ht="14.4" customHeight="1" x14ac:dyDescent="0.3">
      <c r="A1351" s="695">
        <v>12</v>
      </c>
      <c r="B1351" s="696" t="s">
        <v>530</v>
      </c>
      <c r="C1351" s="696">
        <v>89301125</v>
      </c>
      <c r="D1351" s="697" t="s">
        <v>3063</v>
      </c>
      <c r="E1351" s="698" t="s">
        <v>1668</v>
      </c>
      <c r="F1351" s="696" t="s">
        <v>1639</v>
      </c>
      <c r="G1351" s="696" t="s">
        <v>1671</v>
      </c>
      <c r="H1351" s="696" t="s">
        <v>1090</v>
      </c>
      <c r="I1351" s="696" t="s">
        <v>1771</v>
      </c>
      <c r="J1351" s="696" t="s">
        <v>1772</v>
      </c>
      <c r="K1351" s="696" t="s">
        <v>1773</v>
      </c>
      <c r="L1351" s="699">
        <v>138.16</v>
      </c>
      <c r="M1351" s="699">
        <v>414.48</v>
      </c>
      <c r="N1351" s="696">
        <v>3</v>
      </c>
      <c r="O1351" s="700">
        <v>1.5</v>
      </c>
      <c r="P1351" s="699">
        <v>414.48</v>
      </c>
      <c r="Q1351" s="701">
        <v>1</v>
      </c>
      <c r="R1351" s="696">
        <v>3</v>
      </c>
      <c r="S1351" s="701">
        <v>1</v>
      </c>
      <c r="T1351" s="700">
        <v>1.5</v>
      </c>
      <c r="U1351" s="702">
        <v>1</v>
      </c>
    </row>
    <row r="1352" spans="1:21" ht="14.4" customHeight="1" x14ac:dyDescent="0.3">
      <c r="A1352" s="695">
        <v>12</v>
      </c>
      <c r="B1352" s="696" t="s">
        <v>530</v>
      </c>
      <c r="C1352" s="696">
        <v>89301125</v>
      </c>
      <c r="D1352" s="697" t="s">
        <v>3063</v>
      </c>
      <c r="E1352" s="698" t="s">
        <v>1668</v>
      </c>
      <c r="F1352" s="696" t="s">
        <v>1639</v>
      </c>
      <c r="G1352" s="696" t="s">
        <v>1671</v>
      </c>
      <c r="H1352" s="696" t="s">
        <v>1090</v>
      </c>
      <c r="I1352" s="696" t="s">
        <v>1300</v>
      </c>
      <c r="J1352" s="696" t="s">
        <v>1301</v>
      </c>
      <c r="K1352" s="696" t="s">
        <v>1593</v>
      </c>
      <c r="L1352" s="699">
        <v>184.22</v>
      </c>
      <c r="M1352" s="699">
        <v>552.66</v>
      </c>
      <c r="N1352" s="696">
        <v>3</v>
      </c>
      <c r="O1352" s="700">
        <v>1.5</v>
      </c>
      <c r="P1352" s="699">
        <v>552.66</v>
      </c>
      <c r="Q1352" s="701">
        <v>1</v>
      </c>
      <c r="R1352" s="696">
        <v>3</v>
      </c>
      <c r="S1352" s="701">
        <v>1</v>
      </c>
      <c r="T1352" s="700">
        <v>1.5</v>
      </c>
      <c r="U1352" s="702">
        <v>1</v>
      </c>
    </row>
    <row r="1353" spans="1:21" ht="14.4" customHeight="1" x14ac:dyDescent="0.3">
      <c r="A1353" s="695">
        <v>12</v>
      </c>
      <c r="B1353" s="696" t="s">
        <v>530</v>
      </c>
      <c r="C1353" s="696">
        <v>89301125</v>
      </c>
      <c r="D1353" s="697" t="s">
        <v>3063</v>
      </c>
      <c r="E1353" s="698" t="s">
        <v>1668</v>
      </c>
      <c r="F1353" s="696" t="s">
        <v>1639</v>
      </c>
      <c r="G1353" s="696" t="s">
        <v>1726</v>
      </c>
      <c r="H1353" s="696" t="s">
        <v>531</v>
      </c>
      <c r="I1353" s="696" t="s">
        <v>1727</v>
      </c>
      <c r="J1353" s="696" t="s">
        <v>1728</v>
      </c>
      <c r="K1353" s="696" t="s">
        <v>1729</v>
      </c>
      <c r="L1353" s="699">
        <v>2111.88</v>
      </c>
      <c r="M1353" s="699">
        <v>2111.88</v>
      </c>
      <c r="N1353" s="696">
        <v>1</v>
      </c>
      <c r="O1353" s="700">
        <v>1</v>
      </c>
      <c r="P1353" s="699">
        <v>2111.88</v>
      </c>
      <c r="Q1353" s="701">
        <v>1</v>
      </c>
      <c r="R1353" s="696">
        <v>1</v>
      </c>
      <c r="S1353" s="701">
        <v>1</v>
      </c>
      <c r="T1353" s="700">
        <v>1</v>
      </c>
      <c r="U1353" s="702">
        <v>1</v>
      </c>
    </row>
    <row r="1354" spans="1:21" ht="14.4" customHeight="1" x14ac:dyDescent="0.3">
      <c r="A1354" s="695">
        <v>12</v>
      </c>
      <c r="B1354" s="696" t="s">
        <v>530</v>
      </c>
      <c r="C1354" s="696">
        <v>89301125</v>
      </c>
      <c r="D1354" s="697" t="s">
        <v>3063</v>
      </c>
      <c r="E1354" s="698" t="s">
        <v>1668</v>
      </c>
      <c r="F1354" s="696" t="s">
        <v>1639</v>
      </c>
      <c r="G1354" s="696" t="s">
        <v>1827</v>
      </c>
      <c r="H1354" s="696" t="s">
        <v>531</v>
      </c>
      <c r="I1354" s="696" t="s">
        <v>1828</v>
      </c>
      <c r="J1354" s="696" t="s">
        <v>1829</v>
      </c>
      <c r="K1354" s="696" t="s">
        <v>1830</v>
      </c>
      <c r="L1354" s="699">
        <v>871.16</v>
      </c>
      <c r="M1354" s="699">
        <v>6969.2800000000007</v>
      </c>
      <c r="N1354" s="696">
        <v>8</v>
      </c>
      <c r="O1354" s="700">
        <v>3</v>
      </c>
      <c r="P1354" s="699">
        <v>4355.8</v>
      </c>
      <c r="Q1354" s="701">
        <v>0.625</v>
      </c>
      <c r="R1354" s="696">
        <v>5</v>
      </c>
      <c r="S1354" s="701">
        <v>0.625</v>
      </c>
      <c r="T1354" s="700">
        <v>2</v>
      </c>
      <c r="U1354" s="702">
        <v>0.66666666666666663</v>
      </c>
    </row>
    <row r="1355" spans="1:21" ht="14.4" customHeight="1" x14ac:dyDescent="0.3">
      <c r="A1355" s="695">
        <v>12</v>
      </c>
      <c r="B1355" s="696" t="s">
        <v>530</v>
      </c>
      <c r="C1355" s="696">
        <v>89301125</v>
      </c>
      <c r="D1355" s="697" t="s">
        <v>3063</v>
      </c>
      <c r="E1355" s="698" t="s">
        <v>1668</v>
      </c>
      <c r="F1355" s="696" t="s">
        <v>1639</v>
      </c>
      <c r="G1355" s="696" t="s">
        <v>1827</v>
      </c>
      <c r="H1355" s="696" t="s">
        <v>531</v>
      </c>
      <c r="I1355" s="696" t="s">
        <v>1831</v>
      </c>
      <c r="J1355" s="696" t="s">
        <v>1832</v>
      </c>
      <c r="K1355" s="696" t="s">
        <v>1833</v>
      </c>
      <c r="L1355" s="699">
        <v>1162.0999999999999</v>
      </c>
      <c r="M1355" s="699">
        <v>275417.7</v>
      </c>
      <c r="N1355" s="696">
        <v>237</v>
      </c>
      <c r="O1355" s="700">
        <v>52</v>
      </c>
      <c r="P1355" s="699">
        <v>212664.30000000002</v>
      </c>
      <c r="Q1355" s="701">
        <v>0.77215189873417722</v>
      </c>
      <c r="R1355" s="696">
        <v>183</v>
      </c>
      <c r="S1355" s="701">
        <v>0.77215189873417722</v>
      </c>
      <c r="T1355" s="700">
        <v>40</v>
      </c>
      <c r="U1355" s="702">
        <v>0.76923076923076927</v>
      </c>
    </row>
    <row r="1356" spans="1:21" ht="14.4" customHeight="1" x14ac:dyDescent="0.3">
      <c r="A1356" s="695">
        <v>12</v>
      </c>
      <c r="B1356" s="696" t="s">
        <v>530</v>
      </c>
      <c r="C1356" s="696">
        <v>89301125</v>
      </c>
      <c r="D1356" s="697" t="s">
        <v>3063</v>
      </c>
      <c r="E1356" s="698" t="s">
        <v>1668</v>
      </c>
      <c r="F1356" s="696" t="s">
        <v>1639</v>
      </c>
      <c r="G1356" s="696" t="s">
        <v>2507</v>
      </c>
      <c r="H1356" s="696" t="s">
        <v>531</v>
      </c>
      <c r="I1356" s="696" t="s">
        <v>585</v>
      </c>
      <c r="J1356" s="696" t="s">
        <v>3032</v>
      </c>
      <c r="K1356" s="696" t="s">
        <v>2034</v>
      </c>
      <c r="L1356" s="699">
        <v>14.2</v>
      </c>
      <c r="M1356" s="699">
        <v>14.2</v>
      </c>
      <c r="N1356" s="696">
        <v>1</v>
      </c>
      <c r="O1356" s="700">
        <v>1</v>
      </c>
      <c r="P1356" s="699">
        <v>14.2</v>
      </c>
      <c r="Q1356" s="701">
        <v>1</v>
      </c>
      <c r="R1356" s="696">
        <v>1</v>
      </c>
      <c r="S1356" s="701">
        <v>1</v>
      </c>
      <c r="T1356" s="700">
        <v>1</v>
      </c>
      <c r="U1356" s="702">
        <v>1</v>
      </c>
    </row>
    <row r="1357" spans="1:21" ht="14.4" customHeight="1" x14ac:dyDescent="0.3">
      <c r="A1357" s="695">
        <v>12</v>
      </c>
      <c r="B1357" s="696" t="s">
        <v>530</v>
      </c>
      <c r="C1357" s="696">
        <v>89301125</v>
      </c>
      <c r="D1357" s="697" t="s">
        <v>3063</v>
      </c>
      <c r="E1357" s="698" t="s">
        <v>1668</v>
      </c>
      <c r="F1357" s="696" t="s">
        <v>1639</v>
      </c>
      <c r="G1357" s="696" t="s">
        <v>2343</v>
      </c>
      <c r="H1357" s="696" t="s">
        <v>531</v>
      </c>
      <c r="I1357" s="696" t="s">
        <v>2344</v>
      </c>
      <c r="J1357" s="696" t="s">
        <v>2345</v>
      </c>
      <c r="K1357" s="696" t="s">
        <v>2346</v>
      </c>
      <c r="L1357" s="699">
        <v>217.86</v>
      </c>
      <c r="M1357" s="699">
        <v>217.86</v>
      </c>
      <c r="N1357" s="696">
        <v>1</v>
      </c>
      <c r="O1357" s="700">
        <v>0.5</v>
      </c>
      <c r="P1357" s="699"/>
      <c r="Q1357" s="701">
        <v>0</v>
      </c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12</v>
      </c>
      <c r="B1358" s="696" t="s">
        <v>530</v>
      </c>
      <c r="C1358" s="696">
        <v>89301125</v>
      </c>
      <c r="D1358" s="697" t="s">
        <v>3063</v>
      </c>
      <c r="E1358" s="698" t="s">
        <v>1668</v>
      </c>
      <c r="F1358" s="696" t="s">
        <v>1639</v>
      </c>
      <c r="G1358" s="696" t="s">
        <v>1836</v>
      </c>
      <c r="H1358" s="696" t="s">
        <v>531</v>
      </c>
      <c r="I1358" s="696" t="s">
        <v>1840</v>
      </c>
      <c r="J1358" s="696" t="s">
        <v>1841</v>
      </c>
      <c r="K1358" s="696" t="s">
        <v>1842</v>
      </c>
      <c r="L1358" s="699">
        <v>750.21</v>
      </c>
      <c r="M1358" s="699">
        <v>750.21</v>
      </c>
      <c r="N1358" s="696">
        <v>1</v>
      </c>
      <c r="O1358" s="700">
        <v>1</v>
      </c>
      <c r="P1358" s="699">
        <v>750.21</v>
      </c>
      <c r="Q1358" s="701">
        <v>1</v>
      </c>
      <c r="R1358" s="696">
        <v>1</v>
      </c>
      <c r="S1358" s="701">
        <v>1</v>
      </c>
      <c r="T1358" s="700">
        <v>1</v>
      </c>
      <c r="U1358" s="702">
        <v>1</v>
      </c>
    </row>
    <row r="1359" spans="1:21" ht="14.4" customHeight="1" x14ac:dyDescent="0.3">
      <c r="A1359" s="695">
        <v>12</v>
      </c>
      <c r="B1359" s="696" t="s">
        <v>530</v>
      </c>
      <c r="C1359" s="696">
        <v>89301125</v>
      </c>
      <c r="D1359" s="697" t="s">
        <v>3063</v>
      </c>
      <c r="E1359" s="698" t="s">
        <v>1668</v>
      </c>
      <c r="F1359" s="696" t="s">
        <v>1639</v>
      </c>
      <c r="G1359" s="696" t="s">
        <v>1836</v>
      </c>
      <c r="H1359" s="696" t="s">
        <v>531</v>
      </c>
      <c r="I1359" s="696" t="s">
        <v>1988</v>
      </c>
      <c r="J1359" s="696" t="s">
        <v>1841</v>
      </c>
      <c r="K1359" s="696" t="s">
        <v>1989</v>
      </c>
      <c r="L1359" s="699">
        <v>0</v>
      </c>
      <c r="M1359" s="699">
        <v>0</v>
      </c>
      <c r="N1359" s="696">
        <v>2</v>
      </c>
      <c r="O1359" s="700">
        <v>1.5</v>
      </c>
      <c r="P1359" s="699">
        <v>0</v>
      </c>
      <c r="Q1359" s="701"/>
      <c r="R1359" s="696">
        <v>2</v>
      </c>
      <c r="S1359" s="701">
        <v>1</v>
      </c>
      <c r="T1359" s="700">
        <v>1.5</v>
      </c>
      <c r="U1359" s="702">
        <v>1</v>
      </c>
    </row>
    <row r="1360" spans="1:21" ht="14.4" customHeight="1" x14ac:dyDescent="0.3">
      <c r="A1360" s="695">
        <v>12</v>
      </c>
      <c r="B1360" s="696" t="s">
        <v>530</v>
      </c>
      <c r="C1360" s="696">
        <v>89301125</v>
      </c>
      <c r="D1360" s="697" t="s">
        <v>3063</v>
      </c>
      <c r="E1360" s="698" t="s">
        <v>1668</v>
      </c>
      <c r="F1360" s="696" t="s">
        <v>1639</v>
      </c>
      <c r="G1360" s="696" t="s">
        <v>2981</v>
      </c>
      <c r="H1360" s="696" t="s">
        <v>531</v>
      </c>
      <c r="I1360" s="696" t="s">
        <v>2982</v>
      </c>
      <c r="J1360" s="696" t="s">
        <v>2983</v>
      </c>
      <c r="K1360" s="696" t="s">
        <v>2984</v>
      </c>
      <c r="L1360" s="699">
        <v>0</v>
      </c>
      <c r="M1360" s="699">
        <v>0</v>
      </c>
      <c r="N1360" s="696">
        <v>1</v>
      </c>
      <c r="O1360" s="700">
        <v>0.5</v>
      </c>
      <c r="P1360" s="699">
        <v>0</v>
      </c>
      <c r="Q1360" s="701"/>
      <c r="R1360" s="696">
        <v>1</v>
      </c>
      <c r="S1360" s="701">
        <v>1</v>
      </c>
      <c r="T1360" s="700">
        <v>0.5</v>
      </c>
      <c r="U1360" s="702">
        <v>1</v>
      </c>
    </row>
    <row r="1361" spans="1:21" ht="14.4" customHeight="1" x14ac:dyDescent="0.3">
      <c r="A1361" s="695">
        <v>12</v>
      </c>
      <c r="B1361" s="696" t="s">
        <v>530</v>
      </c>
      <c r="C1361" s="696">
        <v>89301125</v>
      </c>
      <c r="D1361" s="697" t="s">
        <v>3063</v>
      </c>
      <c r="E1361" s="698" t="s">
        <v>1668</v>
      </c>
      <c r="F1361" s="696" t="s">
        <v>1639</v>
      </c>
      <c r="G1361" s="696" t="s">
        <v>2981</v>
      </c>
      <c r="H1361" s="696" t="s">
        <v>531</v>
      </c>
      <c r="I1361" s="696" t="s">
        <v>3033</v>
      </c>
      <c r="J1361" s="696" t="s">
        <v>2983</v>
      </c>
      <c r="K1361" s="696" t="s">
        <v>3034</v>
      </c>
      <c r="L1361" s="699">
        <v>0</v>
      </c>
      <c r="M1361" s="699">
        <v>0</v>
      </c>
      <c r="N1361" s="696">
        <v>8</v>
      </c>
      <c r="O1361" s="700">
        <v>6.5</v>
      </c>
      <c r="P1361" s="699">
        <v>0</v>
      </c>
      <c r="Q1361" s="701"/>
      <c r="R1361" s="696">
        <v>7</v>
      </c>
      <c r="S1361" s="701">
        <v>0.875</v>
      </c>
      <c r="T1361" s="700">
        <v>5.5</v>
      </c>
      <c r="U1361" s="702">
        <v>0.84615384615384615</v>
      </c>
    </row>
    <row r="1362" spans="1:21" ht="14.4" customHeight="1" x14ac:dyDescent="0.3">
      <c r="A1362" s="695">
        <v>12</v>
      </c>
      <c r="B1362" s="696" t="s">
        <v>530</v>
      </c>
      <c r="C1362" s="696">
        <v>89301125</v>
      </c>
      <c r="D1362" s="697" t="s">
        <v>3063</v>
      </c>
      <c r="E1362" s="698" t="s">
        <v>1668</v>
      </c>
      <c r="F1362" s="696" t="s">
        <v>1639</v>
      </c>
      <c r="G1362" s="696" t="s">
        <v>1730</v>
      </c>
      <c r="H1362" s="696" t="s">
        <v>531</v>
      </c>
      <c r="I1362" s="696" t="s">
        <v>968</v>
      </c>
      <c r="J1362" s="696" t="s">
        <v>969</v>
      </c>
      <c r="K1362" s="696" t="s">
        <v>2985</v>
      </c>
      <c r="L1362" s="699">
        <v>31.84</v>
      </c>
      <c r="M1362" s="699">
        <v>31.84</v>
      </c>
      <c r="N1362" s="696">
        <v>1</v>
      </c>
      <c r="O1362" s="700">
        <v>0.5</v>
      </c>
      <c r="P1362" s="699">
        <v>31.84</v>
      </c>
      <c r="Q1362" s="701">
        <v>1</v>
      </c>
      <c r="R1362" s="696">
        <v>1</v>
      </c>
      <c r="S1362" s="701">
        <v>1</v>
      </c>
      <c r="T1362" s="700">
        <v>0.5</v>
      </c>
      <c r="U1362" s="702">
        <v>1</v>
      </c>
    </row>
    <row r="1363" spans="1:21" ht="14.4" customHeight="1" x14ac:dyDescent="0.3">
      <c r="A1363" s="695">
        <v>12</v>
      </c>
      <c r="B1363" s="696" t="s">
        <v>530</v>
      </c>
      <c r="C1363" s="696">
        <v>89301125</v>
      </c>
      <c r="D1363" s="697" t="s">
        <v>3063</v>
      </c>
      <c r="E1363" s="698" t="s">
        <v>1668</v>
      </c>
      <c r="F1363" s="696" t="s">
        <v>1639</v>
      </c>
      <c r="G1363" s="696" t="s">
        <v>1672</v>
      </c>
      <c r="H1363" s="696" t="s">
        <v>531</v>
      </c>
      <c r="I1363" s="696" t="s">
        <v>1240</v>
      </c>
      <c r="J1363" s="696" t="s">
        <v>1241</v>
      </c>
      <c r="K1363" s="696" t="s">
        <v>1673</v>
      </c>
      <c r="L1363" s="699">
        <v>50.27</v>
      </c>
      <c r="M1363" s="699">
        <v>50.27</v>
      </c>
      <c r="N1363" s="696">
        <v>1</v>
      </c>
      <c r="O1363" s="700">
        <v>1</v>
      </c>
      <c r="P1363" s="699"/>
      <c r="Q1363" s="701">
        <v>0</v>
      </c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12</v>
      </c>
      <c r="B1364" s="696" t="s">
        <v>530</v>
      </c>
      <c r="C1364" s="696">
        <v>89301125</v>
      </c>
      <c r="D1364" s="697" t="s">
        <v>3063</v>
      </c>
      <c r="E1364" s="698" t="s">
        <v>1668</v>
      </c>
      <c r="F1364" s="696" t="s">
        <v>1639</v>
      </c>
      <c r="G1364" s="696" t="s">
        <v>2906</v>
      </c>
      <c r="H1364" s="696" t="s">
        <v>531</v>
      </c>
      <c r="I1364" s="696" t="s">
        <v>591</v>
      </c>
      <c r="J1364" s="696" t="s">
        <v>592</v>
      </c>
      <c r="K1364" s="696" t="s">
        <v>2907</v>
      </c>
      <c r="L1364" s="699">
        <v>26.17</v>
      </c>
      <c r="M1364" s="699">
        <v>26.17</v>
      </c>
      <c r="N1364" s="696">
        <v>1</v>
      </c>
      <c r="O1364" s="700">
        <v>1</v>
      </c>
      <c r="P1364" s="699">
        <v>26.17</v>
      </c>
      <c r="Q1364" s="701">
        <v>1</v>
      </c>
      <c r="R1364" s="696">
        <v>1</v>
      </c>
      <c r="S1364" s="701">
        <v>1</v>
      </c>
      <c r="T1364" s="700">
        <v>1</v>
      </c>
      <c r="U1364" s="702">
        <v>1</v>
      </c>
    </row>
    <row r="1365" spans="1:21" ht="14.4" customHeight="1" x14ac:dyDescent="0.3">
      <c r="A1365" s="695">
        <v>12</v>
      </c>
      <c r="B1365" s="696" t="s">
        <v>530</v>
      </c>
      <c r="C1365" s="696">
        <v>89301125</v>
      </c>
      <c r="D1365" s="697" t="s">
        <v>3063</v>
      </c>
      <c r="E1365" s="698" t="s">
        <v>1668</v>
      </c>
      <c r="F1365" s="696" t="s">
        <v>1639</v>
      </c>
      <c r="G1365" s="696" t="s">
        <v>1859</v>
      </c>
      <c r="H1365" s="696" t="s">
        <v>531</v>
      </c>
      <c r="I1365" s="696" t="s">
        <v>1863</v>
      </c>
      <c r="J1365" s="696" t="s">
        <v>1861</v>
      </c>
      <c r="K1365" s="696" t="s">
        <v>1864</v>
      </c>
      <c r="L1365" s="699">
        <v>967.58</v>
      </c>
      <c r="M1365" s="699">
        <v>1935.16</v>
      </c>
      <c r="N1365" s="696">
        <v>2</v>
      </c>
      <c r="O1365" s="700">
        <v>1.5</v>
      </c>
      <c r="P1365" s="699">
        <v>967.58</v>
      </c>
      <c r="Q1365" s="701">
        <v>0.5</v>
      </c>
      <c r="R1365" s="696">
        <v>1</v>
      </c>
      <c r="S1365" s="701">
        <v>0.5</v>
      </c>
      <c r="T1365" s="700">
        <v>0.5</v>
      </c>
      <c r="U1365" s="702">
        <v>0.33333333333333331</v>
      </c>
    </row>
    <row r="1366" spans="1:21" ht="14.4" customHeight="1" x14ac:dyDescent="0.3">
      <c r="A1366" s="695">
        <v>12</v>
      </c>
      <c r="B1366" s="696" t="s">
        <v>530</v>
      </c>
      <c r="C1366" s="696">
        <v>89301125</v>
      </c>
      <c r="D1366" s="697" t="s">
        <v>3063</v>
      </c>
      <c r="E1366" s="698" t="s">
        <v>1668</v>
      </c>
      <c r="F1366" s="696" t="s">
        <v>1639</v>
      </c>
      <c r="G1366" s="696" t="s">
        <v>3035</v>
      </c>
      <c r="H1366" s="696" t="s">
        <v>531</v>
      </c>
      <c r="I1366" s="696" t="s">
        <v>3036</v>
      </c>
      <c r="J1366" s="696" t="s">
        <v>3037</v>
      </c>
      <c r="K1366" s="696" t="s">
        <v>3038</v>
      </c>
      <c r="L1366" s="699">
        <v>0</v>
      </c>
      <c r="M1366" s="699">
        <v>0</v>
      </c>
      <c r="N1366" s="696">
        <v>2</v>
      </c>
      <c r="O1366" s="700">
        <v>1.5</v>
      </c>
      <c r="P1366" s="699">
        <v>0</v>
      </c>
      <c r="Q1366" s="701"/>
      <c r="R1366" s="696">
        <v>1</v>
      </c>
      <c r="S1366" s="701">
        <v>0.5</v>
      </c>
      <c r="T1366" s="700">
        <v>1</v>
      </c>
      <c r="U1366" s="702">
        <v>0.66666666666666663</v>
      </c>
    </row>
    <row r="1367" spans="1:21" ht="14.4" customHeight="1" x14ac:dyDescent="0.3">
      <c r="A1367" s="695">
        <v>12</v>
      </c>
      <c r="B1367" s="696" t="s">
        <v>530</v>
      </c>
      <c r="C1367" s="696">
        <v>89301125</v>
      </c>
      <c r="D1367" s="697" t="s">
        <v>3063</v>
      </c>
      <c r="E1367" s="698" t="s">
        <v>1668</v>
      </c>
      <c r="F1367" s="696" t="s">
        <v>1639</v>
      </c>
      <c r="G1367" s="696" t="s">
        <v>3035</v>
      </c>
      <c r="H1367" s="696" t="s">
        <v>531</v>
      </c>
      <c r="I1367" s="696" t="s">
        <v>3039</v>
      </c>
      <c r="J1367" s="696" t="s">
        <v>3037</v>
      </c>
      <c r="K1367" s="696" t="s">
        <v>3040</v>
      </c>
      <c r="L1367" s="699">
        <v>0</v>
      </c>
      <c r="M1367" s="699">
        <v>0</v>
      </c>
      <c r="N1367" s="696">
        <v>1</v>
      </c>
      <c r="O1367" s="700">
        <v>1</v>
      </c>
      <c r="P1367" s="699">
        <v>0</v>
      </c>
      <c r="Q1367" s="701"/>
      <c r="R1367" s="696">
        <v>1</v>
      </c>
      <c r="S1367" s="701">
        <v>1</v>
      </c>
      <c r="T1367" s="700">
        <v>1</v>
      </c>
      <c r="U1367" s="702">
        <v>1</v>
      </c>
    </row>
    <row r="1368" spans="1:21" ht="14.4" customHeight="1" x14ac:dyDescent="0.3">
      <c r="A1368" s="695">
        <v>12</v>
      </c>
      <c r="B1368" s="696" t="s">
        <v>530</v>
      </c>
      <c r="C1368" s="696">
        <v>89301125</v>
      </c>
      <c r="D1368" s="697" t="s">
        <v>3063</v>
      </c>
      <c r="E1368" s="698" t="s">
        <v>1668</v>
      </c>
      <c r="F1368" s="696" t="s">
        <v>1639</v>
      </c>
      <c r="G1368" s="696" t="s">
        <v>1732</v>
      </c>
      <c r="H1368" s="696" t="s">
        <v>531</v>
      </c>
      <c r="I1368" s="696" t="s">
        <v>3041</v>
      </c>
      <c r="J1368" s="696" t="s">
        <v>3042</v>
      </c>
      <c r="K1368" s="696" t="s">
        <v>3043</v>
      </c>
      <c r="L1368" s="699">
        <v>0</v>
      </c>
      <c r="M1368" s="699">
        <v>0</v>
      </c>
      <c r="N1368" s="696">
        <v>2</v>
      </c>
      <c r="O1368" s="700">
        <v>1.5</v>
      </c>
      <c r="P1368" s="699">
        <v>0</v>
      </c>
      <c r="Q1368" s="701"/>
      <c r="R1368" s="696">
        <v>1</v>
      </c>
      <c r="S1368" s="701">
        <v>0.5</v>
      </c>
      <c r="T1368" s="700">
        <v>0.5</v>
      </c>
      <c r="U1368" s="702">
        <v>0.33333333333333331</v>
      </c>
    </row>
    <row r="1369" spans="1:21" ht="14.4" customHeight="1" x14ac:dyDescent="0.3">
      <c r="A1369" s="695">
        <v>12</v>
      </c>
      <c r="B1369" s="696" t="s">
        <v>530</v>
      </c>
      <c r="C1369" s="696">
        <v>89301125</v>
      </c>
      <c r="D1369" s="697" t="s">
        <v>3063</v>
      </c>
      <c r="E1369" s="698" t="s">
        <v>1668</v>
      </c>
      <c r="F1369" s="696" t="s">
        <v>1639</v>
      </c>
      <c r="G1369" s="696" t="s">
        <v>1732</v>
      </c>
      <c r="H1369" s="696" t="s">
        <v>531</v>
      </c>
      <c r="I1369" s="696" t="s">
        <v>692</v>
      </c>
      <c r="J1369" s="696" t="s">
        <v>693</v>
      </c>
      <c r="K1369" s="696" t="s">
        <v>3044</v>
      </c>
      <c r="L1369" s="699">
        <v>0</v>
      </c>
      <c r="M1369" s="699">
        <v>0</v>
      </c>
      <c r="N1369" s="696">
        <v>2</v>
      </c>
      <c r="O1369" s="700">
        <v>2</v>
      </c>
      <c r="P1369" s="699"/>
      <c r="Q1369" s="701"/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12</v>
      </c>
      <c r="B1370" s="696" t="s">
        <v>530</v>
      </c>
      <c r="C1370" s="696">
        <v>89301125</v>
      </c>
      <c r="D1370" s="697" t="s">
        <v>3063</v>
      </c>
      <c r="E1370" s="698" t="s">
        <v>1668</v>
      </c>
      <c r="F1370" s="696" t="s">
        <v>1639</v>
      </c>
      <c r="G1370" s="696" t="s">
        <v>2089</v>
      </c>
      <c r="H1370" s="696" t="s">
        <v>531</v>
      </c>
      <c r="I1370" s="696" t="s">
        <v>2847</v>
      </c>
      <c r="J1370" s="696" t="s">
        <v>2848</v>
      </c>
      <c r="K1370" s="696" t="s">
        <v>2849</v>
      </c>
      <c r="L1370" s="699">
        <v>0</v>
      </c>
      <c r="M1370" s="699">
        <v>0</v>
      </c>
      <c r="N1370" s="696">
        <v>1</v>
      </c>
      <c r="O1370" s="700">
        <v>1</v>
      </c>
      <c r="P1370" s="699">
        <v>0</v>
      </c>
      <c r="Q1370" s="701"/>
      <c r="R1370" s="696">
        <v>1</v>
      </c>
      <c r="S1370" s="701">
        <v>1</v>
      </c>
      <c r="T1370" s="700">
        <v>1</v>
      </c>
      <c r="U1370" s="702">
        <v>1</v>
      </c>
    </row>
    <row r="1371" spans="1:21" ht="14.4" customHeight="1" x14ac:dyDescent="0.3">
      <c r="A1371" s="695">
        <v>12</v>
      </c>
      <c r="B1371" s="696" t="s">
        <v>530</v>
      </c>
      <c r="C1371" s="696">
        <v>89301125</v>
      </c>
      <c r="D1371" s="697" t="s">
        <v>3063</v>
      </c>
      <c r="E1371" s="698" t="s">
        <v>1668</v>
      </c>
      <c r="F1371" s="696" t="s">
        <v>1639</v>
      </c>
      <c r="G1371" s="696" t="s">
        <v>2089</v>
      </c>
      <c r="H1371" s="696" t="s">
        <v>531</v>
      </c>
      <c r="I1371" s="696" t="s">
        <v>2986</v>
      </c>
      <c r="J1371" s="696" t="s">
        <v>2848</v>
      </c>
      <c r="K1371" s="696" t="s">
        <v>2987</v>
      </c>
      <c r="L1371" s="699">
        <v>0</v>
      </c>
      <c r="M1371" s="699">
        <v>0</v>
      </c>
      <c r="N1371" s="696">
        <v>1</v>
      </c>
      <c r="O1371" s="700">
        <v>1</v>
      </c>
      <c r="P1371" s="699"/>
      <c r="Q1371" s="701"/>
      <c r="R1371" s="696"/>
      <c r="S1371" s="701">
        <v>0</v>
      </c>
      <c r="T1371" s="700"/>
      <c r="U1371" s="702">
        <v>0</v>
      </c>
    </row>
    <row r="1372" spans="1:21" ht="14.4" customHeight="1" x14ac:dyDescent="0.3">
      <c r="A1372" s="695">
        <v>12</v>
      </c>
      <c r="B1372" s="696" t="s">
        <v>530</v>
      </c>
      <c r="C1372" s="696">
        <v>89301125</v>
      </c>
      <c r="D1372" s="697" t="s">
        <v>3063</v>
      </c>
      <c r="E1372" s="698" t="s">
        <v>1668</v>
      </c>
      <c r="F1372" s="696" t="s">
        <v>1639</v>
      </c>
      <c r="G1372" s="696" t="s">
        <v>2529</v>
      </c>
      <c r="H1372" s="696" t="s">
        <v>531</v>
      </c>
      <c r="I1372" s="696" t="s">
        <v>2530</v>
      </c>
      <c r="J1372" s="696" t="s">
        <v>2531</v>
      </c>
      <c r="K1372" s="696" t="s">
        <v>2532</v>
      </c>
      <c r="L1372" s="699">
        <v>0</v>
      </c>
      <c r="M1372" s="699">
        <v>0</v>
      </c>
      <c r="N1372" s="696">
        <v>1</v>
      </c>
      <c r="O1372" s="700">
        <v>0.5</v>
      </c>
      <c r="P1372" s="699">
        <v>0</v>
      </c>
      <c r="Q1372" s="701"/>
      <c r="R1372" s="696">
        <v>1</v>
      </c>
      <c r="S1372" s="701">
        <v>1</v>
      </c>
      <c r="T1372" s="700">
        <v>0.5</v>
      </c>
      <c r="U1372" s="702">
        <v>1</v>
      </c>
    </row>
    <row r="1373" spans="1:21" ht="14.4" customHeight="1" x14ac:dyDescent="0.3">
      <c r="A1373" s="695">
        <v>12</v>
      </c>
      <c r="B1373" s="696" t="s">
        <v>530</v>
      </c>
      <c r="C1373" s="696">
        <v>89301125</v>
      </c>
      <c r="D1373" s="697" t="s">
        <v>3063</v>
      </c>
      <c r="E1373" s="698" t="s">
        <v>1668</v>
      </c>
      <c r="F1373" s="696" t="s">
        <v>1639</v>
      </c>
      <c r="G1373" s="696" t="s">
        <v>2410</v>
      </c>
      <c r="H1373" s="696" t="s">
        <v>531</v>
      </c>
      <c r="I1373" s="696" t="s">
        <v>1496</v>
      </c>
      <c r="J1373" s="696" t="s">
        <v>1497</v>
      </c>
      <c r="K1373" s="696" t="s">
        <v>2411</v>
      </c>
      <c r="L1373" s="699">
        <v>38.65</v>
      </c>
      <c r="M1373" s="699">
        <v>154.6</v>
      </c>
      <c r="N1373" s="696">
        <v>4</v>
      </c>
      <c r="O1373" s="700">
        <v>3</v>
      </c>
      <c r="P1373" s="699">
        <v>77.3</v>
      </c>
      <c r="Q1373" s="701">
        <v>0.5</v>
      </c>
      <c r="R1373" s="696">
        <v>2</v>
      </c>
      <c r="S1373" s="701">
        <v>0.5</v>
      </c>
      <c r="T1373" s="700">
        <v>1</v>
      </c>
      <c r="U1373" s="702">
        <v>0.33333333333333331</v>
      </c>
    </row>
    <row r="1374" spans="1:21" ht="14.4" customHeight="1" x14ac:dyDescent="0.3">
      <c r="A1374" s="695">
        <v>12</v>
      </c>
      <c r="B1374" s="696" t="s">
        <v>530</v>
      </c>
      <c r="C1374" s="696">
        <v>89301125</v>
      </c>
      <c r="D1374" s="697" t="s">
        <v>3063</v>
      </c>
      <c r="E1374" s="698" t="s">
        <v>1668</v>
      </c>
      <c r="F1374" s="696" t="s">
        <v>1639</v>
      </c>
      <c r="G1374" s="696" t="s">
        <v>2784</v>
      </c>
      <c r="H1374" s="696" t="s">
        <v>1090</v>
      </c>
      <c r="I1374" s="696" t="s">
        <v>1117</v>
      </c>
      <c r="J1374" s="696" t="s">
        <v>1118</v>
      </c>
      <c r="K1374" s="696" t="s">
        <v>1119</v>
      </c>
      <c r="L1374" s="699">
        <v>0</v>
      </c>
      <c r="M1374" s="699">
        <v>0</v>
      </c>
      <c r="N1374" s="696">
        <v>1</v>
      </c>
      <c r="O1374" s="700">
        <v>1</v>
      </c>
      <c r="P1374" s="699"/>
      <c r="Q1374" s="701"/>
      <c r="R1374" s="696"/>
      <c r="S1374" s="701">
        <v>0</v>
      </c>
      <c r="T1374" s="700"/>
      <c r="U1374" s="702">
        <v>0</v>
      </c>
    </row>
    <row r="1375" spans="1:21" ht="14.4" customHeight="1" x14ac:dyDescent="0.3">
      <c r="A1375" s="695">
        <v>12</v>
      </c>
      <c r="B1375" s="696" t="s">
        <v>530</v>
      </c>
      <c r="C1375" s="696">
        <v>89301125</v>
      </c>
      <c r="D1375" s="697" t="s">
        <v>3063</v>
      </c>
      <c r="E1375" s="698" t="s">
        <v>1668</v>
      </c>
      <c r="F1375" s="696" t="s">
        <v>1639</v>
      </c>
      <c r="G1375" s="696" t="s">
        <v>3045</v>
      </c>
      <c r="H1375" s="696" t="s">
        <v>531</v>
      </c>
      <c r="I1375" s="696" t="s">
        <v>688</v>
      </c>
      <c r="J1375" s="696" t="s">
        <v>689</v>
      </c>
      <c r="K1375" s="696" t="s">
        <v>3046</v>
      </c>
      <c r="L1375" s="699">
        <v>242.93</v>
      </c>
      <c r="M1375" s="699">
        <v>242.93</v>
      </c>
      <c r="N1375" s="696">
        <v>1</v>
      </c>
      <c r="O1375" s="700">
        <v>0.5</v>
      </c>
      <c r="P1375" s="699">
        <v>242.93</v>
      </c>
      <c r="Q1375" s="701">
        <v>1</v>
      </c>
      <c r="R1375" s="696">
        <v>1</v>
      </c>
      <c r="S1375" s="701">
        <v>1</v>
      </c>
      <c r="T1375" s="700">
        <v>0.5</v>
      </c>
      <c r="U1375" s="702">
        <v>1</v>
      </c>
    </row>
    <row r="1376" spans="1:21" ht="14.4" customHeight="1" x14ac:dyDescent="0.3">
      <c r="A1376" s="695">
        <v>12</v>
      </c>
      <c r="B1376" s="696" t="s">
        <v>530</v>
      </c>
      <c r="C1376" s="696">
        <v>89301125</v>
      </c>
      <c r="D1376" s="697" t="s">
        <v>3063</v>
      </c>
      <c r="E1376" s="698" t="s">
        <v>1668</v>
      </c>
      <c r="F1376" s="696" t="s">
        <v>1639</v>
      </c>
      <c r="G1376" s="696" t="s">
        <v>2935</v>
      </c>
      <c r="H1376" s="696" t="s">
        <v>531</v>
      </c>
      <c r="I1376" s="696" t="s">
        <v>2936</v>
      </c>
      <c r="J1376" s="696" t="s">
        <v>2937</v>
      </c>
      <c r="K1376" s="696" t="s">
        <v>2938</v>
      </c>
      <c r="L1376" s="699">
        <v>120.37</v>
      </c>
      <c r="M1376" s="699">
        <v>120.37</v>
      </c>
      <c r="N1376" s="696">
        <v>1</v>
      </c>
      <c r="O1376" s="700">
        <v>1</v>
      </c>
      <c r="P1376" s="699"/>
      <c r="Q1376" s="701">
        <v>0</v>
      </c>
      <c r="R1376" s="696"/>
      <c r="S1376" s="701">
        <v>0</v>
      </c>
      <c r="T1376" s="700"/>
      <c r="U1376" s="702">
        <v>0</v>
      </c>
    </row>
    <row r="1377" spans="1:21" ht="14.4" customHeight="1" x14ac:dyDescent="0.3">
      <c r="A1377" s="695">
        <v>12</v>
      </c>
      <c r="B1377" s="696" t="s">
        <v>530</v>
      </c>
      <c r="C1377" s="696">
        <v>89301125</v>
      </c>
      <c r="D1377" s="697" t="s">
        <v>3063</v>
      </c>
      <c r="E1377" s="698" t="s">
        <v>1668</v>
      </c>
      <c r="F1377" s="696" t="s">
        <v>1639</v>
      </c>
      <c r="G1377" s="696" t="s">
        <v>1675</v>
      </c>
      <c r="H1377" s="696" t="s">
        <v>531</v>
      </c>
      <c r="I1377" s="696" t="s">
        <v>1267</v>
      </c>
      <c r="J1377" s="696" t="s">
        <v>1268</v>
      </c>
      <c r="K1377" s="696" t="s">
        <v>1269</v>
      </c>
      <c r="L1377" s="699">
        <v>153.52000000000001</v>
      </c>
      <c r="M1377" s="699">
        <v>2456.3200000000002</v>
      </c>
      <c r="N1377" s="696">
        <v>16</v>
      </c>
      <c r="O1377" s="700">
        <v>10.5</v>
      </c>
      <c r="P1377" s="699">
        <v>614.08000000000004</v>
      </c>
      <c r="Q1377" s="701">
        <v>0.25</v>
      </c>
      <c r="R1377" s="696">
        <v>4</v>
      </c>
      <c r="S1377" s="701">
        <v>0.25</v>
      </c>
      <c r="T1377" s="700">
        <v>3</v>
      </c>
      <c r="U1377" s="702">
        <v>0.2857142857142857</v>
      </c>
    </row>
    <row r="1378" spans="1:21" ht="14.4" customHeight="1" x14ac:dyDescent="0.3">
      <c r="A1378" s="695">
        <v>12</v>
      </c>
      <c r="B1378" s="696" t="s">
        <v>530</v>
      </c>
      <c r="C1378" s="696">
        <v>89301125</v>
      </c>
      <c r="D1378" s="697" t="s">
        <v>3063</v>
      </c>
      <c r="E1378" s="698" t="s">
        <v>1668</v>
      </c>
      <c r="F1378" s="696" t="s">
        <v>1639</v>
      </c>
      <c r="G1378" s="696" t="s">
        <v>2116</v>
      </c>
      <c r="H1378" s="696" t="s">
        <v>531</v>
      </c>
      <c r="I1378" s="696" t="s">
        <v>3047</v>
      </c>
      <c r="J1378" s="696" t="s">
        <v>635</v>
      </c>
      <c r="K1378" s="696" t="s">
        <v>3048</v>
      </c>
      <c r="L1378" s="699">
        <v>0</v>
      </c>
      <c r="M1378" s="699">
        <v>0</v>
      </c>
      <c r="N1378" s="696">
        <v>1</v>
      </c>
      <c r="O1378" s="700">
        <v>1</v>
      </c>
      <c r="P1378" s="699">
        <v>0</v>
      </c>
      <c r="Q1378" s="701"/>
      <c r="R1378" s="696">
        <v>1</v>
      </c>
      <c r="S1378" s="701">
        <v>1</v>
      </c>
      <c r="T1378" s="700">
        <v>1</v>
      </c>
      <c r="U1378" s="702">
        <v>1</v>
      </c>
    </row>
    <row r="1379" spans="1:21" ht="14.4" customHeight="1" x14ac:dyDescent="0.3">
      <c r="A1379" s="695">
        <v>12</v>
      </c>
      <c r="B1379" s="696" t="s">
        <v>530</v>
      </c>
      <c r="C1379" s="696">
        <v>89301125</v>
      </c>
      <c r="D1379" s="697" t="s">
        <v>3063</v>
      </c>
      <c r="E1379" s="698" t="s">
        <v>1668</v>
      </c>
      <c r="F1379" s="696" t="s">
        <v>1639</v>
      </c>
      <c r="G1379" s="696" t="s">
        <v>2304</v>
      </c>
      <c r="H1379" s="696" t="s">
        <v>531</v>
      </c>
      <c r="I1379" s="696" t="s">
        <v>2305</v>
      </c>
      <c r="J1379" s="696" t="s">
        <v>2306</v>
      </c>
      <c r="K1379" s="696" t="s">
        <v>2307</v>
      </c>
      <c r="L1379" s="699">
        <v>257.22000000000003</v>
      </c>
      <c r="M1379" s="699">
        <v>5916.0600000000013</v>
      </c>
      <c r="N1379" s="696">
        <v>23</v>
      </c>
      <c r="O1379" s="700">
        <v>7</v>
      </c>
      <c r="P1379" s="699">
        <v>3086.6400000000003</v>
      </c>
      <c r="Q1379" s="701">
        <v>0.52173913043478259</v>
      </c>
      <c r="R1379" s="696">
        <v>12</v>
      </c>
      <c r="S1379" s="701">
        <v>0.52173913043478259</v>
      </c>
      <c r="T1379" s="700">
        <v>4.5</v>
      </c>
      <c r="U1379" s="702">
        <v>0.6428571428571429</v>
      </c>
    </row>
    <row r="1380" spans="1:21" ht="14.4" customHeight="1" x14ac:dyDescent="0.3">
      <c r="A1380" s="695">
        <v>12</v>
      </c>
      <c r="B1380" s="696" t="s">
        <v>530</v>
      </c>
      <c r="C1380" s="696">
        <v>89301125</v>
      </c>
      <c r="D1380" s="697" t="s">
        <v>3063</v>
      </c>
      <c r="E1380" s="698" t="s">
        <v>1668</v>
      </c>
      <c r="F1380" s="696" t="s">
        <v>1639</v>
      </c>
      <c r="G1380" s="696" t="s">
        <v>2304</v>
      </c>
      <c r="H1380" s="696" t="s">
        <v>531</v>
      </c>
      <c r="I1380" s="696" t="s">
        <v>2565</v>
      </c>
      <c r="J1380" s="696" t="s">
        <v>2473</v>
      </c>
      <c r="K1380" s="696" t="s">
        <v>825</v>
      </c>
      <c r="L1380" s="699">
        <v>128.61000000000001</v>
      </c>
      <c r="M1380" s="699">
        <v>385.83000000000004</v>
      </c>
      <c r="N1380" s="696">
        <v>3</v>
      </c>
      <c r="O1380" s="700">
        <v>1</v>
      </c>
      <c r="P1380" s="699"/>
      <c r="Q1380" s="701">
        <v>0</v>
      </c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12</v>
      </c>
      <c r="B1381" s="696" t="s">
        <v>530</v>
      </c>
      <c r="C1381" s="696">
        <v>89301125</v>
      </c>
      <c r="D1381" s="697" t="s">
        <v>3063</v>
      </c>
      <c r="E1381" s="698" t="s">
        <v>1668</v>
      </c>
      <c r="F1381" s="696" t="s">
        <v>1639</v>
      </c>
      <c r="G1381" s="696" t="s">
        <v>2853</v>
      </c>
      <c r="H1381" s="696" t="s">
        <v>531</v>
      </c>
      <c r="I1381" s="696" t="s">
        <v>2857</v>
      </c>
      <c r="J1381" s="696" t="s">
        <v>2858</v>
      </c>
      <c r="K1381" s="696" t="s">
        <v>2859</v>
      </c>
      <c r="L1381" s="699">
        <v>382.62</v>
      </c>
      <c r="M1381" s="699">
        <v>1147.8600000000001</v>
      </c>
      <c r="N1381" s="696">
        <v>3</v>
      </c>
      <c r="O1381" s="700">
        <v>1</v>
      </c>
      <c r="P1381" s="699">
        <v>1147.8600000000001</v>
      </c>
      <c r="Q1381" s="701">
        <v>1</v>
      </c>
      <c r="R1381" s="696">
        <v>3</v>
      </c>
      <c r="S1381" s="701">
        <v>1</v>
      </c>
      <c r="T1381" s="700">
        <v>1</v>
      </c>
      <c r="U1381" s="702">
        <v>1</v>
      </c>
    </row>
    <row r="1382" spans="1:21" ht="14.4" customHeight="1" x14ac:dyDescent="0.3">
      <c r="A1382" s="695">
        <v>12</v>
      </c>
      <c r="B1382" s="696" t="s">
        <v>530</v>
      </c>
      <c r="C1382" s="696">
        <v>89301125</v>
      </c>
      <c r="D1382" s="697" t="s">
        <v>3063</v>
      </c>
      <c r="E1382" s="698" t="s">
        <v>1668</v>
      </c>
      <c r="F1382" s="696" t="s">
        <v>1639</v>
      </c>
      <c r="G1382" s="696" t="s">
        <v>1743</v>
      </c>
      <c r="H1382" s="696" t="s">
        <v>531</v>
      </c>
      <c r="I1382" s="696" t="s">
        <v>650</v>
      </c>
      <c r="J1382" s="696" t="s">
        <v>651</v>
      </c>
      <c r="K1382" s="696" t="s">
        <v>652</v>
      </c>
      <c r="L1382" s="699">
        <v>56.69</v>
      </c>
      <c r="M1382" s="699">
        <v>113.38</v>
      </c>
      <c r="N1382" s="696">
        <v>2</v>
      </c>
      <c r="O1382" s="700">
        <v>1.5</v>
      </c>
      <c r="P1382" s="699">
        <v>56.69</v>
      </c>
      <c r="Q1382" s="701">
        <v>0.5</v>
      </c>
      <c r="R1382" s="696">
        <v>1</v>
      </c>
      <c r="S1382" s="701">
        <v>0.5</v>
      </c>
      <c r="T1382" s="700">
        <v>0.5</v>
      </c>
      <c r="U1382" s="702">
        <v>0.33333333333333331</v>
      </c>
    </row>
    <row r="1383" spans="1:21" ht="14.4" customHeight="1" x14ac:dyDescent="0.3">
      <c r="A1383" s="695">
        <v>12</v>
      </c>
      <c r="B1383" s="696" t="s">
        <v>530</v>
      </c>
      <c r="C1383" s="696">
        <v>89301125</v>
      </c>
      <c r="D1383" s="697" t="s">
        <v>3063</v>
      </c>
      <c r="E1383" s="698" t="s">
        <v>1668</v>
      </c>
      <c r="F1383" s="696" t="s">
        <v>1639</v>
      </c>
      <c r="G1383" s="696" t="s">
        <v>1744</v>
      </c>
      <c r="H1383" s="696" t="s">
        <v>531</v>
      </c>
      <c r="I1383" s="696" t="s">
        <v>1779</v>
      </c>
      <c r="J1383" s="696" t="s">
        <v>1777</v>
      </c>
      <c r="K1383" s="696" t="s">
        <v>1780</v>
      </c>
      <c r="L1383" s="699">
        <v>250.07</v>
      </c>
      <c r="M1383" s="699">
        <v>4751.33</v>
      </c>
      <c r="N1383" s="696">
        <v>19</v>
      </c>
      <c r="O1383" s="700">
        <v>6</v>
      </c>
      <c r="P1383" s="699">
        <v>3250.91</v>
      </c>
      <c r="Q1383" s="701">
        <v>0.68421052631578949</v>
      </c>
      <c r="R1383" s="696">
        <v>13</v>
      </c>
      <c r="S1383" s="701">
        <v>0.68421052631578949</v>
      </c>
      <c r="T1383" s="700">
        <v>4.5</v>
      </c>
      <c r="U1383" s="702">
        <v>0.75</v>
      </c>
    </row>
    <row r="1384" spans="1:21" ht="14.4" customHeight="1" x14ac:dyDescent="0.3">
      <c r="A1384" s="695">
        <v>12</v>
      </c>
      <c r="B1384" s="696" t="s">
        <v>530</v>
      </c>
      <c r="C1384" s="696">
        <v>89301125</v>
      </c>
      <c r="D1384" s="697" t="s">
        <v>3063</v>
      </c>
      <c r="E1384" s="698" t="s">
        <v>1668</v>
      </c>
      <c r="F1384" s="696" t="s">
        <v>1639</v>
      </c>
      <c r="G1384" s="696" t="s">
        <v>1744</v>
      </c>
      <c r="H1384" s="696" t="s">
        <v>531</v>
      </c>
      <c r="I1384" s="696" t="s">
        <v>1999</v>
      </c>
      <c r="J1384" s="696" t="s">
        <v>1746</v>
      </c>
      <c r="K1384" s="696" t="s">
        <v>2000</v>
      </c>
      <c r="L1384" s="699">
        <v>0</v>
      </c>
      <c r="M1384" s="699">
        <v>0</v>
      </c>
      <c r="N1384" s="696">
        <v>7</v>
      </c>
      <c r="O1384" s="700">
        <v>2.5</v>
      </c>
      <c r="P1384" s="699">
        <v>0</v>
      </c>
      <c r="Q1384" s="701"/>
      <c r="R1384" s="696">
        <v>6</v>
      </c>
      <c r="S1384" s="701">
        <v>0.8571428571428571</v>
      </c>
      <c r="T1384" s="700">
        <v>1.5</v>
      </c>
      <c r="U1384" s="702">
        <v>0.6</v>
      </c>
    </row>
    <row r="1385" spans="1:21" ht="14.4" customHeight="1" x14ac:dyDescent="0.3">
      <c r="A1385" s="695">
        <v>12</v>
      </c>
      <c r="B1385" s="696" t="s">
        <v>530</v>
      </c>
      <c r="C1385" s="696">
        <v>89301125</v>
      </c>
      <c r="D1385" s="697" t="s">
        <v>3063</v>
      </c>
      <c r="E1385" s="698" t="s">
        <v>1668</v>
      </c>
      <c r="F1385" s="696" t="s">
        <v>1639</v>
      </c>
      <c r="G1385" s="696" t="s">
        <v>1744</v>
      </c>
      <c r="H1385" s="696" t="s">
        <v>531</v>
      </c>
      <c r="I1385" s="696" t="s">
        <v>2035</v>
      </c>
      <c r="J1385" s="696" t="s">
        <v>1883</v>
      </c>
      <c r="K1385" s="696" t="s">
        <v>2036</v>
      </c>
      <c r="L1385" s="699">
        <v>423.57</v>
      </c>
      <c r="M1385" s="699">
        <v>134271.68999999997</v>
      </c>
      <c r="N1385" s="696">
        <v>317</v>
      </c>
      <c r="O1385" s="700">
        <v>117</v>
      </c>
      <c r="P1385" s="699">
        <v>77936.88</v>
      </c>
      <c r="Q1385" s="701">
        <v>0.58044164037854906</v>
      </c>
      <c r="R1385" s="696">
        <v>184</v>
      </c>
      <c r="S1385" s="701">
        <v>0.58044164037854895</v>
      </c>
      <c r="T1385" s="700">
        <v>66</v>
      </c>
      <c r="U1385" s="702">
        <v>0.5641025641025641</v>
      </c>
    </row>
    <row r="1386" spans="1:21" ht="14.4" customHeight="1" x14ac:dyDescent="0.3">
      <c r="A1386" s="695">
        <v>12</v>
      </c>
      <c r="B1386" s="696" t="s">
        <v>530</v>
      </c>
      <c r="C1386" s="696">
        <v>89301125</v>
      </c>
      <c r="D1386" s="697" t="s">
        <v>3063</v>
      </c>
      <c r="E1386" s="698" t="s">
        <v>1668</v>
      </c>
      <c r="F1386" s="696" t="s">
        <v>1639</v>
      </c>
      <c r="G1386" s="696" t="s">
        <v>1744</v>
      </c>
      <c r="H1386" s="696" t="s">
        <v>531</v>
      </c>
      <c r="I1386" s="696" t="s">
        <v>1745</v>
      </c>
      <c r="J1386" s="696" t="s">
        <v>1746</v>
      </c>
      <c r="K1386" s="696" t="s">
        <v>1747</v>
      </c>
      <c r="L1386" s="699">
        <v>181.41</v>
      </c>
      <c r="M1386" s="699">
        <v>8707.68</v>
      </c>
      <c r="N1386" s="696">
        <v>48</v>
      </c>
      <c r="O1386" s="700">
        <v>12.5</v>
      </c>
      <c r="P1386" s="699">
        <v>6893.58</v>
      </c>
      <c r="Q1386" s="701">
        <v>0.79166666666666663</v>
      </c>
      <c r="R1386" s="696">
        <v>38</v>
      </c>
      <c r="S1386" s="701">
        <v>0.79166666666666663</v>
      </c>
      <c r="T1386" s="700">
        <v>10.5</v>
      </c>
      <c r="U1386" s="702">
        <v>0.84</v>
      </c>
    </row>
    <row r="1387" spans="1:21" ht="14.4" customHeight="1" x14ac:dyDescent="0.3">
      <c r="A1387" s="695">
        <v>12</v>
      </c>
      <c r="B1387" s="696" t="s">
        <v>530</v>
      </c>
      <c r="C1387" s="696">
        <v>89301125</v>
      </c>
      <c r="D1387" s="697" t="s">
        <v>3063</v>
      </c>
      <c r="E1387" s="698" t="s">
        <v>1668</v>
      </c>
      <c r="F1387" s="696" t="s">
        <v>1639</v>
      </c>
      <c r="G1387" s="696" t="s">
        <v>1744</v>
      </c>
      <c r="H1387" s="696" t="s">
        <v>531</v>
      </c>
      <c r="I1387" s="696" t="s">
        <v>1882</v>
      </c>
      <c r="J1387" s="696" t="s">
        <v>1883</v>
      </c>
      <c r="K1387" s="696" t="s">
        <v>1884</v>
      </c>
      <c r="L1387" s="699">
        <v>128.04</v>
      </c>
      <c r="M1387" s="699">
        <v>128.04</v>
      </c>
      <c r="N1387" s="696">
        <v>1</v>
      </c>
      <c r="O1387" s="700">
        <v>0.5</v>
      </c>
      <c r="P1387" s="699">
        <v>128.04</v>
      </c>
      <c r="Q1387" s="701">
        <v>1</v>
      </c>
      <c r="R1387" s="696">
        <v>1</v>
      </c>
      <c r="S1387" s="701">
        <v>1</v>
      </c>
      <c r="T1387" s="700">
        <v>0.5</v>
      </c>
      <c r="U1387" s="702">
        <v>1</v>
      </c>
    </row>
    <row r="1388" spans="1:21" ht="14.4" customHeight="1" x14ac:dyDescent="0.3">
      <c r="A1388" s="695">
        <v>12</v>
      </c>
      <c r="B1388" s="696" t="s">
        <v>530</v>
      </c>
      <c r="C1388" s="696">
        <v>89301125</v>
      </c>
      <c r="D1388" s="697" t="s">
        <v>3063</v>
      </c>
      <c r="E1388" s="698" t="s">
        <v>1668</v>
      </c>
      <c r="F1388" s="696" t="s">
        <v>1639</v>
      </c>
      <c r="G1388" s="696" t="s">
        <v>1744</v>
      </c>
      <c r="H1388" s="696" t="s">
        <v>531</v>
      </c>
      <c r="I1388" s="696" t="s">
        <v>1885</v>
      </c>
      <c r="J1388" s="696" t="s">
        <v>1777</v>
      </c>
      <c r="K1388" s="696" t="s">
        <v>1886</v>
      </c>
      <c r="L1388" s="699">
        <v>0</v>
      </c>
      <c r="M1388" s="699">
        <v>0</v>
      </c>
      <c r="N1388" s="696">
        <v>26</v>
      </c>
      <c r="O1388" s="700">
        <v>8</v>
      </c>
      <c r="P1388" s="699">
        <v>0</v>
      </c>
      <c r="Q1388" s="701"/>
      <c r="R1388" s="696">
        <v>23</v>
      </c>
      <c r="S1388" s="701">
        <v>0.88461538461538458</v>
      </c>
      <c r="T1388" s="700">
        <v>7</v>
      </c>
      <c r="U1388" s="702">
        <v>0.875</v>
      </c>
    </row>
    <row r="1389" spans="1:21" ht="14.4" customHeight="1" x14ac:dyDescent="0.3">
      <c r="A1389" s="695">
        <v>12</v>
      </c>
      <c r="B1389" s="696" t="s">
        <v>530</v>
      </c>
      <c r="C1389" s="696">
        <v>89301125</v>
      </c>
      <c r="D1389" s="697" t="s">
        <v>3063</v>
      </c>
      <c r="E1389" s="698" t="s">
        <v>1668</v>
      </c>
      <c r="F1389" s="696" t="s">
        <v>1639</v>
      </c>
      <c r="G1389" s="696" t="s">
        <v>1894</v>
      </c>
      <c r="H1389" s="696" t="s">
        <v>531</v>
      </c>
      <c r="I1389" s="696" t="s">
        <v>2992</v>
      </c>
      <c r="J1389" s="696" t="s">
        <v>2993</v>
      </c>
      <c r="K1389" s="696" t="s">
        <v>2040</v>
      </c>
      <c r="L1389" s="699">
        <v>0</v>
      </c>
      <c r="M1389" s="699">
        <v>0</v>
      </c>
      <c r="N1389" s="696">
        <v>2</v>
      </c>
      <c r="O1389" s="700">
        <v>2</v>
      </c>
      <c r="P1389" s="699"/>
      <c r="Q1389" s="701"/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12</v>
      </c>
      <c r="B1390" s="696" t="s">
        <v>530</v>
      </c>
      <c r="C1390" s="696">
        <v>89301125</v>
      </c>
      <c r="D1390" s="697" t="s">
        <v>3063</v>
      </c>
      <c r="E1390" s="698" t="s">
        <v>1668</v>
      </c>
      <c r="F1390" s="696" t="s">
        <v>1639</v>
      </c>
      <c r="G1390" s="696" t="s">
        <v>1902</v>
      </c>
      <c r="H1390" s="696" t="s">
        <v>531</v>
      </c>
      <c r="I1390" s="696" t="s">
        <v>1903</v>
      </c>
      <c r="J1390" s="696" t="s">
        <v>1904</v>
      </c>
      <c r="K1390" s="696" t="s">
        <v>1905</v>
      </c>
      <c r="L1390" s="699">
        <v>893.1</v>
      </c>
      <c r="M1390" s="699">
        <v>3572.4</v>
      </c>
      <c r="N1390" s="696">
        <v>4</v>
      </c>
      <c r="O1390" s="700">
        <v>3.5</v>
      </c>
      <c r="P1390" s="699">
        <v>3572.4</v>
      </c>
      <c r="Q1390" s="701">
        <v>1</v>
      </c>
      <c r="R1390" s="696">
        <v>4</v>
      </c>
      <c r="S1390" s="701">
        <v>1</v>
      </c>
      <c r="T1390" s="700">
        <v>3.5</v>
      </c>
      <c r="U1390" s="702">
        <v>1</v>
      </c>
    </row>
    <row r="1391" spans="1:21" ht="14.4" customHeight="1" x14ac:dyDescent="0.3">
      <c r="A1391" s="695">
        <v>12</v>
      </c>
      <c r="B1391" s="696" t="s">
        <v>530</v>
      </c>
      <c r="C1391" s="696">
        <v>89301125</v>
      </c>
      <c r="D1391" s="697" t="s">
        <v>3063</v>
      </c>
      <c r="E1391" s="698" t="s">
        <v>1668</v>
      </c>
      <c r="F1391" s="696" t="s">
        <v>1639</v>
      </c>
      <c r="G1391" s="696" t="s">
        <v>1902</v>
      </c>
      <c r="H1391" s="696" t="s">
        <v>531</v>
      </c>
      <c r="I1391" s="696" t="s">
        <v>1909</v>
      </c>
      <c r="J1391" s="696" t="s">
        <v>1904</v>
      </c>
      <c r="K1391" s="696" t="s">
        <v>1905</v>
      </c>
      <c r="L1391" s="699">
        <v>893.1</v>
      </c>
      <c r="M1391" s="699">
        <v>14289.600000000002</v>
      </c>
      <c r="N1391" s="696">
        <v>16</v>
      </c>
      <c r="O1391" s="700">
        <v>11.5</v>
      </c>
      <c r="P1391" s="699">
        <v>11610.300000000003</v>
      </c>
      <c r="Q1391" s="701">
        <v>0.81250000000000011</v>
      </c>
      <c r="R1391" s="696">
        <v>13</v>
      </c>
      <c r="S1391" s="701">
        <v>0.8125</v>
      </c>
      <c r="T1391" s="700">
        <v>9.5</v>
      </c>
      <c r="U1391" s="702">
        <v>0.82608695652173914</v>
      </c>
    </row>
    <row r="1392" spans="1:21" ht="14.4" customHeight="1" x14ac:dyDescent="0.3">
      <c r="A1392" s="695">
        <v>12</v>
      </c>
      <c r="B1392" s="696" t="s">
        <v>530</v>
      </c>
      <c r="C1392" s="696">
        <v>89301125</v>
      </c>
      <c r="D1392" s="697" t="s">
        <v>3063</v>
      </c>
      <c r="E1392" s="698" t="s">
        <v>1668</v>
      </c>
      <c r="F1392" s="696" t="s">
        <v>1639</v>
      </c>
      <c r="G1392" s="696" t="s">
        <v>1902</v>
      </c>
      <c r="H1392" s="696" t="s">
        <v>531</v>
      </c>
      <c r="I1392" s="696" t="s">
        <v>1910</v>
      </c>
      <c r="J1392" s="696" t="s">
        <v>1907</v>
      </c>
      <c r="K1392" s="696" t="s">
        <v>1908</v>
      </c>
      <c r="L1392" s="699">
        <v>1786.21</v>
      </c>
      <c r="M1392" s="699">
        <v>1786.21</v>
      </c>
      <c r="N1392" s="696">
        <v>1</v>
      </c>
      <c r="O1392" s="700">
        <v>1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12</v>
      </c>
      <c r="B1393" s="696" t="s">
        <v>530</v>
      </c>
      <c r="C1393" s="696">
        <v>89301125</v>
      </c>
      <c r="D1393" s="697" t="s">
        <v>3063</v>
      </c>
      <c r="E1393" s="698" t="s">
        <v>1668</v>
      </c>
      <c r="F1393" s="696" t="s">
        <v>1639</v>
      </c>
      <c r="G1393" s="696" t="s">
        <v>1902</v>
      </c>
      <c r="H1393" s="696" t="s">
        <v>531</v>
      </c>
      <c r="I1393" s="696" t="s">
        <v>2235</v>
      </c>
      <c r="J1393" s="696" t="s">
        <v>1904</v>
      </c>
      <c r="K1393" s="696" t="s">
        <v>793</v>
      </c>
      <c r="L1393" s="699">
        <v>0</v>
      </c>
      <c r="M1393" s="699">
        <v>0</v>
      </c>
      <c r="N1393" s="696">
        <v>4</v>
      </c>
      <c r="O1393" s="700">
        <v>2.5</v>
      </c>
      <c r="P1393" s="699">
        <v>0</v>
      </c>
      <c r="Q1393" s="701"/>
      <c r="R1393" s="696">
        <v>4</v>
      </c>
      <c r="S1393" s="701">
        <v>1</v>
      </c>
      <c r="T1393" s="700">
        <v>2.5</v>
      </c>
      <c r="U1393" s="702">
        <v>1</v>
      </c>
    </row>
    <row r="1394" spans="1:21" ht="14.4" customHeight="1" x14ac:dyDescent="0.3">
      <c r="A1394" s="695">
        <v>12</v>
      </c>
      <c r="B1394" s="696" t="s">
        <v>530</v>
      </c>
      <c r="C1394" s="696">
        <v>89301125</v>
      </c>
      <c r="D1394" s="697" t="s">
        <v>3063</v>
      </c>
      <c r="E1394" s="698" t="s">
        <v>1668</v>
      </c>
      <c r="F1394" s="696" t="s">
        <v>1639</v>
      </c>
      <c r="G1394" s="696" t="s">
        <v>1676</v>
      </c>
      <c r="H1394" s="696" t="s">
        <v>531</v>
      </c>
      <c r="I1394" s="696" t="s">
        <v>3030</v>
      </c>
      <c r="J1394" s="696" t="s">
        <v>1245</v>
      </c>
      <c r="K1394" s="696" t="s">
        <v>3031</v>
      </c>
      <c r="L1394" s="699">
        <v>13.38</v>
      </c>
      <c r="M1394" s="699">
        <v>80.28</v>
      </c>
      <c r="N1394" s="696">
        <v>6</v>
      </c>
      <c r="O1394" s="700">
        <v>2.5</v>
      </c>
      <c r="P1394" s="699">
        <v>13.38</v>
      </c>
      <c r="Q1394" s="701">
        <v>0.16666666666666669</v>
      </c>
      <c r="R1394" s="696">
        <v>1</v>
      </c>
      <c r="S1394" s="701">
        <v>0.16666666666666666</v>
      </c>
      <c r="T1394" s="700">
        <v>0.5</v>
      </c>
      <c r="U1394" s="702">
        <v>0.2</v>
      </c>
    </row>
    <row r="1395" spans="1:21" ht="14.4" customHeight="1" x14ac:dyDescent="0.3">
      <c r="A1395" s="695">
        <v>12</v>
      </c>
      <c r="B1395" s="696" t="s">
        <v>530</v>
      </c>
      <c r="C1395" s="696">
        <v>89301125</v>
      </c>
      <c r="D1395" s="697" t="s">
        <v>3063</v>
      </c>
      <c r="E1395" s="698" t="s">
        <v>1668</v>
      </c>
      <c r="F1395" s="696" t="s">
        <v>1639</v>
      </c>
      <c r="G1395" s="696" t="s">
        <v>1760</v>
      </c>
      <c r="H1395" s="696" t="s">
        <v>1090</v>
      </c>
      <c r="I1395" s="696" t="s">
        <v>1919</v>
      </c>
      <c r="J1395" s="696" t="s">
        <v>1762</v>
      </c>
      <c r="K1395" s="696" t="s">
        <v>1920</v>
      </c>
      <c r="L1395" s="699">
        <v>492.45</v>
      </c>
      <c r="M1395" s="699">
        <v>1477.35</v>
      </c>
      <c r="N1395" s="696">
        <v>3</v>
      </c>
      <c r="O1395" s="700">
        <v>2.5</v>
      </c>
      <c r="P1395" s="699">
        <v>984.9</v>
      </c>
      <c r="Q1395" s="701">
        <v>0.66666666666666674</v>
      </c>
      <c r="R1395" s="696">
        <v>2</v>
      </c>
      <c r="S1395" s="701">
        <v>0.66666666666666663</v>
      </c>
      <c r="T1395" s="700">
        <v>1.5</v>
      </c>
      <c r="U1395" s="702">
        <v>0.6</v>
      </c>
    </row>
    <row r="1396" spans="1:21" ht="14.4" customHeight="1" x14ac:dyDescent="0.3">
      <c r="A1396" s="695">
        <v>12</v>
      </c>
      <c r="B1396" s="696" t="s">
        <v>530</v>
      </c>
      <c r="C1396" s="696">
        <v>89301125</v>
      </c>
      <c r="D1396" s="697" t="s">
        <v>3063</v>
      </c>
      <c r="E1396" s="698" t="s">
        <v>1668</v>
      </c>
      <c r="F1396" s="696" t="s">
        <v>1639</v>
      </c>
      <c r="G1396" s="696" t="s">
        <v>1760</v>
      </c>
      <c r="H1396" s="696" t="s">
        <v>1090</v>
      </c>
      <c r="I1396" s="696" t="s">
        <v>2005</v>
      </c>
      <c r="J1396" s="696" t="s">
        <v>1762</v>
      </c>
      <c r="K1396" s="696" t="s">
        <v>2006</v>
      </c>
      <c r="L1396" s="699">
        <v>547.16999999999996</v>
      </c>
      <c r="M1396" s="699">
        <v>1094.3399999999999</v>
      </c>
      <c r="N1396" s="696">
        <v>2</v>
      </c>
      <c r="O1396" s="700">
        <v>2</v>
      </c>
      <c r="P1396" s="699">
        <v>547.16999999999996</v>
      </c>
      <c r="Q1396" s="701">
        <v>0.5</v>
      </c>
      <c r="R1396" s="696">
        <v>1</v>
      </c>
      <c r="S1396" s="701">
        <v>0.5</v>
      </c>
      <c r="T1396" s="700">
        <v>1</v>
      </c>
      <c r="U1396" s="702">
        <v>0.5</v>
      </c>
    </row>
    <row r="1397" spans="1:21" ht="14.4" customHeight="1" x14ac:dyDescent="0.3">
      <c r="A1397" s="695">
        <v>12</v>
      </c>
      <c r="B1397" s="696" t="s">
        <v>530</v>
      </c>
      <c r="C1397" s="696">
        <v>89301125</v>
      </c>
      <c r="D1397" s="697" t="s">
        <v>3063</v>
      </c>
      <c r="E1397" s="698" t="s">
        <v>1668</v>
      </c>
      <c r="F1397" s="696" t="s">
        <v>1639</v>
      </c>
      <c r="G1397" s="696" t="s">
        <v>2618</v>
      </c>
      <c r="H1397" s="696" t="s">
        <v>531</v>
      </c>
      <c r="I1397" s="696" t="s">
        <v>2619</v>
      </c>
      <c r="J1397" s="696" t="s">
        <v>2620</v>
      </c>
      <c r="K1397" s="696" t="s">
        <v>825</v>
      </c>
      <c r="L1397" s="699">
        <v>164.15</v>
      </c>
      <c r="M1397" s="699">
        <v>4432.0500000000011</v>
      </c>
      <c r="N1397" s="696">
        <v>27</v>
      </c>
      <c r="O1397" s="700">
        <v>12.5</v>
      </c>
      <c r="P1397" s="699">
        <v>1969.8000000000002</v>
      </c>
      <c r="Q1397" s="701">
        <v>0.44444444444444436</v>
      </c>
      <c r="R1397" s="696">
        <v>12</v>
      </c>
      <c r="S1397" s="701">
        <v>0.44444444444444442</v>
      </c>
      <c r="T1397" s="700">
        <v>6</v>
      </c>
      <c r="U1397" s="702">
        <v>0.48</v>
      </c>
    </row>
    <row r="1398" spans="1:21" ht="14.4" customHeight="1" x14ac:dyDescent="0.3">
      <c r="A1398" s="695">
        <v>12</v>
      </c>
      <c r="B1398" s="696" t="s">
        <v>530</v>
      </c>
      <c r="C1398" s="696">
        <v>89301125</v>
      </c>
      <c r="D1398" s="697" t="s">
        <v>3063</v>
      </c>
      <c r="E1398" s="698" t="s">
        <v>1668</v>
      </c>
      <c r="F1398" s="696" t="s">
        <v>1639</v>
      </c>
      <c r="G1398" s="696" t="s">
        <v>1921</v>
      </c>
      <c r="H1398" s="696" t="s">
        <v>1090</v>
      </c>
      <c r="I1398" s="696" t="s">
        <v>1922</v>
      </c>
      <c r="J1398" s="696" t="s">
        <v>1923</v>
      </c>
      <c r="K1398" s="696" t="s">
        <v>1924</v>
      </c>
      <c r="L1398" s="699">
        <v>104.45</v>
      </c>
      <c r="M1398" s="699">
        <v>6789.25</v>
      </c>
      <c r="N1398" s="696">
        <v>65</v>
      </c>
      <c r="O1398" s="700">
        <v>14.5</v>
      </c>
      <c r="P1398" s="699">
        <v>6058.1</v>
      </c>
      <c r="Q1398" s="701">
        <v>0.89230769230769236</v>
      </c>
      <c r="R1398" s="696">
        <v>58</v>
      </c>
      <c r="S1398" s="701">
        <v>0.89230769230769236</v>
      </c>
      <c r="T1398" s="700">
        <v>12.5</v>
      </c>
      <c r="U1398" s="702">
        <v>0.86206896551724133</v>
      </c>
    </row>
    <row r="1399" spans="1:21" ht="14.4" customHeight="1" x14ac:dyDescent="0.3">
      <c r="A1399" s="695">
        <v>12</v>
      </c>
      <c r="B1399" s="696" t="s">
        <v>530</v>
      </c>
      <c r="C1399" s="696">
        <v>89301125</v>
      </c>
      <c r="D1399" s="697" t="s">
        <v>3063</v>
      </c>
      <c r="E1399" s="698" t="s">
        <v>1668</v>
      </c>
      <c r="F1399" s="696" t="s">
        <v>1639</v>
      </c>
      <c r="G1399" s="696" t="s">
        <v>2051</v>
      </c>
      <c r="H1399" s="696" t="s">
        <v>531</v>
      </c>
      <c r="I1399" s="696" t="s">
        <v>2052</v>
      </c>
      <c r="J1399" s="696" t="s">
        <v>2053</v>
      </c>
      <c r="K1399" s="696" t="s">
        <v>2054</v>
      </c>
      <c r="L1399" s="699">
        <v>26.26</v>
      </c>
      <c r="M1399" s="699">
        <v>2520.9599999999996</v>
      </c>
      <c r="N1399" s="696">
        <v>96</v>
      </c>
      <c r="O1399" s="700">
        <v>87</v>
      </c>
      <c r="P1399" s="699">
        <v>1260.4799999999998</v>
      </c>
      <c r="Q1399" s="701">
        <v>0.5</v>
      </c>
      <c r="R1399" s="696">
        <v>48</v>
      </c>
      <c r="S1399" s="701">
        <v>0.5</v>
      </c>
      <c r="T1399" s="700">
        <v>41.5</v>
      </c>
      <c r="U1399" s="702">
        <v>0.47701149425287354</v>
      </c>
    </row>
    <row r="1400" spans="1:21" ht="14.4" customHeight="1" x14ac:dyDescent="0.3">
      <c r="A1400" s="695">
        <v>12</v>
      </c>
      <c r="B1400" s="696" t="s">
        <v>530</v>
      </c>
      <c r="C1400" s="696">
        <v>89301125</v>
      </c>
      <c r="D1400" s="697" t="s">
        <v>3063</v>
      </c>
      <c r="E1400" s="698" t="s">
        <v>1668</v>
      </c>
      <c r="F1400" s="696" t="s">
        <v>1639</v>
      </c>
      <c r="G1400" s="696" t="s">
        <v>2310</v>
      </c>
      <c r="H1400" s="696" t="s">
        <v>531</v>
      </c>
      <c r="I1400" s="696" t="s">
        <v>2311</v>
      </c>
      <c r="J1400" s="696" t="s">
        <v>2312</v>
      </c>
      <c r="K1400" s="696" t="s">
        <v>2313</v>
      </c>
      <c r="L1400" s="699">
        <v>54.86</v>
      </c>
      <c r="M1400" s="699">
        <v>54.86</v>
      </c>
      <c r="N1400" s="696">
        <v>1</v>
      </c>
      <c r="O1400" s="700">
        <v>0.5</v>
      </c>
      <c r="P1400" s="699">
        <v>54.86</v>
      </c>
      <c r="Q1400" s="701">
        <v>1</v>
      </c>
      <c r="R1400" s="696">
        <v>1</v>
      </c>
      <c r="S1400" s="701">
        <v>1</v>
      </c>
      <c r="T1400" s="700">
        <v>0.5</v>
      </c>
      <c r="U1400" s="702">
        <v>1</v>
      </c>
    </row>
    <row r="1401" spans="1:21" ht="14.4" customHeight="1" x14ac:dyDescent="0.3">
      <c r="A1401" s="695">
        <v>12</v>
      </c>
      <c r="B1401" s="696" t="s">
        <v>530</v>
      </c>
      <c r="C1401" s="696">
        <v>89301125</v>
      </c>
      <c r="D1401" s="697" t="s">
        <v>3063</v>
      </c>
      <c r="E1401" s="698" t="s">
        <v>1668</v>
      </c>
      <c r="F1401" s="696" t="s">
        <v>1639</v>
      </c>
      <c r="G1401" s="696" t="s">
        <v>2314</v>
      </c>
      <c r="H1401" s="696" t="s">
        <v>531</v>
      </c>
      <c r="I1401" s="696" t="s">
        <v>2315</v>
      </c>
      <c r="J1401" s="696" t="s">
        <v>2316</v>
      </c>
      <c r="K1401" s="696" t="s">
        <v>2317</v>
      </c>
      <c r="L1401" s="699">
        <v>45.93</v>
      </c>
      <c r="M1401" s="699">
        <v>643.02</v>
      </c>
      <c r="N1401" s="696">
        <v>14</v>
      </c>
      <c r="O1401" s="700">
        <v>6</v>
      </c>
      <c r="P1401" s="699">
        <v>183.72</v>
      </c>
      <c r="Q1401" s="701">
        <v>0.2857142857142857</v>
      </c>
      <c r="R1401" s="696">
        <v>4</v>
      </c>
      <c r="S1401" s="701">
        <v>0.2857142857142857</v>
      </c>
      <c r="T1401" s="700">
        <v>2.5</v>
      </c>
      <c r="U1401" s="702">
        <v>0.41666666666666669</v>
      </c>
    </row>
    <row r="1402" spans="1:21" ht="14.4" customHeight="1" x14ac:dyDescent="0.3">
      <c r="A1402" s="695">
        <v>12</v>
      </c>
      <c r="B1402" s="696" t="s">
        <v>530</v>
      </c>
      <c r="C1402" s="696">
        <v>89301125</v>
      </c>
      <c r="D1402" s="697" t="s">
        <v>3063</v>
      </c>
      <c r="E1402" s="698" t="s">
        <v>1668</v>
      </c>
      <c r="F1402" s="696" t="s">
        <v>1639</v>
      </c>
      <c r="G1402" s="696" t="s">
        <v>1925</v>
      </c>
      <c r="H1402" s="696" t="s">
        <v>531</v>
      </c>
      <c r="I1402" s="696" t="s">
        <v>1929</v>
      </c>
      <c r="J1402" s="696" t="s">
        <v>1930</v>
      </c>
      <c r="K1402" s="696" t="s">
        <v>1931</v>
      </c>
      <c r="L1402" s="699">
        <v>146.84</v>
      </c>
      <c r="M1402" s="699">
        <v>587.36</v>
      </c>
      <c r="N1402" s="696">
        <v>4</v>
      </c>
      <c r="O1402" s="700">
        <v>1</v>
      </c>
      <c r="P1402" s="699">
        <v>587.36</v>
      </c>
      <c r="Q1402" s="701">
        <v>1</v>
      </c>
      <c r="R1402" s="696">
        <v>4</v>
      </c>
      <c r="S1402" s="701">
        <v>1</v>
      </c>
      <c r="T1402" s="700">
        <v>1</v>
      </c>
      <c r="U1402" s="702">
        <v>1</v>
      </c>
    </row>
    <row r="1403" spans="1:21" ht="14.4" customHeight="1" x14ac:dyDescent="0.3">
      <c r="A1403" s="695">
        <v>12</v>
      </c>
      <c r="B1403" s="696" t="s">
        <v>530</v>
      </c>
      <c r="C1403" s="696">
        <v>89301125</v>
      </c>
      <c r="D1403" s="697" t="s">
        <v>3063</v>
      </c>
      <c r="E1403" s="698" t="s">
        <v>1668</v>
      </c>
      <c r="F1403" s="696" t="s">
        <v>1639</v>
      </c>
      <c r="G1403" s="696" t="s">
        <v>1925</v>
      </c>
      <c r="H1403" s="696" t="s">
        <v>531</v>
      </c>
      <c r="I1403" s="696" t="s">
        <v>1932</v>
      </c>
      <c r="J1403" s="696" t="s">
        <v>1930</v>
      </c>
      <c r="K1403" s="696" t="s">
        <v>1933</v>
      </c>
      <c r="L1403" s="699">
        <v>244.74</v>
      </c>
      <c r="M1403" s="699">
        <v>244.74</v>
      </c>
      <c r="N1403" s="696">
        <v>1</v>
      </c>
      <c r="O1403" s="700">
        <v>1</v>
      </c>
      <c r="P1403" s="699">
        <v>244.74</v>
      </c>
      <c r="Q1403" s="701">
        <v>1</v>
      </c>
      <c r="R1403" s="696">
        <v>1</v>
      </c>
      <c r="S1403" s="701">
        <v>1</v>
      </c>
      <c r="T1403" s="700">
        <v>1</v>
      </c>
      <c r="U1403" s="702">
        <v>1</v>
      </c>
    </row>
    <row r="1404" spans="1:21" ht="14.4" customHeight="1" x14ac:dyDescent="0.3">
      <c r="A1404" s="695">
        <v>12</v>
      </c>
      <c r="B1404" s="696" t="s">
        <v>530</v>
      </c>
      <c r="C1404" s="696">
        <v>89301125</v>
      </c>
      <c r="D1404" s="697" t="s">
        <v>3063</v>
      </c>
      <c r="E1404" s="698" t="s">
        <v>1668</v>
      </c>
      <c r="F1404" s="696" t="s">
        <v>1639</v>
      </c>
      <c r="G1404" s="696" t="s">
        <v>1934</v>
      </c>
      <c r="H1404" s="696" t="s">
        <v>531</v>
      </c>
      <c r="I1404" s="696" t="s">
        <v>1937</v>
      </c>
      <c r="J1404" s="696" t="s">
        <v>1936</v>
      </c>
      <c r="K1404" s="696" t="s">
        <v>1938</v>
      </c>
      <c r="L1404" s="699">
        <v>3390.63</v>
      </c>
      <c r="M1404" s="699">
        <v>3390.63</v>
      </c>
      <c r="N1404" s="696">
        <v>1</v>
      </c>
      <c r="O1404" s="700">
        <v>0.5</v>
      </c>
      <c r="P1404" s="699">
        <v>3390.63</v>
      </c>
      <c r="Q1404" s="701">
        <v>1</v>
      </c>
      <c r="R1404" s="696">
        <v>1</v>
      </c>
      <c r="S1404" s="701">
        <v>1</v>
      </c>
      <c r="T1404" s="700">
        <v>0.5</v>
      </c>
      <c r="U1404" s="702">
        <v>1</v>
      </c>
    </row>
    <row r="1405" spans="1:21" ht="14.4" customHeight="1" x14ac:dyDescent="0.3">
      <c r="A1405" s="695">
        <v>12</v>
      </c>
      <c r="B1405" s="696" t="s">
        <v>530</v>
      </c>
      <c r="C1405" s="696">
        <v>89301125</v>
      </c>
      <c r="D1405" s="697" t="s">
        <v>3063</v>
      </c>
      <c r="E1405" s="698" t="s">
        <v>1668</v>
      </c>
      <c r="F1405" s="696" t="s">
        <v>1640</v>
      </c>
      <c r="G1405" s="696" t="s">
        <v>2141</v>
      </c>
      <c r="H1405" s="696" t="s">
        <v>531</v>
      </c>
      <c r="I1405" s="696" t="s">
        <v>2959</v>
      </c>
      <c r="J1405" s="696" t="s">
        <v>2143</v>
      </c>
      <c r="K1405" s="696"/>
      <c r="L1405" s="699">
        <v>0</v>
      </c>
      <c r="M1405" s="699">
        <v>0</v>
      </c>
      <c r="N1405" s="696">
        <v>3</v>
      </c>
      <c r="O1405" s="700">
        <v>3</v>
      </c>
      <c r="P1405" s="699">
        <v>0</v>
      </c>
      <c r="Q1405" s="701"/>
      <c r="R1405" s="696">
        <v>3</v>
      </c>
      <c r="S1405" s="701">
        <v>1</v>
      </c>
      <c r="T1405" s="700">
        <v>3</v>
      </c>
      <c r="U1405" s="702">
        <v>1</v>
      </c>
    </row>
    <row r="1406" spans="1:21" ht="14.4" customHeight="1" x14ac:dyDescent="0.3">
      <c r="A1406" s="695">
        <v>12</v>
      </c>
      <c r="B1406" s="696" t="s">
        <v>530</v>
      </c>
      <c r="C1406" s="696">
        <v>89301125</v>
      </c>
      <c r="D1406" s="697" t="s">
        <v>3063</v>
      </c>
      <c r="E1406" s="698" t="s">
        <v>1668</v>
      </c>
      <c r="F1406" s="696" t="s">
        <v>1640</v>
      </c>
      <c r="G1406" s="696" t="s">
        <v>2141</v>
      </c>
      <c r="H1406" s="696" t="s">
        <v>531</v>
      </c>
      <c r="I1406" s="696" t="s">
        <v>2241</v>
      </c>
      <c r="J1406" s="696" t="s">
        <v>2143</v>
      </c>
      <c r="K1406" s="696"/>
      <c r="L1406" s="699">
        <v>0</v>
      </c>
      <c r="M1406" s="699">
        <v>0</v>
      </c>
      <c r="N1406" s="696">
        <v>1</v>
      </c>
      <c r="O1406" s="700">
        <v>1</v>
      </c>
      <c r="P1406" s="699"/>
      <c r="Q1406" s="701"/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12</v>
      </c>
      <c r="B1407" s="696" t="s">
        <v>530</v>
      </c>
      <c r="C1407" s="696">
        <v>89301125</v>
      </c>
      <c r="D1407" s="697" t="s">
        <v>3063</v>
      </c>
      <c r="E1407" s="698" t="s">
        <v>1668</v>
      </c>
      <c r="F1407" s="696" t="s">
        <v>1641</v>
      </c>
      <c r="G1407" s="696" t="s">
        <v>1940</v>
      </c>
      <c r="H1407" s="696" t="s">
        <v>531</v>
      </c>
      <c r="I1407" s="696" t="s">
        <v>3049</v>
      </c>
      <c r="J1407" s="696" t="s">
        <v>3050</v>
      </c>
      <c r="K1407" s="696" t="s">
        <v>3051</v>
      </c>
      <c r="L1407" s="699">
        <v>15.33</v>
      </c>
      <c r="M1407" s="699">
        <v>13797</v>
      </c>
      <c r="N1407" s="696">
        <v>900</v>
      </c>
      <c r="O1407" s="700">
        <v>2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12</v>
      </c>
      <c r="B1408" s="696" t="s">
        <v>530</v>
      </c>
      <c r="C1408" s="696">
        <v>89301125</v>
      </c>
      <c r="D1408" s="697" t="s">
        <v>3063</v>
      </c>
      <c r="E1408" s="698" t="s">
        <v>1668</v>
      </c>
      <c r="F1408" s="696" t="s">
        <v>1641</v>
      </c>
      <c r="G1408" s="696" t="s">
        <v>1940</v>
      </c>
      <c r="H1408" s="696" t="s">
        <v>531</v>
      </c>
      <c r="I1408" s="696" t="s">
        <v>2994</v>
      </c>
      <c r="J1408" s="696" t="s">
        <v>2995</v>
      </c>
      <c r="K1408" s="696" t="s">
        <v>2996</v>
      </c>
      <c r="L1408" s="699">
        <v>6.84</v>
      </c>
      <c r="M1408" s="699">
        <v>4104</v>
      </c>
      <c r="N1408" s="696">
        <v>600</v>
      </c>
      <c r="O1408" s="700">
        <v>2</v>
      </c>
      <c r="P1408" s="699">
        <v>4104</v>
      </c>
      <c r="Q1408" s="701">
        <v>1</v>
      </c>
      <c r="R1408" s="696">
        <v>600</v>
      </c>
      <c r="S1408" s="701">
        <v>1</v>
      </c>
      <c r="T1408" s="700">
        <v>2</v>
      </c>
      <c r="U1408" s="702">
        <v>1</v>
      </c>
    </row>
    <row r="1409" spans="1:21" ht="14.4" customHeight="1" x14ac:dyDescent="0.3">
      <c r="A1409" s="695">
        <v>12</v>
      </c>
      <c r="B1409" s="696" t="s">
        <v>530</v>
      </c>
      <c r="C1409" s="696">
        <v>89301125</v>
      </c>
      <c r="D1409" s="697" t="s">
        <v>3063</v>
      </c>
      <c r="E1409" s="698" t="s">
        <v>1668</v>
      </c>
      <c r="F1409" s="696" t="s">
        <v>1641</v>
      </c>
      <c r="G1409" s="696" t="s">
        <v>1940</v>
      </c>
      <c r="H1409" s="696" t="s">
        <v>531</v>
      </c>
      <c r="I1409" s="696" t="s">
        <v>2651</v>
      </c>
      <c r="J1409" s="696" t="s">
        <v>2652</v>
      </c>
      <c r="K1409" s="696" t="s">
        <v>2653</v>
      </c>
      <c r="L1409" s="699">
        <v>6.69</v>
      </c>
      <c r="M1409" s="699">
        <v>2007.0000000000002</v>
      </c>
      <c r="N1409" s="696">
        <v>300</v>
      </c>
      <c r="O1409" s="700">
        <v>1</v>
      </c>
      <c r="P1409" s="699">
        <v>2007.0000000000002</v>
      </c>
      <c r="Q1409" s="701">
        <v>1</v>
      </c>
      <c r="R1409" s="696">
        <v>300</v>
      </c>
      <c r="S1409" s="701">
        <v>1</v>
      </c>
      <c r="T1409" s="700">
        <v>1</v>
      </c>
      <c r="U1409" s="702">
        <v>1</v>
      </c>
    </row>
    <row r="1410" spans="1:21" ht="14.4" customHeight="1" x14ac:dyDescent="0.3">
      <c r="A1410" s="695">
        <v>12</v>
      </c>
      <c r="B1410" s="696" t="s">
        <v>530</v>
      </c>
      <c r="C1410" s="696">
        <v>89301125</v>
      </c>
      <c r="D1410" s="697" t="s">
        <v>3063</v>
      </c>
      <c r="E1410" s="698" t="s">
        <v>1668</v>
      </c>
      <c r="F1410" s="696" t="s">
        <v>1641</v>
      </c>
      <c r="G1410" s="696" t="s">
        <v>1940</v>
      </c>
      <c r="H1410" s="696" t="s">
        <v>531</v>
      </c>
      <c r="I1410" s="696" t="s">
        <v>2382</v>
      </c>
      <c r="J1410" s="696" t="s">
        <v>1952</v>
      </c>
      <c r="K1410" s="696" t="s">
        <v>2383</v>
      </c>
      <c r="L1410" s="699">
        <v>1500</v>
      </c>
      <c r="M1410" s="699">
        <v>30000</v>
      </c>
      <c r="N1410" s="696">
        <v>20</v>
      </c>
      <c r="O1410" s="700">
        <v>2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12</v>
      </c>
      <c r="B1411" s="696" t="s">
        <v>530</v>
      </c>
      <c r="C1411" s="696">
        <v>89301125</v>
      </c>
      <c r="D1411" s="697" t="s">
        <v>3063</v>
      </c>
      <c r="E1411" s="698" t="s">
        <v>1668</v>
      </c>
      <c r="F1411" s="696" t="s">
        <v>1641</v>
      </c>
      <c r="G1411" s="696" t="s">
        <v>1940</v>
      </c>
      <c r="H1411" s="696" t="s">
        <v>531</v>
      </c>
      <c r="I1411" s="696" t="s">
        <v>1953</v>
      </c>
      <c r="J1411" s="696" t="s">
        <v>1954</v>
      </c>
      <c r="K1411" s="696" t="s">
        <v>1955</v>
      </c>
      <c r="L1411" s="699">
        <v>1500</v>
      </c>
      <c r="M1411" s="699">
        <v>7500</v>
      </c>
      <c r="N1411" s="696">
        <v>5</v>
      </c>
      <c r="O1411" s="700">
        <v>1</v>
      </c>
      <c r="P1411" s="699">
        <v>7500</v>
      </c>
      <c r="Q1411" s="701">
        <v>1</v>
      </c>
      <c r="R1411" s="696">
        <v>5</v>
      </c>
      <c r="S1411" s="701">
        <v>1</v>
      </c>
      <c r="T1411" s="700">
        <v>1</v>
      </c>
      <c r="U1411" s="702">
        <v>1</v>
      </c>
    </row>
    <row r="1412" spans="1:21" ht="14.4" customHeight="1" x14ac:dyDescent="0.3">
      <c r="A1412" s="695">
        <v>12</v>
      </c>
      <c r="B1412" s="696" t="s">
        <v>530</v>
      </c>
      <c r="C1412" s="696">
        <v>89301125</v>
      </c>
      <c r="D1412" s="697" t="s">
        <v>3063</v>
      </c>
      <c r="E1412" s="698" t="s">
        <v>1668</v>
      </c>
      <c r="F1412" s="696" t="s">
        <v>1641</v>
      </c>
      <c r="G1412" s="696" t="s">
        <v>1940</v>
      </c>
      <c r="H1412" s="696" t="s">
        <v>531</v>
      </c>
      <c r="I1412" s="696" t="s">
        <v>2654</v>
      </c>
      <c r="J1412" s="696" t="s">
        <v>1957</v>
      </c>
      <c r="K1412" s="696" t="s">
        <v>2655</v>
      </c>
      <c r="L1412" s="699">
        <v>1500</v>
      </c>
      <c r="M1412" s="699">
        <v>45000</v>
      </c>
      <c r="N1412" s="696">
        <v>30</v>
      </c>
      <c r="O1412" s="700">
        <v>4</v>
      </c>
      <c r="P1412" s="699">
        <v>45000</v>
      </c>
      <c r="Q1412" s="701">
        <v>1</v>
      </c>
      <c r="R1412" s="696">
        <v>30</v>
      </c>
      <c r="S1412" s="701">
        <v>1</v>
      </c>
      <c r="T1412" s="700">
        <v>4</v>
      </c>
      <c r="U1412" s="702">
        <v>1</v>
      </c>
    </row>
    <row r="1413" spans="1:21" ht="14.4" customHeight="1" x14ac:dyDescent="0.3">
      <c r="A1413" s="695">
        <v>12</v>
      </c>
      <c r="B1413" s="696" t="s">
        <v>530</v>
      </c>
      <c r="C1413" s="696">
        <v>89301125</v>
      </c>
      <c r="D1413" s="697" t="s">
        <v>3063</v>
      </c>
      <c r="E1413" s="698" t="s">
        <v>1668</v>
      </c>
      <c r="F1413" s="696" t="s">
        <v>1641</v>
      </c>
      <c r="G1413" s="696" t="s">
        <v>1940</v>
      </c>
      <c r="H1413" s="696" t="s">
        <v>531</v>
      </c>
      <c r="I1413" s="696" t="s">
        <v>1956</v>
      </c>
      <c r="J1413" s="696" t="s">
        <v>1957</v>
      </c>
      <c r="K1413" s="696" t="s">
        <v>1958</v>
      </c>
      <c r="L1413" s="699">
        <v>1500</v>
      </c>
      <c r="M1413" s="699">
        <v>60000</v>
      </c>
      <c r="N1413" s="696">
        <v>40</v>
      </c>
      <c r="O1413" s="700">
        <v>4</v>
      </c>
      <c r="P1413" s="699">
        <v>60000</v>
      </c>
      <c r="Q1413" s="701">
        <v>1</v>
      </c>
      <c r="R1413" s="696">
        <v>40</v>
      </c>
      <c r="S1413" s="701">
        <v>1</v>
      </c>
      <c r="T1413" s="700">
        <v>4</v>
      </c>
      <c r="U1413" s="702">
        <v>1</v>
      </c>
    </row>
    <row r="1414" spans="1:21" ht="14.4" customHeight="1" x14ac:dyDescent="0.3">
      <c r="A1414" s="695">
        <v>12</v>
      </c>
      <c r="B1414" s="696" t="s">
        <v>530</v>
      </c>
      <c r="C1414" s="696">
        <v>89301125</v>
      </c>
      <c r="D1414" s="697" t="s">
        <v>3063</v>
      </c>
      <c r="E1414" s="698" t="s">
        <v>1668</v>
      </c>
      <c r="F1414" s="696" t="s">
        <v>1641</v>
      </c>
      <c r="G1414" s="696" t="s">
        <v>1940</v>
      </c>
      <c r="H1414" s="696" t="s">
        <v>531</v>
      </c>
      <c r="I1414" s="696" t="s">
        <v>3052</v>
      </c>
      <c r="J1414" s="696" t="s">
        <v>3053</v>
      </c>
      <c r="K1414" s="696" t="s">
        <v>3054</v>
      </c>
      <c r="L1414" s="699">
        <v>544.09</v>
      </c>
      <c r="M1414" s="699">
        <v>1088.18</v>
      </c>
      <c r="N1414" s="696">
        <v>2</v>
      </c>
      <c r="O1414" s="700">
        <v>1</v>
      </c>
      <c r="P1414" s="699">
        <v>1088.18</v>
      </c>
      <c r="Q1414" s="701">
        <v>1</v>
      </c>
      <c r="R1414" s="696">
        <v>2</v>
      </c>
      <c r="S1414" s="701">
        <v>1</v>
      </c>
      <c r="T1414" s="700">
        <v>1</v>
      </c>
      <c r="U1414" s="702">
        <v>1</v>
      </c>
    </row>
    <row r="1415" spans="1:21" ht="14.4" customHeight="1" x14ac:dyDescent="0.3">
      <c r="A1415" s="695">
        <v>12</v>
      </c>
      <c r="B1415" s="696" t="s">
        <v>530</v>
      </c>
      <c r="C1415" s="696">
        <v>89301125</v>
      </c>
      <c r="D1415" s="697" t="s">
        <v>3063</v>
      </c>
      <c r="E1415" s="698" t="s">
        <v>1668</v>
      </c>
      <c r="F1415" s="696" t="s">
        <v>1641</v>
      </c>
      <c r="G1415" s="696" t="s">
        <v>1940</v>
      </c>
      <c r="H1415" s="696" t="s">
        <v>531</v>
      </c>
      <c r="I1415" s="696" t="s">
        <v>3055</v>
      </c>
      <c r="J1415" s="696" t="s">
        <v>2995</v>
      </c>
      <c r="K1415" s="696" t="s">
        <v>3056</v>
      </c>
      <c r="L1415" s="699">
        <v>15.33</v>
      </c>
      <c r="M1415" s="699">
        <v>4599</v>
      </c>
      <c r="N1415" s="696">
        <v>300</v>
      </c>
      <c r="O1415" s="700">
        <v>1</v>
      </c>
      <c r="P1415" s="699"/>
      <c r="Q1415" s="701">
        <v>0</v>
      </c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12</v>
      </c>
      <c r="B1416" s="696" t="s">
        <v>530</v>
      </c>
      <c r="C1416" s="696">
        <v>89301125</v>
      </c>
      <c r="D1416" s="697" t="s">
        <v>3063</v>
      </c>
      <c r="E1416" s="698" t="s">
        <v>1668</v>
      </c>
      <c r="F1416" s="696" t="s">
        <v>1641</v>
      </c>
      <c r="G1416" s="696" t="s">
        <v>1687</v>
      </c>
      <c r="H1416" s="696" t="s">
        <v>531</v>
      </c>
      <c r="I1416" s="696" t="s">
        <v>2479</v>
      </c>
      <c r="J1416" s="696" t="s">
        <v>2480</v>
      </c>
      <c r="K1416" s="696" t="s">
        <v>2481</v>
      </c>
      <c r="L1416" s="699">
        <v>189.85</v>
      </c>
      <c r="M1416" s="699">
        <v>949.25</v>
      </c>
      <c r="N1416" s="696">
        <v>5</v>
      </c>
      <c r="O1416" s="700">
        <v>2</v>
      </c>
      <c r="P1416" s="699">
        <v>949.25</v>
      </c>
      <c r="Q1416" s="701">
        <v>1</v>
      </c>
      <c r="R1416" s="696">
        <v>5</v>
      </c>
      <c r="S1416" s="701">
        <v>1</v>
      </c>
      <c r="T1416" s="700">
        <v>2</v>
      </c>
      <c r="U1416" s="702">
        <v>1</v>
      </c>
    </row>
    <row r="1417" spans="1:21" ht="14.4" customHeight="1" thickBot="1" x14ac:dyDescent="0.35">
      <c r="A1417" s="703">
        <v>12</v>
      </c>
      <c r="B1417" s="704" t="s">
        <v>530</v>
      </c>
      <c r="C1417" s="704">
        <v>89301125</v>
      </c>
      <c r="D1417" s="705" t="s">
        <v>3063</v>
      </c>
      <c r="E1417" s="706" t="s">
        <v>1668</v>
      </c>
      <c r="F1417" s="704" t="s">
        <v>1641</v>
      </c>
      <c r="G1417" s="704" t="s">
        <v>1687</v>
      </c>
      <c r="H1417" s="704" t="s">
        <v>531</v>
      </c>
      <c r="I1417" s="704" t="s">
        <v>3057</v>
      </c>
      <c r="J1417" s="704" t="s">
        <v>3058</v>
      </c>
      <c r="K1417" s="704" t="s">
        <v>3059</v>
      </c>
      <c r="L1417" s="707">
        <v>377</v>
      </c>
      <c r="M1417" s="707">
        <v>2262</v>
      </c>
      <c r="N1417" s="704">
        <v>6</v>
      </c>
      <c r="O1417" s="708">
        <v>1</v>
      </c>
      <c r="P1417" s="707"/>
      <c r="Q1417" s="709">
        <v>0</v>
      </c>
      <c r="R1417" s="704"/>
      <c r="S1417" s="709">
        <v>0</v>
      </c>
      <c r="T1417" s="708"/>
      <c r="U1417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3065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1667</v>
      </c>
      <c r="B5" s="628">
        <v>18603.78</v>
      </c>
      <c r="C5" s="646">
        <v>0.14626638912099807</v>
      </c>
      <c r="D5" s="628">
        <v>108587.30000000002</v>
      </c>
      <c r="E5" s="646">
        <v>0.8537336108790019</v>
      </c>
      <c r="F5" s="629">
        <v>127191.08000000002</v>
      </c>
    </row>
    <row r="6" spans="1:6" ht="14.4" customHeight="1" x14ac:dyDescent="0.3">
      <c r="A6" s="718" t="s">
        <v>1651</v>
      </c>
      <c r="B6" s="711">
        <v>14226.42</v>
      </c>
      <c r="C6" s="701">
        <v>0.60024176042090782</v>
      </c>
      <c r="D6" s="711">
        <v>9474.73</v>
      </c>
      <c r="E6" s="701">
        <v>0.39975823957909212</v>
      </c>
      <c r="F6" s="712">
        <v>23701.15</v>
      </c>
    </row>
    <row r="7" spans="1:6" ht="14.4" customHeight="1" x14ac:dyDescent="0.3">
      <c r="A7" s="718" t="s">
        <v>1661</v>
      </c>
      <c r="B7" s="711">
        <v>8255.16</v>
      </c>
      <c r="C7" s="701">
        <v>7.3509111836580876E-2</v>
      </c>
      <c r="D7" s="711">
        <v>104046.02</v>
      </c>
      <c r="E7" s="701">
        <v>0.92649088816341907</v>
      </c>
      <c r="F7" s="712">
        <v>112301.18000000001</v>
      </c>
    </row>
    <row r="8" spans="1:6" ht="14.4" customHeight="1" x14ac:dyDescent="0.3">
      <c r="A8" s="718" t="s">
        <v>1663</v>
      </c>
      <c r="B8" s="711">
        <v>8098.1099999999988</v>
      </c>
      <c r="C8" s="701">
        <v>9.9281621772318335E-2</v>
      </c>
      <c r="D8" s="711">
        <v>73468.950000000026</v>
      </c>
      <c r="E8" s="701">
        <v>0.90071837822768164</v>
      </c>
      <c r="F8" s="712">
        <v>81567.060000000027</v>
      </c>
    </row>
    <row r="9" spans="1:6" ht="14.4" customHeight="1" x14ac:dyDescent="0.3">
      <c r="A9" s="718" t="s">
        <v>1652</v>
      </c>
      <c r="B9" s="711">
        <v>3666.54</v>
      </c>
      <c r="C9" s="701">
        <v>0.16571587664166079</v>
      </c>
      <c r="D9" s="711">
        <v>18458.919999999998</v>
      </c>
      <c r="E9" s="701">
        <v>0.83428412335833912</v>
      </c>
      <c r="F9" s="712">
        <v>22125.46</v>
      </c>
    </row>
    <row r="10" spans="1:6" ht="14.4" customHeight="1" x14ac:dyDescent="0.3">
      <c r="A10" s="718" t="s">
        <v>1655</v>
      </c>
      <c r="B10" s="711">
        <v>1506.1699999999998</v>
      </c>
      <c r="C10" s="701">
        <v>0.11166773922817089</v>
      </c>
      <c r="D10" s="711">
        <v>11981.79</v>
      </c>
      <c r="E10" s="701">
        <v>0.88833226077182914</v>
      </c>
      <c r="F10" s="712">
        <v>13487.960000000001</v>
      </c>
    </row>
    <row r="11" spans="1:6" ht="14.4" customHeight="1" x14ac:dyDescent="0.3">
      <c r="A11" s="718" t="s">
        <v>1654</v>
      </c>
      <c r="B11" s="711">
        <v>1453.5100000000002</v>
      </c>
      <c r="C11" s="701">
        <v>8.1117748564055514E-2</v>
      </c>
      <c r="D11" s="711">
        <v>16465.010000000002</v>
      </c>
      <c r="E11" s="701">
        <v>0.91888225143594437</v>
      </c>
      <c r="F11" s="712">
        <v>17918.520000000004</v>
      </c>
    </row>
    <row r="12" spans="1:6" ht="14.4" customHeight="1" x14ac:dyDescent="0.3">
      <c r="A12" s="718" t="s">
        <v>1658</v>
      </c>
      <c r="B12" s="711">
        <v>1396.23</v>
      </c>
      <c r="C12" s="701">
        <v>4.4871899938005999E-2</v>
      </c>
      <c r="D12" s="711">
        <v>29719.679999999993</v>
      </c>
      <c r="E12" s="701">
        <v>0.955128100061994</v>
      </c>
      <c r="F12" s="712">
        <v>31115.909999999993</v>
      </c>
    </row>
    <row r="13" spans="1:6" ht="14.4" customHeight="1" x14ac:dyDescent="0.3">
      <c r="A13" s="718" t="s">
        <v>1657</v>
      </c>
      <c r="B13" s="711">
        <v>1094.3399999999999</v>
      </c>
      <c r="C13" s="701">
        <v>2.4511182944441854E-2</v>
      </c>
      <c r="D13" s="711">
        <v>43552.22</v>
      </c>
      <c r="E13" s="701">
        <v>0.97548881705555823</v>
      </c>
      <c r="F13" s="712">
        <v>44646.559999999998</v>
      </c>
    </row>
    <row r="14" spans="1:6" ht="14.4" customHeight="1" x14ac:dyDescent="0.3">
      <c r="A14" s="718" t="s">
        <v>1666</v>
      </c>
      <c r="B14" s="711">
        <v>547.16999999999996</v>
      </c>
      <c r="C14" s="701">
        <v>1.2099922712813418E-2</v>
      </c>
      <c r="D14" s="711">
        <v>44673.78</v>
      </c>
      <c r="E14" s="701">
        <v>0.98790007728718665</v>
      </c>
      <c r="F14" s="712">
        <v>45220.95</v>
      </c>
    </row>
    <row r="15" spans="1:6" ht="14.4" customHeight="1" x14ac:dyDescent="0.3">
      <c r="A15" s="718" t="s">
        <v>1656</v>
      </c>
      <c r="B15" s="711">
        <v>547.16999999999996</v>
      </c>
      <c r="C15" s="701">
        <v>6.0862533452870085E-2</v>
      </c>
      <c r="D15" s="711">
        <v>8443.090000000002</v>
      </c>
      <c r="E15" s="701">
        <v>0.93913746654712993</v>
      </c>
      <c r="F15" s="712">
        <v>8990.260000000002</v>
      </c>
    </row>
    <row r="16" spans="1:6" ht="14.4" customHeight="1" x14ac:dyDescent="0.3">
      <c r="A16" s="718" t="s">
        <v>1653</v>
      </c>
      <c r="B16" s="711">
        <v>413.22</v>
      </c>
      <c r="C16" s="701">
        <v>2.5187617946954958E-2</v>
      </c>
      <c r="D16" s="711">
        <v>15992.460000000001</v>
      </c>
      <c r="E16" s="701">
        <v>0.9748123820530451</v>
      </c>
      <c r="F16" s="712">
        <v>16405.68</v>
      </c>
    </row>
    <row r="17" spans="1:6" ht="14.4" customHeight="1" x14ac:dyDescent="0.3">
      <c r="A17" s="718" t="s">
        <v>1659</v>
      </c>
      <c r="B17" s="711">
        <v>202.26</v>
      </c>
      <c r="C17" s="701">
        <v>1.0107410601937129E-2</v>
      </c>
      <c r="D17" s="711">
        <v>19808.8</v>
      </c>
      <c r="E17" s="701">
        <v>0.98989258939806291</v>
      </c>
      <c r="F17" s="712">
        <v>20011.059999999998</v>
      </c>
    </row>
    <row r="18" spans="1:6" ht="14.4" customHeight="1" x14ac:dyDescent="0.3">
      <c r="A18" s="718" t="s">
        <v>1660</v>
      </c>
      <c r="B18" s="711">
        <v>96.63</v>
      </c>
      <c r="C18" s="701">
        <v>5.9701584751783998E-3</v>
      </c>
      <c r="D18" s="711">
        <v>16088.870000000003</v>
      </c>
      <c r="E18" s="701">
        <v>0.99402984152482166</v>
      </c>
      <c r="F18" s="712">
        <v>16185.500000000002</v>
      </c>
    </row>
    <row r="19" spans="1:6" ht="14.4" customHeight="1" x14ac:dyDescent="0.3">
      <c r="A19" s="718" t="s">
        <v>1664</v>
      </c>
      <c r="B19" s="711">
        <v>67.069999999999993</v>
      </c>
      <c r="C19" s="701">
        <v>5.3050418858644798E-3</v>
      </c>
      <c r="D19" s="711">
        <v>12575.619999999999</v>
      </c>
      <c r="E19" s="701">
        <v>0.99469495811413555</v>
      </c>
      <c r="F19" s="712">
        <v>12642.689999999999</v>
      </c>
    </row>
    <row r="20" spans="1:6" ht="14.4" customHeight="1" x14ac:dyDescent="0.3">
      <c r="A20" s="718" t="s">
        <v>1662</v>
      </c>
      <c r="B20" s="711">
        <v>16.11</v>
      </c>
      <c r="C20" s="701">
        <v>1.6241497661667931E-4</v>
      </c>
      <c r="D20" s="711">
        <v>99174.249999999971</v>
      </c>
      <c r="E20" s="701">
        <v>0.99983758502338327</v>
      </c>
      <c r="F20" s="712">
        <v>99190.359999999971</v>
      </c>
    </row>
    <row r="21" spans="1:6" ht="14.4" customHeight="1" x14ac:dyDescent="0.3">
      <c r="A21" s="718" t="s">
        <v>1668</v>
      </c>
      <c r="B21" s="711"/>
      <c r="C21" s="701">
        <v>0</v>
      </c>
      <c r="D21" s="711">
        <v>18430.449999999997</v>
      </c>
      <c r="E21" s="701">
        <v>1</v>
      </c>
      <c r="F21" s="712">
        <v>18430.449999999997</v>
      </c>
    </row>
    <row r="22" spans="1:6" ht="14.4" customHeight="1" x14ac:dyDescent="0.3">
      <c r="A22" s="718" t="s">
        <v>1669</v>
      </c>
      <c r="B22" s="711">
        <v>0</v>
      </c>
      <c r="C22" s="701">
        <v>0</v>
      </c>
      <c r="D22" s="711">
        <v>1762.4399999999998</v>
      </c>
      <c r="E22" s="701">
        <v>1</v>
      </c>
      <c r="F22" s="712">
        <v>1762.4399999999998</v>
      </c>
    </row>
    <row r="23" spans="1:6" ht="14.4" customHeight="1" thickBot="1" x14ac:dyDescent="0.35">
      <c r="A23" s="719" t="s">
        <v>1665</v>
      </c>
      <c r="B23" s="715">
        <v>0</v>
      </c>
      <c r="C23" s="716">
        <v>0</v>
      </c>
      <c r="D23" s="715">
        <v>6510.2399999999989</v>
      </c>
      <c r="E23" s="716">
        <v>1</v>
      </c>
      <c r="F23" s="717">
        <v>6510.2399999999989</v>
      </c>
    </row>
    <row r="24" spans="1:6" ht="14.4" customHeight="1" thickBot="1" x14ac:dyDescent="0.35">
      <c r="A24" s="652" t="s">
        <v>3</v>
      </c>
      <c r="B24" s="653">
        <v>60189.889999999992</v>
      </c>
      <c r="C24" s="654">
        <v>8.3666267257623939E-2</v>
      </c>
      <c r="D24" s="653">
        <v>659214.61999999988</v>
      </c>
      <c r="E24" s="654">
        <v>0.91633373274237584</v>
      </c>
      <c r="F24" s="655">
        <v>719404.51</v>
      </c>
    </row>
    <row r="25" spans="1:6" ht="14.4" customHeight="1" thickBot="1" x14ac:dyDescent="0.35"/>
    <row r="26" spans="1:6" ht="14.4" customHeight="1" x14ac:dyDescent="0.3">
      <c r="A26" s="656" t="s">
        <v>3066</v>
      </c>
      <c r="B26" s="628">
        <v>51433.979999999989</v>
      </c>
      <c r="C26" s="646">
        <v>0.25453662948020689</v>
      </c>
      <c r="D26" s="628">
        <v>150635.09</v>
      </c>
      <c r="E26" s="646">
        <v>0.74546337051979317</v>
      </c>
      <c r="F26" s="629">
        <v>202069.06999999998</v>
      </c>
    </row>
    <row r="27" spans="1:6" ht="14.4" customHeight="1" x14ac:dyDescent="0.3">
      <c r="A27" s="718" t="s">
        <v>3067</v>
      </c>
      <c r="B27" s="711">
        <v>3666.54</v>
      </c>
      <c r="C27" s="701">
        <v>1.0075936529739671E-2</v>
      </c>
      <c r="D27" s="711">
        <v>360224.1999999999</v>
      </c>
      <c r="E27" s="701">
        <v>0.98992406347026041</v>
      </c>
      <c r="F27" s="712">
        <v>363890.73999999987</v>
      </c>
    </row>
    <row r="28" spans="1:6" ht="14.4" customHeight="1" x14ac:dyDescent="0.3">
      <c r="A28" s="718" t="s">
        <v>3068</v>
      </c>
      <c r="B28" s="711">
        <v>1182.9100000000001</v>
      </c>
      <c r="C28" s="701">
        <v>0.89570287358497713</v>
      </c>
      <c r="D28" s="711">
        <v>137.74</v>
      </c>
      <c r="E28" s="701">
        <v>0.10429712641502291</v>
      </c>
      <c r="F28" s="712">
        <v>1320.65</v>
      </c>
    </row>
    <row r="29" spans="1:6" ht="14.4" customHeight="1" x14ac:dyDescent="0.3">
      <c r="A29" s="718" t="s">
        <v>3069</v>
      </c>
      <c r="B29" s="711">
        <v>984.90000000000009</v>
      </c>
      <c r="C29" s="701">
        <v>0.13235252617419366</v>
      </c>
      <c r="D29" s="711">
        <v>6456.5899999999983</v>
      </c>
      <c r="E29" s="701">
        <v>0.86764747382580643</v>
      </c>
      <c r="F29" s="712">
        <v>7441.489999999998</v>
      </c>
    </row>
    <row r="30" spans="1:6" ht="14.4" customHeight="1" x14ac:dyDescent="0.3">
      <c r="A30" s="718" t="s">
        <v>1541</v>
      </c>
      <c r="B30" s="711">
        <v>927.1099999999999</v>
      </c>
      <c r="C30" s="701">
        <v>1</v>
      </c>
      <c r="D30" s="711"/>
      <c r="E30" s="701">
        <v>0</v>
      </c>
      <c r="F30" s="712">
        <v>927.1099999999999</v>
      </c>
    </row>
    <row r="31" spans="1:6" ht="14.4" customHeight="1" x14ac:dyDescent="0.3">
      <c r="A31" s="718" t="s">
        <v>3070</v>
      </c>
      <c r="B31" s="711">
        <v>911.59</v>
      </c>
      <c r="C31" s="701">
        <v>5.524854846725414E-2</v>
      </c>
      <c r="D31" s="711">
        <v>15588.210000000003</v>
      </c>
      <c r="E31" s="701">
        <v>0.94475145153274587</v>
      </c>
      <c r="F31" s="712">
        <v>16499.800000000003</v>
      </c>
    </row>
    <row r="32" spans="1:6" ht="14.4" customHeight="1" x14ac:dyDescent="0.3">
      <c r="A32" s="718" t="s">
        <v>1537</v>
      </c>
      <c r="B32" s="711">
        <v>404.51</v>
      </c>
      <c r="C32" s="701">
        <v>1</v>
      </c>
      <c r="D32" s="711"/>
      <c r="E32" s="701">
        <v>0</v>
      </c>
      <c r="F32" s="712">
        <v>404.51</v>
      </c>
    </row>
    <row r="33" spans="1:6" ht="14.4" customHeight="1" x14ac:dyDescent="0.3">
      <c r="A33" s="718" t="s">
        <v>3071</v>
      </c>
      <c r="B33" s="711">
        <v>230.36</v>
      </c>
      <c r="C33" s="701">
        <v>0.39999999999999997</v>
      </c>
      <c r="D33" s="711">
        <v>345.54</v>
      </c>
      <c r="E33" s="701">
        <v>0.6</v>
      </c>
      <c r="F33" s="712">
        <v>575.90000000000009</v>
      </c>
    </row>
    <row r="34" spans="1:6" ht="14.4" customHeight="1" x14ac:dyDescent="0.3">
      <c r="A34" s="718" t="s">
        <v>1522</v>
      </c>
      <c r="B34" s="711">
        <v>209.57999999999998</v>
      </c>
      <c r="C34" s="701">
        <v>7.9470048005096272E-2</v>
      </c>
      <c r="D34" s="711">
        <v>2427.64</v>
      </c>
      <c r="E34" s="701">
        <v>0.92052995199490373</v>
      </c>
      <c r="F34" s="712">
        <v>2637.22</v>
      </c>
    </row>
    <row r="35" spans="1:6" ht="14.4" customHeight="1" x14ac:dyDescent="0.3">
      <c r="A35" s="718" t="s">
        <v>1533</v>
      </c>
      <c r="B35" s="711">
        <v>125.67</v>
      </c>
      <c r="C35" s="701">
        <v>0.41172230776791269</v>
      </c>
      <c r="D35" s="711">
        <v>179.56</v>
      </c>
      <c r="E35" s="701">
        <v>0.58827769223208726</v>
      </c>
      <c r="F35" s="712">
        <v>305.23</v>
      </c>
    </row>
    <row r="36" spans="1:6" ht="14.4" customHeight="1" x14ac:dyDescent="0.3">
      <c r="A36" s="718" t="s">
        <v>1516</v>
      </c>
      <c r="B36" s="711">
        <v>96.63</v>
      </c>
      <c r="C36" s="701">
        <v>6.6666666666666666E-2</v>
      </c>
      <c r="D36" s="711">
        <v>1352.82</v>
      </c>
      <c r="E36" s="701">
        <v>0.93333333333333346</v>
      </c>
      <c r="F36" s="712">
        <v>1449.4499999999998</v>
      </c>
    </row>
    <row r="37" spans="1:6" ht="14.4" customHeight="1" x14ac:dyDescent="0.3">
      <c r="A37" s="718" t="s">
        <v>1526</v>
      </c>
      <c r="B37" s="711">
        <v>16.11</v>
      </c>
      <c r="C37" s="701">
        <v>0.36177857624073656</v>
      </c>
      <c r="D37" s="711">
        <v>28.42</v>
      </c>
      <c r="E37" s="701">
        <v>0.6382214237592635</v>
      </c>
      <c r="F37" s="712">
        <v>44.53</v>
      </c>
    </row>
    <row r="38" spans="1:6" ht="14.4" customHeight="1" x14ac:dyDescent="0.3">
      <c r="A38" s="718" t="s">
        <v>3072</v>
      </c>
      <c r="B38" s="711"/>
      <c r="C38" s="701">
        <v>0</v>
      </c>
      <c r="D38" s="711">
        <v>616.04</v>
      </c>
      <c r="E38" s="701">
        <v>1</v>
      </c>
      <c r="F38" s="712">
        <v>616.04</v>
      </c>
    </row>
    <row r="39" spans="1:6" ht="14.4" customHeight="1" x14ac:dyDescent="0.3">
      <c r="A39" s="718" t="s">
        <v>3073</v>
      </c>
      <c r="B39" s="711"/>
      <c r="C39" s="701">
        <v>0</v>
      </c>
      <c r="D39" s="711">
        <v>1295.54</v>
      </c>
      <c r="E39" s="701">
        <v>1</v>
      </c>
      <c r="F39" s="712">
        <v>1295.54</v>
      </c>
    </row>
    <row r="40" spans="1:6" ht="14.4" customHeight="1" x14ac:dyDescent="0.3">
      <c r="A40" s="718" t="s">
        <v>3074</v>
      </c>
      <c r="B40" s="711"/>
      <c r="C40" s="701">
        <v>0</v>
      </c>
      <c r="D40" s="711">
        <v>6999.75</v>
      </c>
      <c r="E40" s="701">
        <v>1</v>
      </c>
      <c r="F40" s="712">
        <v>6999.75</v>
      </c>
    </row>
    <row r="41" spans="1:6" ht="14.4" customHeight="1" x14ac:dyDescent="0.3">
      <c r="A41" s="718" t="s">
        <v>3075</v>
      </c>
      <c r="B41" s="711"/>
      <c r="C41" s="701">
        <v>0</v>
      </c>
      <c r="D41" s="711">
        <v>224.9</v>
      </c>
      <c r="E41" s="701">
        <v>1</v>
      </c>
      <c r="F41" s="712">
        <v>224.9</v>
      </c>
    </row>
    <row r="42" spans="1:6" ht="14.4" customHeight="1" x14ac:dyDescent="0.3">
      <c r="A42" s="718" t="s">
        <v>1513</v>
      </c>
      <c r="B42" s="711">
        <v>0</v>
      </c>
      <c r="C42" s="701">
        <v>0</v>
      </c>
      <c r="D42" s="711">
        <v>116.8</v>
      </c>
      <c r="E42" s="701">
        <v>1</v>
      </c>
      <c r="F42" s="712">
        <v>116.8</v>
      </c>
    </row>
    <row r="43" spans="1:6" ht="14.4" customHeight="1" x14ac:dyDescent="0.3">
      <c r="A43" s="718" t="s">
        <v>3076</v>
      </c>
      <c r="B43" s="711"/>
      <c r="C43" s="701">
        <v>0</v>
      </c>
      <c r="D43" s="711">
        <v>672.5</v>
      </c>
      <c r="E43" s="701">
        <v>1</v>
      </c>
      <c r="F43" s="712">
        <v>672.5</v>
      </c>
    </row>
    <row r="44" spans="1:6" ht="14.4" customHeight="1" x14ac:dyDescent="0.3">
      <c r="A44" s="718" t="s">
        <v>1514</v>
      </c>
      <c r="B44" s="711"/>
      <c r="C44" s="701">
        <v>0</v>
      </c>
      <c r="D44" s="711">
        <v>420.09000000000003</v>
      </c>
      <c r="E44" s="701">
        <v>1</v>
      </c>
      <c r="F44" s="712">
        <v>420.09000000000003</v>
      </c>
    </row>
    <row r="45" spans="1:6" ht="14.4" customHeight="1" x14ac:dyDescent="0.3">
      <c r="A45" s="718" t="s">
        <v>1539</v>
      </c>
      <c r="B45" s="711"/>
      <c r="C45" s="701">
        <v>0</v>
      </c>
      <c r="D45" s="711">
        <v>538.99</v>
      </c>
      <c r="E45" s="701">
        <v>1</v>
      </c>
      <c r="F45" s="712">
        <v>538.99</v>
      </c>
    </row>
    <row r="46" spans="1:6" ht="14.4" customHeight="1" x14ac:dyDescent="0.3">
      <c r="A46" s="718" t="s">
        <v>1535</v>
      </c>
      <c r="B46" s="711"/>
      <c r="C46" s="701">
        <v>0</v>
      </c>
      <c r="D46" s="711">
        <v>541.38</v>
      </c>
      <c r="E46" s="701">
        <v>1</v>
      </c>
      <c r="F46" s="712">
        <v>541.38</v>
      </c>
    </row>
    <row r="47" spans="1:6" ht="14.4" customHeight="1" x14ac:dyDescent="0.3">
      <c r="A47" s="718" t="s">
        <v>1515</v>
      </c>
      <c r="B47" s="711"/>
      <c r="C47" s="701"/>
      <c r="D47" s="711">
        <v>0</v>
      </c>
      <c r="E47" s="701"/>
      <c r="F47" s="712">
        <v>0</v>
      </c>
    </row>
    <row r="48" spans="1:6" ht="14.4" customHeight="1" x14ac:dyDescent="0.3">
      <c r="A48" s="718" t="s">
        <v>3077</v>
      </c>
      <c r="B48" s="711"/>
      <c r="C48" s="701">
        <v>0</v>
      </c>
      <c r="D48" s="711">
        <v>112.36</v>
      </c>
      <c r="E48" s="701">
        <v>1</v>
      </c>
      <c r="F48" s="712">
        <v>112.36</v>
      </c>
    </row>
    <row r="49" spans="1:6" ht="14.4" customHeight="1" x14ac:dyDescent="0.3">
      <c r="A49" s="718" t="s">
        <v>1547</v>
      </c>
      <c r="B49" s="711"/>
      <c r="C49" s="701">
        <v>0</v>
      </c>
      <c r="D49" s="711">
        <v>1761.19</v>
      </c>
      <c r="E49" s="701">
        <v>1</v>
      </c>
      <c r="F49" s="712">
        <v>1761.19</v>
      </c>
    </row>
    <row r="50" spans="1:6" ht="14.4" customHeight="1" x14ac:dyDescent="0.3">
      <c r="A50" s="718" t="s">
        <v>3078</v>
      </c>
      <c r="B50" s="711"/>
      <c r="C50" s="701">
        <v>0</v>
      </c>
      <c r="D50" s="711">
        <v>1111.25</v>
      </c>
      <c r="E50" s="701">
        <v>1</v>
      </c>
      <c r="F50" s="712">
        <v>1111.25</v>
      </c>
    </row>
    <row r="51" spans="1:6" ht="14.4" customHeight="1" x14ac:dyDescent="0.3">
      <c r="A51" s="718" t="s">
        <v>3079</v>
      </c>
      <c r="B51" s="711">
        <v>0</v>
      </c>
      <c r="C51" s="701">
        <v>0</v>
      </c>
      <c r="D51" s="711">
        <v>13682.949999999999</v>
      </c>
      <c r="E51" s="701">
        <v>1</v>
      </c>
      <c r="F51" s="712">
        <v>13682.949999999999</v>
      </c>
    </row>
    <row r="52" spans="1:6" ht="14.4" customHeight="1" x14ac:dyDescent="0.3">
      <c r="A52" s="718" t="s">
        <v>1536</v>
      </c>
      <c r="B52" s="711"/>
      <c r="C52" s="701">
        <v>0</v>
      </c>
      <c r="D52" s="711">
        <v>7614.7400000000007</v>
      </c>
      <c r="E52" s="701">
        <v>1</v>
      </c>
      <c r="F52" s="712">
        <v>7614.7400000000007</v>
      </c>
    </row>
    <row r="53" spans="1:6" ht="14.4" customHeight="1" x14ac:dyDescent="0.3">
      <c r="A53" s="718" t="s">
        <v>1531</v>
      </c>
      <c r="B53" s="711"/>
      <c r="C53" s="701">
        <v>0</v>
      </c>
      <c r="D53" s="711">
        <v>439.89</v>
      </c>
      <c r="E53" s="701">
        <v>1</v>
      </c>
      <c r="F53" s="712">
        <v>439.89</v>
      </c>
    </row>
    <row r="54" spans="1:6" ht="14.4" customHeight="1" x14ac:dyDescent="0.3">
      <c r="A54" s="718" t="s">
        <v>1538</v>
      </c>
      <c r="B54" s="711"/>
      <c r="C54" s="701">
        <v>0</v>
      </c>
      <c r="D54" s="711">
        <v>4283.43</v>
      </c>
      <c r="E54" s="701">
        <v>1</v>
      </c>
      <c r="F54" s="712">
        <v>4283.43</v>
      </c>
    </row>
    <row r="55" spans="1:6" ht="14.4" customHeight="1" x14ac:dyDescent="0.3">
      <c r="A55" s="718" t="s">
        <v>1548</v>
      </c>
      <c r="B55" s="711"/>
      <c r="C55" s="701">
        <v>0</v>
      </c>
      <c r="D55" s="711">
        <v>275.48</v>
      </c>
      <c r="E55" s="701">
        <v>1</v>
      </c>
      <c r="F55" s="712">
        <v>275.48</v>
      </c>
    </row>
    <row r="56" spans="1:6" ht="14.4" customHeight="1" x14ac:dyDescent="0.3">
      <c r="A56" s="718" t="s">
        <v>1523</v>
      </c>
      <c r="B56" s="711"/>
      <c r="C56" s="701">
        <v>0</v>
      </c>
      <c r="D56" s="711">
        <v>41099.86</v>
      </c>
      <c r="E56" s="701">
        <v>1</v>
      </c>
      <c r="F56" s="712">
        <v>41099.86</v>
      </c>
    </row>
    <row r="57" spans="1:6" ht="14.4" customHeight="1" x14ac:dyDescent="0.3">
      <c r="A57" s="718" t="s">
        <v>1512</v>
      </c>
      <c r="B57" s="711"/>
      <c r="C57" s="701">
        <v>0</v>
      </c>
      <c r="D57" s="711">
        <v>1793.46</v>
      </c>
      <c r="E57" s="701">
        <v>1</v>
      </c>
      <c r="F57" s="712">
        <v>1793.46</v>
      </c>
    </row>
    <row r="58" spans="1:6" ht="14.4" customHeight="1" x14ac:dyDescent="0.3">
      <c r="A58" s="718" t="s">
        <v>3080</v>
      </c>
      <c r="B58" s="711"/>
      <c r="C58" s="701">
        <v>0</v>
      </c>
      <c r="D58" s="711">
        <v>190.5</v>
      </c>
      <c r="E58" s="701">
        <v>1</v>
      </c>
      <c r="F58" s="712">
        <v>190.5</v>
      </c>
    </row>
    <row r="59" spans="1:6" ht="14.4" customHeight="1" x14ac:dyDescent="0.3">
      <c r="A59" s="718" t="s">
        <v>3081</v>
      </c>
      <c r="B59" s="711">
        <v>0</v>
      </c>
      <c r="C59" s="701"/>
      <c r="D59" s="711"/>
      <c r="E59" s="701"/>
      <c r="F59" s="712">
        <v>0</v>
      </c>
    </row>
    <row r="60" spans="1:6" ht="14.4" customHeight="1" x14ac:dyDescent="0.3">
      <c r="A60" s="718" t="s">
        <v>1524</v>
      </c>
      <c r="B60" s="711"/>
      <c r="C60" s="701">
        <v>0</v>
      </c>
      <c r="D60" s="711">
        <v>1637.2700000000002</v>
      </c>
      <c r="E60" s="701">
        <v>1</v>
      </c>
      <c r="F60" s="712">
        <v>1637.2700000000002</v>
      </c>
    </row>
    <row r="61" spans="1:6" ht="14.4" customHeight="1" x14ac:dyDescent="0.3">
      <c r="A61" s="718" t="s">
        <v>1518</v>
      </c>
      <c r="B61" s="711"/>
      <c r="C61" s="701">
        <v>0</v>
      </c>
      <c r="D61" s="711">
        <v>189.6</v>
      </c>
      <c r="E61" s="701">
        <v>1</v>
      </c>
      <c r="F61" s="712">
        <v>189.6</v>
      </c>
    </row>
    <row r="62" spans="1:6" ht="14.4" customHeight="1" x14ac:dyDescent="0.3">
      <c r="A62" s="718" t="s">
        <v>1520</v>
      </c>
      <c r="B62" s="711">
        <v>0</v>
      </c>
      <c r="C62" s="701">
        <v>0</v>
      </c>
      <c r="D62" s="711">
        <v>11836.359999999997</v>
      </c>
      <c r="E62" s="701">
        <v>1</v>
      </c>
      <c r="F62" s="712">
        <v>11836.359999999997</v>
      </c>
    </row>
    <row r="63" spans="1:6" ht="14.4" customHeight="1" x14ac:dyDescent="0.3">
      <c r="A63" s="718" t="s">
        <v>1521</v>
      </c>
      <c r="B63" s="711"/>
      <c r="C63" s="701">
        <v>0</v>
      </c>
      <c r="D63" s="711">
        <v>156.25</v>
      </c>
      <c r="E63" s="701">
        <v>1</v>
      </c>
      <c r="F63" s="712">
        <v>156.25</v>
      </c>
    </row>
    <row r="64" spans="1:6" ht="14.4" customHeight="1" x14ac:dyDescent="0.3">
      <c r="A64" s="718" t="s">
        <v>3082</v>
      </c>
      <c r="B64" s="711"/>
      <c r="C64" s="701"/>
      <c r="D64" s="711">
        <v>0</v>
      </c>
      <c r="E64" s="701"/>
      <c r="F64" s="712">
        <v>0</v>
      </c>
    </row>
    <row r="65" spans="1:6" ht="14.4" customHeight="1" x14ac:dyDescent="0.3">
      <c r="A65" s="718" t="s">
        <v>3083</v>
      </c>
      <c r="B65" s="711">
        <v>0</v>
      </c>
      <c r="C65" s="701">
        <v>0</v>
      </c>
      <c r="D65" s="711">
        <v>3199.35</v>
      </c>
      <c r="E65" s="701">
        <v>1</v>
      </c>
      <c r="F65" s="712">
        <v>3199.35</v>
      </c>
    </row>
    <row r="66" spans="1:6" ht="14.4" customHeight="1" x14ac:dyDescent="0.3">
      <c r="A66" s="718" t="s">
        <v>3084</v>
      </c>
      <c r="B66" s="711"/>
      <c r="C66" s="701">
        <v>0</v>
      </c>
      <c r="D66" s="711">
        <v>225.84</v>
      </c>
      <c r="E66" s="701">
        <v>1</v>
      </c>
      <c r="F66" s="712">
        <v>225.84</v>
      </c>
    </row>
    <row r="67" spans="1:6" ht="14.4" customHeight="1" x14ac:dyDescent="0.3">
      <c r="A67" s="718" t="s">
        <v>1532</v>
      </c>
      <c r="B67" s="711">
        <v>0</v>
      </c>
      <c r="C67" s="701">
        <v>0</v>
      </c>
      <c r="D67" s="711">
        <v>20411.900000000005</v>
      </c>
      <c r="E67" s="701">
        <v>1</v>
      </c>
      <c r="F67" s="712">
        <v>20411.900000000005</v>
      </c>
    </row>
    <row r="68" spans="1:6" ht="14.4" customHeight="1" x14ac:dyDescent="0.3">
      <c r="A68" s="718" t="s">
        <v>1529</v>
      </c>
      <c r="B68" s="711"/>
      <c r="C68" s="701">
        <v>0</v>
      </c>
      <c r="D68" s="711">
        <v>195.92</v>
      </c>
      <c r="E68" s="701">
        <v>1</v>
      </c>
      <c r="F68" s="712">
        <v>195.92</v>
      </c>
    </row>
    <row r="69" spans="1:6" ht="14.4" customHeight="1" thickBot="1" x14ac:dyDescent="0.35">
      <c r="A69" s="719" t="s">
        <v>1511</v>
      </c>
      <c r="B69" s="715"/>
      <c r="C69" s="716">
        <v>0</v>
      </c>
      <c r="D69" s="715">
        <v>195.22</v>
      </c>
      <c r="E69" s="716">
        <v>1</v>
      </c>
      <c r="F69" s="717">
        <v>195.22</v>
      </c>
    </row>
    <row r="70" spans="1:6" ht="14.4" customHeight="1" thickBot="1" x14ac:dyDescent="0.35">
      <c r="A70" s="652" t="s">
        <v>3</v>
      </c>
      <c r="B70" s="653">
        <v>60189.889999999992</v>
      </c>
      <c r="C70" s="654">
        <v>8.3666267257623966E-2</v>
      </c>
      <c r="D70" s="653">
        <v>659214.61999999976</v>
      </c>
      <c r="E70" s="654">
        <v>0.91633373274237606</v>
      </c>
      <c r="F70" s="655">
        <v>719404.50999999978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{AC362917-EDC0-4EFA-BE59-5363F89DBACE}</x14:id>
        </ext>
      </extLst>
    </cfRule>
  </conditionalFormatting>
  <conditionalFormatting sqref="F26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{D4E87403-DAD0-4BAF-A110-DC82A1CBB460}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362917-EDC0-4EFA-BE59-5363F89DBA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D4E87403-DAD0-4BAF-A110-DC82A1CBB4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F26:F69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3104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150</v>
      </c>
      <c r="G3" s="47">
        <f>SUBTOTAL(9,G6:G1048576)</f>
        <v>60189.889999999992</v>
      </c>
      <c r="H3" s="48">
        <f>IF(M3=0,0,G3/M3)</f>
        <v>8.3666267257623925E-2</v>
      </c>
      <c r="I3" s="47">
        <f>SUBTOTAL(9,I6:I1048576)</f>
        <v>1382</v>
      </c>
      <c r="J3" s="47">
        <f>SUBTOTAL(9,J6:J1048576)</f>
        <v>659214.61999999976</v>
      </c>
      <c r="K3" s="48">
        <f>IF(M3=0,0,J3/M3)</f>
        <v>0.91633373274237551</v>
      </c>
      <c r="L3" s="47">
        <f>SUBTOTAL(9,L6:L1048576)</f>
        <v>1532</v>
      </c>
      <c r="M3" s="49">
        <f>SUBTOTAL(9,M6:M1048576)</f>
        <v>719404.51000000013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1651</v>
      </c>
      <c r="B6" s="625" t="s">
        <v>1562</v>
      </c>
      <c r="C6" s="625" t="s">
        <v>1192</v>
      </c>
      <c r="D6" s="625" t="s">
        <v>1111</v>
      </c>
      <c r="E6" s="625" t="s">
        <v>1193</v>
      </c>
      <c r="F6" s="628"/>
      <c r="G6" s="628"/>
      <c r="H6" s="646">
        <v>0</v>
      </c>
      <c r="I6" s="628">
        <v>3</v>
      </c>
      <c r="J6" s="628">
        <v>1875.87</v>
      </c>
      <c r="K6" s="646">
        <v>1</v>
      </c>
      <c r="L6" s="628">
        <v>3</v>
      </c>
      <c r="M6" s="629">
        <v>1875.87</v>
      </c>
    </row>
    <row r="7" spans="1:13" ht="14.4" customHeight="1" x14ac:dyDescent="0.3">
      <c r="A7" s="695" t="s">
        <v>1651</v>
      </c>
      <c r="B7" s="696" t="s">
        <v>3085</v>
      </c>
      <c r="C7" s="696" t="s">
        <v>1922</v>
      </c>
      <c r="D7" s="696" t="s">
        <v>1923</v>
      </c>
      <c r="E7" s="696" t="s">
        <v>1924</v>
      </c>
      <c r="F7" s="711"/>
      <c r="G7" s="711"/>
      <c r="H7" s="701">
        <v>0</v>
      </c>
      <c r="I7" s="711">
        <v>12</v>
      </c>
      <c r="J7" s="711">
        <v>1253.4000000000001</v>
      </c>
      <c r="K7" s="701">
        <v>1</v>
      </c>
      <c r="L7" s="711">
        <v>12</v>
      </c>
      <c r="M7" s="712">
        <v>1253.4000000000001</v>
      </c>
    </row>
    <row r="8" spans="1:13" ht="14.4" customHeight="1" x14ac:dyDescent="0.3">
      <c r="A8" s="695" t="s">
        <v>1651</v>
      </c>
      <c r="B8" s="696" t="s">
        <v>3086</v>
      </c>
      <c r="C8" s="696" t="s">
        <v>1761</v>
      </c>
      <c r="D8" s="696" t="s">
        <v>1762</v>
      </c>
      <c r="E8" s="696" t="s">
        <v>1763</v>
      </c>
      <c r="F8" s="711"/>
      <c r="G8" s="711"/>
      <c r="H8" s="701">
        <v>0</v>
      </c>
      <c r="I8" s="711">
        <v>1</v>
      </c>
      <c r="J8" s="711">
        <v>164.15</v>
      </c>
      <c r="K8" s="701">
        <v>1</v>
      </c>
      <c r="L8" s="711">
        <v>1</v>
      </c>
      <c r="M8" s="712">
        <v>164.15</v>
      </c>
    </row>
    <row r="9" spans="1:13" ht="14.4" customHeight="1" x14ac:dyDescent="0.3">
      <c r="A9" s="695" t="s">
        <v>1651</v>
      </c>
      <c r="B9" s="696" t="s">
        <v>3086</v>
      </c>
      <c r="C9" s="696" t="s">
        <v>1916</v>
      </c>
      <c r="D9" s="696" t="s">
        <v>1917</v>
      </c>
      <c r="E9" s="696" t="s">
        <v>1918</v>
      </c>
      <c r="F9" s="711">
        <v>26</v>
      </c>
      <c r="G9" s="711">
        <v>14226.42</v>
      </c>
      <c r="H9" s="701">
        <v>1</v>
      </c>
      <c r="I9" s="711"/>
      <c r="J9" s="711"/>
      <c r="K9" s="701">
        <v>0</v>
      </c>
      <c r="L9" s="711">
        <v>26</v>
      </c>
      <c r="M9" s="712">
        <v>14226.42</v>
      </c>
    </row>
    <row r="10" spans="1:13" ht="14.4" customHeight="1" x14ac:dyDescent="0.3">
      <c r="A10" s="695" t="s">
        <v>1651</v>
      </c>
      <c r="B10" s="696" t="s">
        <v>3086</v>
      </c>
      <c r="C10" s="696" t="s">
        <v>1919</v>
      </c>
      <c r="D10" s="696" t="s">
        <v>1762</v>
      </c>
      <c r="E10" s="696" t="s">
        <v>1920</v>
      </c>
      <c r="F10" s="711"/>
      <c r="G10" s="711"/>
      <c r="H10" s="701">
        <v>0</v>
      </c>
      <c r="I10" s="711">
        <v>5</v>
      </c>
      <c r="J10" s="711">
        <v>2462.25</v>
      </c>
      <c r="K10" s="701">
        <v>1</v>
      </c>
      <c r="L10" s="711">
        <v>5</v>
      </c>
      <c r="M10" s="712">
        <v>2462.25</v>
      </c>
    </row>
    <row r="11" spans="1:13" ht="14.4" customHeight="1" x14ac:dyDescent="0.3">
      <c r="A11" s="695" t="s">
        <v>1651</v>
      </c>
      <c r="B11" s="696" t="s">
        <v>1585</v>
      </c>
      <c r="C11" s="696" t="s">
        <v>1293</v>
      </c>
      <c r="D11" s="696" t="s">
        <v>1586</v>
      </c>
      <c r="E11" s="696" t="s">
        <v>1587</v>
      </c>
      <c r="F11" s="711"/>
      <c r="G11" s="711"/>
      <c r="H11" s="701">
        <v>0</v>
      </c>
      <c r="I11" s="711">
        <v>3</v>
      </c>
      <c r="J11" s="711">
        <v>999.93000000000006</v>
      </c>
      <c r="K11" s="701">
        <v>1</v>
      </c>
      <c r="L11" s="711">
        <v>3</v>
      </c>
      <c r="M11" s="712">
        <v>999.93000000000006</v>
      </c>
    </row>
    <row r="12" spans="1:13" ht="14.4" customHeight="1" x14ac:dyDescent="0.3">
      <c r="A12" s="695" t="s">
        <v>1651</v>
      </c>
      <c r="B12" s="696" t="s">
        <v>1585</v>
      </c>
      <c r="C12" s="696" t="s">
        <v>1323</v>
      </c>
      <c r="D12" s="696" t="s">
        <v>1590</v>
      </c>
      <c r="E12" s="696" t="s">
        <v>1591</v>
      </c>
      <c r="F12" s="711"/>
      <c r="G12" s="711"/>
      <c r="H12" s="701">
        <v>0</v>
      </c>
      <c r="I12" s="711">
        <v>3</v>
      </c>
      <c r="J12" s="711">
        <v>818.23</v>
      </c>
      <c r="K12" s="701">
        <v>1</v>
      </c>
      <c r="L12" s="711">
        <v>3</v>
      </c>
      <c r="M12" s="712">
        <v>818.23</v>
      </c>
    </row>
    <row r="13" spans="1:13" ht="14.4" customHeight="1" x14ac:dyDescent="0.3">
      <c r="A13" s="695" t="s">
        <v>1651</v>
      </c>
      <c r="B13" s="696" t="s">
        <v>1592</v>
      </c>
      <c r="C13" s="696" t="s">
        <v>1300</v>
      </c>
      <c r="D13" s="696" t="s">
        <v>1301</v>
      </c>
      <c r="E13" s="696" t="s">
        <v>1593</v>
      </c>
      <c r="F13" s="711"/>
      <c r="G13" s="711"/>
      <c r="H13" s="701">
        <v>0</v>
      </c>
      <c r="I13" s="711">
        <v>3</v>
      </c>
      <c r="J13" s="711">
        <v>552.66</v>
      </c>
      <c r="K13" s="701">
        <v>1</v>
      </c>
      <c r="L13" s="711">
        <v>3</v>
      </c>
      <c r="M13" s="712">
        <v>552.66</v>
      </c>
    </row>
    <row r="14" spans="1:13" ht="14.4" customHeight="1" x14ac:dyDescent="0.3">
      <c r="A14" s="695" t="s">
        <v>1651</v>
      </c>
      <c r="B14" s="696" t="s">
        <v>1600</v>
      </c>
      <c r="C14" s="696" t="s">
        <v>1311</v>
      </c>
      <c r="D14" s="696" t="s">
        <v>1312</v>
      </c>
      <c r="E14" s="696" t="s">
        <v>1601</v>
      </c>
      <c r="F14" s="711"/>
      <c r="G14" s="711"/>
      <c r="H14" s="701">
        <v>0</v>
      </c>
      <c r="I14" s="711">
        <v>11</v>
      </c>
      <c r="J14" s="711">
        <v>768.46</v>
      </c>
      <c r="K14" s="701">
        <v>1</v>
      </c>
      <c r="L14" s="711">
        <v>11</v>
      </c>
      <c r="M14" s="712">
        <v>768.46</v>
      </c>
    </row>
    <row r="15" spans="1:13" ht="14.4" customHeight="1" x14ac:dyDescent="0.3">
      <c r="A15" s="695" t="s">
        <v>1651</v>
      </c>
      <c r="B15" s="696" t="s">
        <v>1605</v>
      </c>
      <c r="C15" s="696" t="s">
        <v>1874</v>
      </c>
      <c r="D15" s="696" t="s">
        <v>1152</v>
      </c>
      <c r="E15" s="696" t="s">
        <v>1875</v>
      </c>
      <c r="F15" s="711"/>
      <c r="G15" s="711"/>
      <c r="H15" s="701">
        <v>0</v>
      </c>
      <c r="I15" s="711">
        <v>6</v>
      </c>
      <c r="J15" s="711">
        <v>579.78</v>
      </c>
      <c r="K15" s="701">
        <v>1</v>
      </c>
      <c r="L15" s="711">
        <v>6</v>
      </c>
      <c r="M15" s="712">
        <v>579.78</v>
      </c>
    </row>
    <row r="16" spans="1:13" ht="14.4" customHeight="1" x14ac:dyDescent="0.3">
      <c r="A16" s="695" t="s">
        <v>1652</v>
      </c>
      <c r="B16" s="696" t="s">
        <v>1553</v>
      </c>
      <c r="C16" s="696" t="s">
        <v>1997</v>
      </c>
      <c r="D16" s="696" t="s">
        <v>1787</v>
      </c>
      <c r="E16" s="696" t="s">
        <v>1998</v>
      </c>
      <c r="F16" s="711"/>
      <c r="G16" s="711"/>
      <c r="H16" s="701"/>
      <c r="I16" s="711">
        <v>1</v>
      </c>
      <c r="J16" s="711">
        <v>0</v>
      </c>
      <c r="K16" s="701"/>
      <c r="L16" s="711">
        <v>1</v>
      </c>
      <c r="M16" s="712">
        <v>0</v>
      </c>
    </row>
    <row r="17" spans="1:13" ht="14.4" customHeight="1" x14ac:dyDescent="0.3">
      <c r="A17" s="695" t="s">
        <v>1652</v>
      </c>
      <c r="B17" s="696" t="s">
        <v>3086</v>
      </c>
      <c r="C17" s="696" t="s">
        <v>1919</v>
      </c>
      <c r="D17" s="696" t="s">
        <v>1762</v>
      </c>
      <c r="E17" s="696" t="s">
        <v>1920</v>
      </c>
      <c r="F17" s="711"/>
      <c r="G17" s="711"/>
      <c r="H17" s="701">
        <v>0</v>
      </c>
      <c r="I17" s="711">
        <v>1</v>
      </c>
      <c r="J17" s="711">
        <v>492.45</v>
      </c>
      <c r="K17" s="701">
        <v>1</v>
      </c>
      <c r="L17" s="711">
        <v>1</v>
      </c>
      <c r="M17" s="712">
        <v>492.45</v>
      </c>
    </row>
    <row r="18" spans="1:13" ht="14.4" customHeight="1" x14ac:dyDescent="0.3">
      <c r="A18" s="695" t="s">
        <v>1652</v>
      </c>
      <c r="B18" s="696" t="s">
        <v>3086</v>
      </c>
      <c r="C18" s="696" t="s">
        <v>2005</v>
      </c>
      <c r="D18" s="696" t="s">
        <v>1762</v>
      </c>
      <c r="E18" s="696" t="s">
        <v>2006</v>
      </c>
      <c r="F18" s="711"/>
      <c r="G18" s="711"/>
      <c r="H18" s="701">
        <v>0</v>
      </c>
      <c r="I18" s="711">
        <v>1</v>
      </c>
      <c r="J18" s="711">
        <v>547.16999999999996</v>
      </c>
      <c r="K18" s="701">
        <v>1</v>
      </c>
      <c r="L18" s="711">
        <v>1</v>
      </c>
      <c r="M18" s="712">
        <v>547.16999999999996</v>
      </c>
    </row>
    <row r="19" spans="1:13" ht="14.4" customHeight="1" x14ac:dyDescent="0.3">
      <c r="A19" s="695" t="s">
        <v>1652</v>
      </c>
      <c r="B19" s="696" t="s">
        <v>3087</v>
      </c>
      <c r="C19" s="696" t="s">
        <v>2002</v>
      </c>
      <c r="D19" s="696" t="s">
        <v>2003</v>
      </c>
      <c r="E19" s="696" t="s">
        <v>2004</v>
      </c>
      <c r="F19" s="711"/>
      <c r="G19" s="711"/>
      <c r="H19" s="701">
        <v>0</v>
      </c>
      <c r="I19" s="711">
        <v>2</v>
      </c>
      <c r="J19" s="711">
        <v>308.8</v>
      </c>
      <c r="K19" s="701">
        <v>1</v>
      </c>
      <c r="L19" s="711">
        <v>2</v>
      </c>
      <c r="M19" s="712">
        <v>308.8</v>
      </c>
    </row>
    <row r="20" spans="1:13" ht="14.4" customHeight="1" x14ac:dyDescent="0.3">
      <c r="A20" s="695" t="s">
        <v>1652</v>
      </c>
      <c r="B20" s="696" t="s">
        <v>3088</v>
      </c>
      <c r="C20" s="696" t="s">
        <v>1800</v>
      </c>
      <c r="D20" s="696" t="s">
        <v>1801</v>
      </c>
      <c r="E20" s="696" t="s">
        <v>1802</v>
      </c>
      <c r="F20" s="711"/>
      <c r="G20" s="711"/>
      <c r="H20" s="701">
        <v>0</v>
      </c>
      <c r="I20" s="711">
        <v>15</v>
      </c>
      <c r="J20" s="711">
        <v>17110.5</v>
      </c>
      <c r="K20" s="701">
        <v>1</v>
      </c>
      <c r="L20" s="711">
        <v>15</v>
      </c>
      <c r="M20" s="712">
        <v>17110.5</v>
      </c>
    </row>
    <row r="21" spans="1:13" ht="14.4" customHeight="1" x14ac:dyDescent="0.3">
      <c r="A21" s="695" t="s">
        <v>1652</v>
      </c>
      <c r="B21" s="696" t="s">
        <v>3088</v>
      </c>
      <c r="C21" s="696" t="s">
        <v>1983</v>
      </c>
      <c r="D21" s="696" t="s">
        <v>1984</v>
      </c>
      <c r="E21" s="696" t="s">
        <v>1985</v>
      </c>
      <c r="F21" s="711">
        <v>3</v>
      </c>
      <c r="G21" s="711">
        <v>3666.54</v>
      </c>
      <c r="H21" s="701">
        <v>1</v>
      </c>
      <c r="I21" s="711"/>
      <c r="J21" s="711"/>
      <c r="K21" s="701">
        <v>0</v>
      </c>
      <c r="L21" s="711">
        <v>3</v>
      </c>
      <c r="M21" s="712">
        <v>3666.54</v>
      </c>
    </row>
    <row r="22" spans="1:13" ht="14.4" customHeight="1" x14ac:dyDescent="0.3">
      <c r="A22" s="695" t="s">
        <v>1653</v>
      </c>
      <c r="B22" s="696" t="s">
        <v>3085</v>
      </c>
      <c r="C22" s="696" t="s">
        <v>1922</v>
      </c>
      <c r="D22" s="696" t="s">
        <v>1923</v>
      </c>
      <c r="E22" s="696" t="s">
        <v>1924</v>
      </c>
      <c r="F22" s="711"/>
      <c r="G22" s="711"/>
      <c r="H22" s="701">
        <v>0</v>
      </c>
      <c r="I22" s="711">
        <v>3</v>
      </c>
      <c r="J22" s="711">
        <v>313.35000000000002</v>
      </c>
      <c r="K22" s="701">
        <v>1</v>
      </c>
      <c r="L22" s="711">
        <v>3</v>
      </c>
      <c r="M22" s="712">
        <v>313.35000000000002</v>
      </c>
    </row>
    <row r="23" spans="1:13" ht="14.4" customHeight="1" x14ac:dyDescent="0.3">
      <c r="A23" s="695" t="s">
        <v>1653</v>
      </c>
      <c r="B23" s="696" t="s">
        <v>3086</v>
      </c>
      <c r="C23" s="696" t="s">
        <v>1761</v>
      </c>
      <c r="D23" s="696" t="s">
        <v>1762</v>
      </c>
      <c r="E23" s="696" t="s">
        <v>1763</v>
      </c>
      <c r="F23" s="711"/>
      <c r="G23" s="711"/>
      <c r="H23" s="701">
        <v>0</v>
      </c>
      <c r="I23" s="711">
        <v>2</v>
      </c>
      <c r="J23" s="711">
        <v>328.3</v>
      </c>
      <c r="K23" s="701">
        <v>1</v>
      </c>
      <c r="L23" s="711">
        <v>2</v>
      </c>
      <c r="M23" s="712">
        <v>328.3</v>
      </c>
    </row>
    <row r="24" spans="1:13" ht="14.4" customHeight="1" x14ac:dyDescent="0.3">
      <c r="A24" s="695" t="s">
        <v>1653</v>
      </c>
      <c r="B24" s="696" t="s">
        <v>3086</v>
      </c>
      <c r="C24" s="696" t="s">
        <v>1919</v>
      </c>
      <c r="D24" s="696" t="s">
        <v>1762</v>
      </c>
      <c r="E24" s="696" t="s">
        <v>1920</v>
      </c>
      <c r="F24" s="711"/>
      <c r="G24" s="711"/>
      <c r="H24" s="701">
        <v>0</v>
      </c>
      <c r="I24" s="711">
        <v>7</v>
      </c>
      <c r="J24" s="711">
        <v>3447.1499999999996</v>
      </c>
      <c r="K24" s="701">
        <v>1</v>
      </c>
      <c r="L24" s="711">
        <v>7</v>
      </c>
      <c r="M24" s="712">
        <v>3447.1499999999996</v>
      </c>
    </row>
    <row r="25" spans="1:13" ht="14.4" customHeight="1" x14ac:dyDescent="0.3">
      <c r="A25" s="695" t="s">
        <v>1653</v>
      </c>
      <c r="B25" s="696" t="s">
        <v>1592</v>
      </c>
      <c r="C25" s="696" t="s">
        <v>2020</v>
      </c>
      <c r="D25" s="696" t="s">
        <v>1301</v>
      </c>
      <c r="E25" s="696" t="s">
        <v>1599</v>
      </c>
      <c r="F25" s="711">
        <v>1</v>
      </c>
      <c r="G25" s="711">
        <v>0</v>
      </c>
      <c r="H25" s="701"/>
      <c r="I25" s="711"/>
      <c r="J25" s="711"/>
      <c r="K25" s="701"/>
      <c r="L25" s="711">
        <v>1</v>
      </c>
      <c r="M25" s="712">
        <v>0</v>
      </c>
    </row>
    <row r="26" spans="1:13" ht="14.4" customHeight="1" x14ac:dyDescent="0.3">
      <c r="A26" s="695" t="s">
        <v>1653</v>
      </c>
      <c r="B26" s="696" t="s">
        <v>1600</v>
      </c>
      <c r="C26" s="696" t="s">
        <v>1311</v>
      </c>
      <c r="D26" s="696" t="s">
        <v>1312</v>
      </c>
      <c r="E26" s="696" t="s">
        <v>1601</v>
      </c>
      <c r="F26" s="711"/>
      <c r="G26" s="711"/>
      <c r="H26" s="701">
        <v>0</v>
      </c>
      <c r="I26" s="711">
        <v>4</v>
      </c>
      <c r="J26" s="711">
        <v>279.44</v>
      </c>
      <c r="K26" s="701">
        <v>1</v>
      </c>
      <c r="L26" s="711">
        <v>4</v>
      </c>
      <c r="M26" s="712">
        <v>279.44</v>
      </c>
    </row>
    <row r="27" spans="1:13" ht="14.4" customHeight="1" x14ac:dyDescent="0.3">
      <c r="A27" s="695" t="s">
        <v>1653</v>
      </c>
      <c r="B27" s="696" t="s">
        <v>1602</v>
      </c>
      <c r="C27" s="696" t="s">
        <v>1304</v>
      </c>
      <c r="D27" s="696" t="s">
        <v>1305</v>
      </c>
      <c r="E27" s="696" t="s">
        <v>1593</v>
      </c>
      <c r="F27" s="711"/>
      <c r="G27" s="711"/>
      <c r="H27" s="701">
        <v>0</v>
      </c>
      <c r="I27" s="711">
        <v>6</v>
      </c>
      <c r="J27" s="711">
        <v>419.15999999999997</v>
      </c>
      <c r="K27" s="701">
        <v>1</v>
      </c>
      <c r="L27" s="711">
        <v>6</v>
      </c>
      <c r="M27" s="712">
        <v>419.15999999999997</v>
      </c>
    </row>
    <row r="28" spans="1:13" ht="14.4" customHeight="1" x14ac:dyDescent="0.3">
      <c r="A28" s="695" t="s">
        <v>1653</v>
      </c>
      <c r="B28" s="696" t="s">
        <v>3088</v>
      </c>
      <c r="C28" s="696" t="s">
        <v>2017</v>
      </c>
      <c r="D28" s="696" t="s">
        <v>2018</v>
      </c>
      <c r="E28" s="696" t="s">
        <v>2019</v>
      </c>
      <c r="F28" s="711"/>
      <c r="G28" s="711"/>
      <c r="H28" s="701">
        <v>0</v>
      </c>
      <c r="I28" s="711">
        <v>3</v>
      </c>
      <c r="J28" s="711">
        <v>648.87</v>
      </c>
      <c r="K28" s="701">
        <v>1</v>
      </c>
      <c r="L28" s="711">
        <v>3</v>
      </c>
      <c r="M28" s="712">
        <v>648.87</v>
      </c>
    </row>
    <row r="29" spans="1:13" ht="14.4" customHeight="1" x14ac:dyDescent="0.3">
      <c r="A29" s="695" t="s">
        <v>1653</v>
      </c>
      <c r="B29" s="696" t="s">
        <v>3088</v>
      </c>
      <c r="C29" s="696" t="s">
        <v>1800</v>
      </c>
      <c r="D29" s="696" t="s">
        <v>1801</v>
      </c>
      <c r="E29" s="696" t="s">
        <v>1802</v>
      </c>
      <c r="F29" s="711"/>
      <c r="G29" s="711"/>
      <c r="H29" s="701">
        <v>0</v>
      </c>
      <c r="I29" s="711">
        <v>9</v>
      </c>
      <c r="J29" s="711">
        <v>10266.300000000001</v>
      </c>
      <c r="K29" s="701">
        <v>1</v>
      </c>
      <c r="L29" s="711">
        <v>9</v>
      </c>
      <c r="M29" s="712">
        <v>10266.300000000001</v>
      </c>
    </row>
    <row r="30" spans="1:13" ht="14.4" customHeight="1" x14ac:dyDescent="0.3">
      <c r="A30" s="695" t="s">
        <v>1653</v>
      </c>
      <c r="B30" s="696" t="s">
        <v>1605</v>
      </c>
      <c r="C30" s="696" t="s">
        <v>1874</v>
      </c>
      <c r="D30" s="696" t="s">
        <v>1152</v>
      </c>
      <c r="E30" s="696" t="s">
        <v>1875</v>
      </c>
      <c r="F30" s="711"/>
      <c r="G30" s="711"/>
      <c r="H30" s="701">
        <v>0</v>
      </c>
      <c r="I30" s="711">
        <v>3</v>
      </c>
      <c r="J30" s="711">
        <v>289.89</v>
      </c>
      <c r="K30" s="701">
        <v>1</v>
      </c>
      <c r="L30" s="711">
        <v>3</v>
      </c>
      <c r="M30" s="712">
        <v>289.89</v>
      </c>
    </row>
    <row r="31" spans="1:13" ht="14.4" customHeight="1" x14ac:dyDescent="0.3">
      <c r="A31" s="695" t="s">
        <v>1653</v>
      </c>
      <c r="B31" s="696" t="s">
        <v>3089</v>
      </c>
      <c r="C31" s="696" t="s">
        <v>2026</v>
      </c>
      <c r="D31" s="696" t="s">
        <v>2027</v>
      </c>
      <c r="E31" s="696" t="s">
        <v>793</v>
      </c>
      <c r="F31" s="711">
        <v>1</v>
      </c>
      <c r="G31" s="711">
        <v>413.22</v>
      </c>
      <c r="H31" s="701">
        <v>1</v>
      </c>
      <c r="I31" s="711"/>
      <c r="J31" s="711"/>
      <c r="K31" s="701">
        <v>0</v>
      </c>
      <c r="L31" s="711">
        <v>1</v>
      </c>
      <c r="M31" s="712">
        <v>413.22</v>
      </c>
    </row>
    <row r="32" spans="1:13" ht="14.4" customHeight="1" x14ac:dyDescent="0.3">
      <c r="A32" s="695" t="s">
        <v>1654</v>
      </c>
      <c r="B32" s="696" t="s">
        <v>1559</v>
      </c>
      <c r="C32" s="696" t="s">
        <v>1178</v>
      </c>
      <c r="D32" s="696" t="s">
        <v>1560</v>
      </c>
      <c r="E32" s="696" t="s">
        <v>1561</v>
      </c>
      <c r="F32" s="711"/>
      <c r="G32" s="711"/>
      <c r="H32" s="701">
        <v>0</v>
      </c>
      <c r="I32" s="711">
        <v>1</v>
      </c>
      <c r="J32" s="711">
        <v>156.25</v>
      </c>
      <c r="K32" s="701">
        <v>1</v>
      </c>
      <c r="L32" s="711">
        <v>1</v>
      </c>
      <c r="M32" s="712">
        <v>156.25</v>
      </c>
    </row>
    <row r="33" spans="1:13" ht="14.4" customHeight="1" x14ac:dyDescent="0.3">
      <c r="A33" s="695" t="s">
        <v>1654</v>
      </c>
      <c r="B33" s="696" t="s">
        <v>1562</v>
      </c>
      <c r="C33" s="696" t="s">
        <v>1192</v>
      </c>
      <c r="D33" s="696" t="s">
        <v>1111</v>
      </c>
      <c r="E33" s="696" t="s">
        <v>1193</v>
      </c>
      <c r="F33" s="711"/>
      <c r="G33" s="711"/>
      <c r="H33" s="701">
        <v>0</v>
      </c>
      <c r="I33" s="711">
        <v>8</v>
      </c>
      <c r="J33" s="711">
        <v>5002.32</v>
      </c>
      <c r="K33" s="701">
        <v>1</v>
      </c>
      <c r="L33" s="711">
        <v>8</v>
      </c>
      <c r="M33" s="712">
        <v>5002.32</v>
      </c>
    </row>
    <row r="34" spans="1:13" ht="14.4" customHeight="1" x14ac:dyDescent="0.3">
      <c r="A34" s="695" t="s">
        <v>1654</v>
      </c>
      <c r="B34" s="696" t="s">
        <v>1562</v>
      </c>
      <c r="C34" s="696" t="s">
        <v>1114</v>
      </c>
      <c r="D34" s="696" t="s">
        <v>1111</v>
      </c>
      <c r="E34" s="696" t="s">
        <v>1115</v>
      </c>
      <c r="F34" s="711"/>
      <c r="G34" s="711"/>
      <c r="H34" s="701">
        <v>0</v>
      </c>
      <c r="I34" s="711">
        <v>3</v>
      </c>
      <c r="J34" s="711">
        <v>3499.41</v>
      </c>
      <c r="K34" s="701">
        <v>1</v>
      </c>
      <c r="L34" s="711">
        <v>3</v>
      </c>
      <c r="M34" s="712">
        <v>3499.41</v>
      </c>
    </row>
    <row r="35" spans="1:13" ht="14.4" customHeight="1" x14ac:dyDescent="0.3">
      <c r="A35" s="695" t="s">
        <v>1654</v>
      </c>
      <c r="B35" s="696" t="s">
        <v>1562</v>
      </c>
      <c r="C35" s="696" t="s">
        <v>1708</v>
      </c>
      <c r="D35" s="696" t="s">
        <v>1111</v>
      </c>
      <c r="E35" s="696" t="s">
        <v>1709</v>
      </c>
      <c r="F35" s="711"/>
      <c r="G35" s="711"/>
      <c r="H35" s="701">
        <v>0</v>
      </c>
      <c r="I35" s="711">
        <v>1</v>
      </c>
      <c r="J35" s="711">
        <v>1458.07</v>
      </c>
      <c r="K35" s="701">
        <v>1</v>
      </c>
      <c r="L35" s="711">
        <v>1</v>
      </c>
      <c r="M35" s="712">
        <v>1458.07</v>
      </c>
    </row>
    <row r="36" spans="1:13" ht="14.4" customHeight="1" x14ac:dyDescent="0.3">
      <c r="A36" s="695" t="s">
        <v>1654</v>
      </c>
      <c r="B36" s="696" t="s">
        <v>3090</v>
      </c>
      <c r="C36" s="696" t="s">
        <v>2075</v>
      </c>
      <c r="D36" s="696" t="s">
        <v>2076</v>
      </c>
      <c r="E36" s="696" t="s">
        <v>2077</v>
      </c>
      <c r="F36" s="711"/>
      <c r="G36" s="711"/>
      <c r="H36" s="701">
        <v>0</v>
      </c>
      <c r="I36" s="711">
        <v>1</v>
      </c>
      <c r="J36" s="711">
        <v>492.45</v>
      </c>
      <c r="K36" s="701">
        <v>1</v>
      </c>
      <c r="L36" s="711">
        <v>1</v>
      </c>
      <c r="M36" s="712">
        <v>492.45</v>
      </c>
    </row>
    <row r="37" spans="1:13" ht="14.4" customHeight="1" x14ac:dyDescent="0.3">
      <c r="A37" s="695" t="s">
        <v>1654</v>
      </c>
      <c r="B37" s="696" t="s">
        <v>1569</v>
      </c>
      <c r="C37" s="696" t="s">
        <v>2069</v>
      </c>
      <c r="D37" s="696" t="s">
        <v>2070</v>
      </c>
      <c r="E37" s="696" t="s">
        <v>2045</v>
      </c>
      <c r="F37" s="711">
        <v>3</v>
      </c>
      <c r="G37" s="711">
        <v>125.67</v>
      </c>
      <c r="H37" s="701">
        <v>1</v>
      </c>
      <c r="I37" s="711"/>
      <c r="J37" s="711"/>
      <c r="K37" s="701">
        <v>0</v>
      </c>
      <c r="L37" s="711">
        <v>3</v>
      </c>
      <c r="M37" s="712">
        <v>125.67</v>
      </c>
    </row>
    <row r="38" spans="1:13" ht="14.4" customHeight="1" x14ac:dyDescent="0.3">
      <c r="A38" s="695" t="s">
        <v>1654</v>
      </c>
      <c r="B38" s="696" t="s">
        <v>1572</v>
      </c>
      <c r="C38" s="696" t="s">
        <v>2125</v>
      </c>
      <c r="D38" s="696" t="s">
        <v>2126</v>
      </c>
      <c r="E38" s="696" t="s">
        <v>2127</v>
      </c>
      <c r="F38" s="711">
        <v>1</v>
      </c>
      <c r="G38" s="711">
        <v>323.43</v>
      </c>
      <c r="H38" s="701">
        <v>1</v>
      </c>
      <c r="I38" s="711"/>
      <c r="J38" s="711"/>
      <c r="K38" s="701">
        <v>0</v>
      </c>
      <c r="L38" s="711">
        <v>1</v>
      </c>
      <c r="M38" s="712">
        <v>323.43</v>
      </c>
    </row>
    <row r="39" spans="1:13" ht="14.4" customHeight="1" x14ac:dyDescent="0.3">
      <c r="A39" s="695" t="s">
        <v>1654</v>
      </c>
      <c r="B39" s="696" t="s">
        <v>1572</v>
      </c>
      <c r="C39" s="696" t="s">
        <v>2128</v>
      </c>
      <c r="D39" s="696" t="s">
        <v>2126</v>
      </c>
      <c r="E39" s="696" t="s">
        <v>2129</v>
      </c>
      <c r="F39" s="711">
        <v>1</v>
      </c>
      <c r="G39" s="711">
        <v>234.72</v>
      </c>
      <c r="H39" s="701">
        <v>1</v>
      </c>
      <c r="I39" s="711"/>
      <c r="J39" s="711"/>
      <c r="K39" s="701">
        <v>0</v>
      </c>
      <c r="L39" s="711">
        <v>1</v>
      </c>
      <c r="M39" s="712">
        <v>234.72</v>
      </c>
    </row>
    <row r="40" spans="1:13" ht="14.4" customHeight="1" x14ac:dyDescent="0.3">
      <c r="A40" s="695" t="s">
        <v>1654</v>
      </c>
      <c r="B40" s="696" t="s">
        <v>1575</v>
      </c>
      <c r="C40" s="696" t="s">
        <v>2060</v>
      </c>
      <c r="D40" s="696" t="s">
        <v>1628</v>
      </c>
      <c r="E40" s="696" t="s">
        <v>1908</v>
      </c>
      <c r="F40" s="711"/>
      <c r="G40" s="711"/>
      <c r="H40" s="701">
        <v>0</v>
      </c>
      <c r="I40" s="711">
        <v>1</v>
      </c>
      <c r="J40" s="711">
        <v>217.65</v>
      </c>
      <c r="K40" s="701">
        <v>1</v>
      </c>
      <c r="L40" s="711">
        <v>1</v>
      </c>
      <c r="M40" s="712">
        <v>217.65</v>
      </c>
    </row>
    <row r="41" spans="1:13" ht="14.4" customHeight="1" x14ac:dyDescent="0.3">
      <c r="A41" s="695" t="s">
        <v>1654</v>
      </c>
      <c r="B41" s="696" t="s">
        <v>1575</v>
      </c>
      <c r="C41" s="696" t="s">
        <v>2061</v>
      </c>
      <c r="D41" s="696" t="s">
        <v>2062</v>
      </c>
      <c r="E41" s="696" t="s">
        <v>2063</v>
      </c>
      <c r="F41" s="711"/>
      <c r="G41" s="711"/>
      <c r="H41" s="701">
        <v>0</v>
      </c>
      <c r="I41" s="711">
        <v>1</v>
      </c>
      <c r="J41" s="711">
        <v>672.94</v>
      </c>
      <c r="K41" s="701">
        <v>1</v>
      </c>
      <c r="L41" s="711">
        <v>1</v>
      </c>
      <c r="M41" s="712">
        <v>672.94</v>
      </c>
    </row>
    <row r="42" spans="1:13" ht="14.4" customHeight="1" x14ac:dyDescent="0.3">
      <c r="A42" s="695" t="s">
        <v>1654</v>
      </c>
      <c r="B42" s="696" t="s">
        <v>3085</v>
      </c>
      <c r="C42" s="696" t="s">
        <v>1922</v>
      </c>
      <c r="D42" s="696" t="s">
        <v>1923</v>
      </c>
      <c r="E42" s="696" t="s">
        <v>1924</v>
      </c>
      <c r="F42" s="711"/>
      <c r="G42" s="711"/>
      <c r="H42" s="701">
        <v>0</v>
      </c>
      <c r="I42" s="711">
        <v>2</v>
      </c>
      <c r="J42" s="711">
        <v>208.9</v>
      </c>
      <c r="K42" s="701">
        <v>1</v>
      </c>
      <c r="L42" s="711">
        <v>2</v>
      </c>
      <c r="M42" s="712">
        <v>208.9</v>
      </c>
    </row>
    <row r="43" spans="1:13" ht="14.4" customHeight="1" x14ac:dyDescent="0.3">
      <c r="A43" s="695" t="s">
        <v>1654</v>
      </c>
      <c r="B43" s="696" t="s">
        <v>3086</v>
      </c>
      <c r="C43" s="696" t="s">
        <v>1919</v>
      </c>
      <c r="D43" s="696" t="s">
        <v>1762</v>
      </c>
      <c r="E43" s="696" t="s">
        <v>1920</v>
      </c>
      <c r="F43" s="711"/>
      <c r="G43" s="711"/>
      <c r="H43" s="701">
        <v>0</v>
      </c>
      <c r="I43" s="711">
        <v>1</v>
      </c>
      <c r="J43" s="711">
        <v>492.45</v>
      </c>
      <c r="K43" s="701">
        <v>1</v>
      </c>
      <c r="L43" s="711">
        <v>1</v>
      </c>
      <c r="M43" s="712">
        <v>492.45</v>
      </c>
    </row>
    <row r="44" spans="1:13" ht="14.4" customHeight="1" x14ac:dyDescent="0.3">
      <c r="A44" s="695" t="s">
        <v>1654</v>
      </c>
      <c r="B44" s="696" t="s">
        <v>3086</v>
      </c>
      <c r="C44" s="696" t="s">
        <v>2005</v>
      </c>
      <c r="D44" s="696" t="s">
        <v>1762</v>
      </c>
      <c r="E44" s="696" t="s">
        <v>2006</v>
      </c>
      <c r="F44" s="711"/>
      <c r="G44" s="711"/>
      <c r="H44" s="701">
        <v>0</v>
      </c>
      <c r="I44" s="711">
        <v>2</v>
      </c>
      <c r="J44" s="711">
        <v>1094.3399999999999</v>
      </c>
      <c r="K44" s="701">
        <v>1</v>
      </c>
      <c r="L44" s="711">
        <v>2</v>
      </c>
      <c r="M44" s="712">
        <v>1094.3399999999999</v>
      </c>
    </row>
    <row r="45" spans="1:13" ht="14.4" customHeight="1" x14ac:dyDescent="0.3">
      <c r="A45" s="695" t="s">
        <v>1654</v>
      </c>
      <c r="B45" s="696" t="s">
        <v>1585</v>
      </c>
      <c r="C45" s="696" t="s">
        <v>1293</v>
      </c>
      <c r="D45" s="696" t="s">
        <v>1586</v>
      </c>
      <c r="E45" s="696" t="s">
        <v>1587</v>
      </c>
      <c r="F45" s="711"/>
      <c r="G45" s="711"/>
      <c r="H45" s="701">
        <v>0</v>
      </c>
      <c r="I45" s="711">
        <v>2</v>
      </c>
      <c r="J45" s="711">
        <v>666.62</v>
      </c>
      <c r="K45" s="701">
        <v>1</v>
      </c>
      <c r="L45" s="711">
        <v>2</v>
      </c>
      <c r="M45" s="712">
        <v>666.62</v>
      </c>
    </row>
    <row r="46" spans="1:13" ht="14.4" customHeight="1" x14ac:dyDescent="0.3">
      <c r="A46" s="695" t="s">
        <v>1654</v>
      </c>
      <c r="B46" s="696" t="s">
        <v>1585</v>
      </c>
      <c r="C46" s="696" t="s">
        <v>1323</v>
      </c>
      <c r="D46" s="696" t="s">
        <v>1590</v>
      </c>
      <c r="E46" s="696" t="s">
        <v>1591</v>
      </c>
      <c r="F46" s="711"/>
      <c r="G46" s="711"/>
      <c r="H46" s="701">
        <v>0</v>
      </c>
      <c r="I46" s="711">
        <v>3</v>
      </c>
      <c r="J46" s="711">
        <v>999.93000000000006</v>
      </c>
      <c r="K46" s="701">
        <v>1</v>
      </c>
      <c r="L46" s="711">
        <v>3</v>
      </c>
      <c r="M46" s="712">
        <v>999.93000000000006</v>
      </c>
    </row>
    <row r="47" spans="1:13" ht="14.4" customHeight="1" x14ac:dyDescent="0.3">
      <c r="A47" s="695" t="s">
        <v>1654</v>
      </c>
      <c r="B47" s="696" t="s">
        <v>1592</v>
      </c>
      <c r="C47" s="696" t="s">
        <v>1300</v>
      </c>
      <c r="D47" s="696" t="s">
        <v>1301</v>
      </c>
      <c r="E47" s="696" t="s">
        <v>1593</v>
      </c>
      <c r="F47" s="711"/>
      <c r="G47" s="711"/>
      <c r="H47" s="701">
        <v>0</v>
      </c>
      <c r="I47" s="711">
        <v>2</v>
      </c>
      <c r="J47" s="711">
        <v>368.44</v>
      </c>
      <c r="K47" s="701">
        <v>1</v>
      </c>
      <c r="L47" s="711">
        <v>2</v>
      </c>
      <c r="M47" s="712">
        <v>368.44</v>
      </c>
    </row>
    <row r="48" spans="1:13" ht="14.4" customHeight="1" x14ac:dyDescent="0.3">
      <c r="A48" s="695" t="s">
        <v>1654</v>
      </c>
      <c r="B48" s="696" t="s">
        <v>3091</v>
      </c>
      <c r="C48" s="696" t="s">
        <v>2407</v>
      </c>
      <c r="D48" s="696" t="s">
        <v>2408</v>
      </c>
      <c r="E48" s="696" t="s">
        <v>2409</v>
      </c>
      <c r="F48" s="711"/>
      <c r="G48" s="711"/>
      <c r="H48" s="701">
        <v>0</v>
      </c>
      <c r="I48" s="711">
        <v>2</v>
      </c>
      <c r="J48" s="711">
        <v>308.02</v>
      </c>
      <c r="K48" s="701">
        <v>1</v>
      </c>
      <c r="L48" s="711">
        <v>2</v>
      </c>
      <c r="M48" s="712">
        <v>308.02</v>
      </c>
    </row>
    <row r="49" spans="1:13" ht="14.4" customHeight="1" x14ac:dyDescent="0.3">
      <c r="A49" s="695" t="s">
        <v>1654</v>
      </c>
      <c r="B49" s="696" t="s">
        <v>1605</v>
      </c>
      <c r="C49" s="696" t="s">
        <v>1874</v>
      </c>
      <c r="D49" s="696" t="s">
        <v>1152</v>
      </c>
      <c r="E49" s="696" t="s">
        <v>1875</v>
      </c>
      <c r="F49" s="711"/>
      <c r="G49" s="711"/>
      <c r="H49" s="701">
        <v>0</v>
      </c>
      <c r="I49" s="711">
        <v>3</v>
      </c>
      <c r="J49" s="711">
        <v>289.89</v>
      </c>
      <c r="K49" s="701">
        <v>1</v>
      </c>
      <c r="L49" s="711">
        <v>3</v>
      </c>
      <c r="M49" s="712">
        <v>289.89</v>
      </c>
    </row>
    <row r="50" spans="1:13" ht="14.4" customHeight="1" x14ac:dyDescent="0.3">
      <c r="A50" s="695" t="s">
        <v>1654</v>
      </c>
      <c r="B50" s="696" t="s">
        <v>3092</v>
      </c>
      <c r="C50" s="696" t="s">
        <v>807</v>
      </c>
      <c r="D50" s="696" t="s">
        <v>808</v>
      </c>
      <c r="E50" s="696" t="s">
        <v>809</v>
      </c>
      <c r="F50" s="711"/>
      <c r="G50" s="711"/>
      <c r="H50" s="701">
        <v>0</v>
      </c>
      <c r="I50" s="711">
        <v>1</v>
      </c>
      <c r="J50" s="711">
        <v>95.25</v>
      </c>
      <c r="K50" s="701">
        <v>1</v>
      </c>
      <c r="L50" s="711">
        <v>1</v>
      </c>
      <c r="M50" s="712">
        <v>95.25</v>
      </c>
    </row>
    <row r="51" spans="1:13" ht="14.4" customHeight="1" x14ac:dyDescent="0.3">
      <c r="A51" s="695" t="s">
        <v>1654</v>
      </c>
      <c r="B51" s="696" t="s">
        <v>1633</v>
      </c>
      <c r="C51" s="696" t="s">
        <v>1789</v>
      </c>
      <c r="D51" s="696" t="s">
        <v>1790</v>
      </c>
      <c r="E51" s="696" t="s">
        <v>1791</v>
      </c>
      <c r="F51" s="711"/>
      <c r="G51" s="711"/>
      <c r="H51" s="701">
        <v>0</v>
      </c>
      <c r="I51" s="711">
        <v>3</v>
      </c>
      <c r="J51" s="711">
        <v>442.08000000000004</v>
      </c>
      <c r="K51" s="701">
        <v>1</v>
      </c>
      <c r="L51" s="711">
        <v>3</v>
      </c>
      <c r="M51" s="712">
        <v>442.08000000000004</v>
      </c>
    </row>
    <row r="52" spans="1:13" ht="14.4" customHeight="1" x14ac:dyDescent="0.3">
      <c r="A52" s="695" t="s">
        <v>1654</v>
      </c>
      <c r="B52" s="696" t="s">
        <v>3089</v>
      </c>
      <c r="C52" s="696" t="s">
        <v>2026</v>
      </c>
      <c r="D52" s="696" t="s">
        <v>2027</v>
      </c>
      <c r="E52" s="696" t="s">
        <v>793</v>
      </c>
      <c r="F52" s="711">
        <v>2</v>
      </c>
      <c r="G52" s="711">
        <v>769.69</v>
      </c>
      <c r="H52" s="701">
        <v>1</v>
      </c>
      <c r="I52" s="711"/>
      <c r="J52" s="711"/>
      <c r="K52" s="701">
        <v>0</v>
      </c>
      <c r="L52" s="711">
        <v>2</v>
      </c>
      <c r="M52" s="712">
        <v>769.69</v>
      </c>
    </row>
    <row r="53" spans="1:13" ht="14.4" customHeight="1" x14ac:dyDescent="0.3">
      <c r="A53" s="695" t="s">
        <v>1655</v>
      </c>
      <c r="B53" s="696" t="s">
        <v>1562</v>
      </c>
      <c r="C53" s="696" t="s">
        <v>1192</v>
      </c>
      <c r="D53" s="696" t="s">
        <v>1111</v>
      </c>
      <c r="E53" s="696" t="s">
        <v>1193</v>
      </c>
      <c r="F53" s="711"/>
      <c r="G53" s="711"/>
      <c r="H53" s="701">
        <v>0</v>
      </c>
      <c r="I53" s="711">
        <v>3</v>
      </c>
      <c r="J53" s="711">
        <v>1875.87</v>
      </c>
      <c r="K53" s="701">
        <v>1</v>
      </c>
      <c r="L53" s="711">
        <v>3</v>
      </c>
      <c r="M53" s="712">
        <v>1875.87</v>
      </c>
    </row>
    <row r="54" spans="1:13" ht="14.4" customHeight="1" x14ac:dyDescent="0.3">
      <c r="A54" s="695" t="s">
        <v>1655</v>
      </c>
      <c r="B54" s="696" t="s">
        <v>1562</v>
      </c>
      <c r="C54" s="696" t="s">
        <v>1110</v>
      </c>
      <c r="D54" s="696" t="s">
        <v>1111</v>
      </c>
      <c r="E54" s="696" t="s">
        <v>1112</v>
      </c>
      <c r="F54" s="711"/>
      <c r="G54" s="711"/>
      <c r="H54" s="701">
        <v>0</v>
      </c>
      <c r="I54" s="711">
        <v>1</v>
      </c>
      <c r="J54" s="711">
        <v>937.93</v>
      </c>
      <c r="K54" s="701">
        <v>1</v>
      </c>
      <c r="L54" s="711">
        <v>1</v>
      </c>
      <c r="M54" s="712">
        <v>937.93</v>
      </c>
    </row>
    <row r="55" spans="1:13" ht="14.4" customHeight="1" x14ac:dyDescent="0.3">
      <c r="A55" s="695" t="s">
        <v>1655</v>
      </c>
      <c r="B55" s="696" t="s">
        <v>1562</v>
      </c>
      <c r="C55" s="696" t="s">
        <v>1114</v>
      </c>
      <c r="D55" s="696" t="s">
        <v>1111</v>
      </c>
      <c r="E55" s="696" t="s">
        <v>1115</v>
      </c>
      <c r="F55" s="711"/>
      <c r="G55" s="711"/>
      <c r="H55" s="701">
        <v>0</v>
      </c>
      <c r="I55" s="711">
        <v>1</v>
      </c>
      <c r="J55" s="711">
        <v>1166.47</v>
      </c>
      <c r="K55" s="701">
        <v>1</v>
      </c>
      <c r="L55" s="711">
        <v>1</v>
      </c>
      <c r="M55" s="712">
        <v>1166.47</v>
      </c>
    </row>
    <row r="56" spans="1:13" ht="14.4" customHeight="1" x14ac:dyDescent="0.3">
      <c r="A56" s="695" t="s">
        <v>1655</v>
      </c>
      <c r="B56" s="696" t="s">
        <v>1562</v>
      </c>
      <c r="C56" s="696" t="s">
        <v>1708</v>
      </c>
      <c r="D56" s="696" t="s">
        <v>1111</v>
      </c>
      <c r="E56" s="696" t="s">
        <v>1709</v>
      </c>
      <c r="F56" s="711"/>
      <c r="G56" s="711"/>
      <c r="H56" s="701">
        <v>0</v>
      </c>
      <c r="I56" s="711">
        <v>1</v>
      </c>
      <c r="J56" s="711">
        <v>1458.07</v>
      </c>
      <c r="K56" s="701">
        <v>1</v>
      </c>
      <c r="L56" s="711">
        <v>1</v>
      </c>
      <c r="M56" s="712">
        <v>1458.07</v>
      </c>
    </row>
    <row r="57" spans="1:13" ht="14.4" customHeight="1" x14ac:dyDescent="0.3">
      <c r="A57" s="695" t="s">
        <v>1655</v>
      </c>
      <c r="B57" s="696" t="s">
        <v>3090</v>
      </c>
      <c r="C57" s="696" t="s">
        <v>2219</v>
      </c>
      <c r="D57" s="696" t="s">
        <v>2220</v>
      </c>
      <c r="E57" s="696" t="s">
        <v>2221</v>
      </c>
      <c r="F57" s="711"/>
      <c r="G57" s="711"/>
      <c r="H57" s="701"/>
      <c r="I57" s="711">
        <v>1</v>
      </c>
      <c r="J57" s="711">
        <v>0</v>
      </c>
      <c r="K57" s="701"/>
      <c r="L57" s="711">
        <v>1</v>
      </c>
      <c r="M57" s="712">
        <v>0</v>
      </c>
    </row>
    <row r="58" spans="1:13" ht="14.4" customHeight="1" x14ac:dyDescent="0.3">
      <c r="A58" s="695" t="s">
        <v>1655</v>
      </c>
      <c r="B58" s="696" t="s">
        <v>1627</v>
      </c>
      <c r="C58" s="696" t="s">
        <v>2230</v>
      </c>
      <c r="D58" s="696" t="s">
        <v>2231</v>
      </c>
      <c r="E58" s="696" t="s">
        <v>2232</v>
      </c>
      <c r="F58" s="711">
        <v>1</v>
      </c>
      <c r="G58" s="711">
        <v>0</v>
      </c>
      <c r="H58" s="701"/>
      <c r="I58" s="711"/>
      <c r="J58" s="711"/>
      <c r="K58" s="701"/>
      <c r="L58" s="711">
        <v>1</v>
      </c>
      <c r="M58" s="712">
        <v>0</v>
      </c>
    </row>
    <row r="59" spans="1:13" ht="14.4" customHeight="1" x14ac:dyDescent="0.3">
      <c r="A59" s="695" t="s">
        <v>1655</v>
      </c>
      <c r="B59" s="696" t="s">
        <v>1627</v>
      </c>
      <c r="C59" s="696" t="s">
        <v>3010</v>
      </c>
      <c r="D59" s="696" t="s">
        <v>2231</v>
      </c>
      <c r="E59" s="696" t="s">
        <v>2077</v>
      </c>
      <c r="F59" s="711">
        <v>1</v>
      </c>
      <c r="G59" s="711">
        <v>202.25</v>
      </c>
      <c r="H59" s="701">
        <v>1</v>
      </c>
      <c r="I59" s="711"/>
      <c r="J59" s="711"/>
      <c r="K59" s="701">
        <v>0</v>
      </c>
      <c r="L59" s="711">
        <v>1</v>
      </c>
      <c r="M59" s="712">
        <v>202.25</v>
      </c>
    </row>
    <row r="60" spans="1:13" ht="14.4" customHeight="1" x14ac:dyDescent="0.3">
      <c r="A60" s="695" t="s">
        <v>1655</v>
      </c>
      <c r="B60" s="696" t="s">
        <v>3085</v>
      </c>
      <c r="C60" s="696" t="s">
        <v>1922</v>
      </c>
      <c r="D60" s="696" t="s">
        <v>1923</v>
      </c>
      <c r="E60" s="696" t="s">
        <v>1924</v>
      </c>
      <c r="F60" s="711"/>
      <c r="G60" s="711"/>
      <c r="H60" s="701">
        <v>0</v>
      </c>
      <c r="I60" s="711">
        <v>3</v>
      </c>
      <c r="J60" s="711">
        <v>313.35000000000002</v>
      </c>
      <c r="K60" s="701">
        <v>1</v>
      </c>
      <c r="L60" s="711">
        <v>3</v>
      </c>
      <c r="M60" s="712">
        <v>313.35000000000002</v>
      </c>
    </row>
    <row r="61" spans="1:13" ht="14.4" customHeight="1" x14ac:dyDescent="0.3">
      <c r="A61" s="695" t="s">
        <v>1655</v>
      </c>
      <c r="B61" s="696" t="s">
        <v>3086</v>
      </c>
      <c r="C61" s="696" t="s">
        <v>1916</v>
      </c>
      <c r="D61" s="696" t="s">
        <v>1917</v>
      </c>
      <c r="E61" s="696" t="s">
        <v>1918</v>
      </c>
      <c r="F61" s="711">
        <v>2</v>
      </c>
      <c r="G61" s="711">
        <v>1094.3399999999999</v>
      </c>
      <c r="H61" s="701">
        <v>1</v>
      </c>
      <c r="I61" s="711"/>
      <c r="J61" s="711"/>
      <c r="K61" s="701">
        <v>0</v>
      </c>
      <c r="L61" s="711">
        <v>2</v>
      </c>
      <c r="M61" s="712">
        <v>1094.3399999999999</v>
      </c>
    </row>
    <row r="62" spans="1:13" ht="14.4" customHeight="1" x14ac:dyDescent="0.3">
      <c r="A62" s="695" t="s">
        <v>1655</v>
      </c>
      <c r="B62" s="696" t="s">
        <v>3086</v>
      </c>
      <c r="C62" s="696" t="s">
        <v>1919</v>
      </c>
      <c r="D62" s="696" t="s">
        <v>1762</v>
      </c>
      <c r="E62" s="696" t="s">
        <v>1920</v>
      </c>
      <c r="F62" s="711"/>
      <c r="G62" s="711"/>
      <c r="H62" s="701">
        <v>0</v>
      </c>
      <c r="I62" s="711">
        <v>4</v>
      </c>
      <c r="J62" s="711">
        <v>1969.8</v>
      </c>
      <c r="K62" s="701">
        <v>1</v>
      </c>
      <c r="L62" s="711">
        <v>4</v>
      </c>
      <c r="M62" s="712">
        <v>1969.8</v>
      </c>
    </row>
    <row r="63" spans="1:13" ht="14.4" customHeight="1" x14ac:dyDescent="0.3">
      <c r="A63" s="695" t="s">
        <v>1655</v>
      </c>
      <c r="B63" s="696" t="s">
        <v>1583</v>
      </c>
      <c r="C63" s="696" t="s">
        <v>1465</v>
      </c>
      <c r="D63" s="696" t="s">
        <v>1466</v>
      </c>
      <c r="E63" s="696" t="s">
        <v>1629</v>
      </c>
      <c r="F63" s="711"/>
      <c r="G63" s="711"/>
      <c r="H63" s="701">
        <v>0</v>
      </c>
      <c r="I63" s="711">
        <v>1</v>
      </c>
      <c r="J63" s="711">
        <v>86.76</v>
      </c>
      <c r="K63" s="701">
        <v>1</v>
      </c>
      <c r="L63" s="711">
        <v>1</v>
      </c>
      <c r="M63" s="712">
        <v>86.76</v>
      </c>
    </row>
    <row r="64" spans="1:13" ht="14.4" customHeight="1" x14ac:dyDescent="0.3">
      <c r="A64" s="695" t="s">
        <v>1655</v>
      </c>
      <c r="B64" s="696" t="s">
        <v>1585</v>
      </c>
      <c r="C64" s="696" t="s">
        <v>1293</v>
      </c>
      <c r="D64" s="696" t="s">
        <v>1586</v>
      </c>
      <c r="E64" s="696" t="s">
        <v>1587</v>
      </c>
      <c r="F64" s="711"/>
      <c r="G64" s="711"/>
      <c r="H64" s="701">
        <v>0</v>
      </c>
      <c r="I64" s="711">
        <v>2</v>
      </c>
      <c r="J64" s="711">
        <v>313.72000000000003</v>
      </c>
      <c r="K64" s="701">
        <v>1</v>
      </c>
      <c r="L64" s="711">
        <v>2</v>
      </c>
      <c r="M64" s="712">
        <v>313.72000000000003</v>
      </c>
    </row>
    <row r="65" spans="1:13" ht="14.4" customHeight="1" x14ac:dyDescent="0.3">
      <c r="A65" s="695" t="s">
        <v>1655</v>
      </c>
      <c r="B65" s="696" t="s">
        <v>1585</v>
      </c>
      <c r="C65" s="696" t="s">
        <v>1323</v>
      </c>
      <c r="D65" s="696" t="s">
        <v>1590</v>
      </c>
      <c r="E65" s="696" t="s">
        <v>1591</v>
      </c>
      <c r="F65" s="711"/>
      <c r="G65" s="711"/>
      <c r="H65" s="701">
        <v>0</v>
      </c>
      <c r="I65" s="711">
        <v>10</v>
      </c>
      <c r="J65" s="711">
        <v>2606.3000000000002</v>
      </c>
      <c r="K65" s="701">
        <v>1</v>
      </c>
      <c r="L65" s="711">
        <v>10</v>
      </c>
      <c r="M65" s="712">
        <v>2606.3000000000002</v>
      </c>
    </row>
    <row r="66" spans="1:13" ht="14.4" customHeight="1" x14ac:dyDescent="0.3">
      <c r="A66" s="695" t="s">
        <v>1655</v>
      </c>
      <c r="B66" s="696" t="s">
        <v>1592</v>
      </c>
      <c r="C66" s="696" t="s">
        <v>1771</v>
      </c>
      <c r="D66" s="696" t="s">
        <v>1772</v>
      </c>
      <c r="E66" s="696" t="s">
        <v>1773</v>
      </c>
      <c r="F66" s="711"/>
      <c r="G66" s="711"/>
      <c r="H66" s="701">
        <v>0</v>
      </c>
      <c r="I66" s="711">
        <v>2</v>
      </c>
      <c r="J66" s="711">
        <v>276.32</v>
      </c>
      <c r="K66" s="701">
        <v>1</v>
      </c>
      <c r="L66" s="711">
        <v>2</v>
      </c>
      <c r="M66" s="712">
        <v>276.32</v>
      </c>
    </row>
    <row r="67" spans="1:13" ht="14.4" customHeight="1" x14ac:dyDescent="0.3">
      <c r="A67" s="695" t="s">
        <v>1655</v>
      </c>
      <c r="B67" s="696" t="s">
        <v>1592</v>
      </c>
      <c r="C67" s="696" t="s">
        <v>1300</v>
      </c>
      <c r="D67" s="696" t="s">
        <v>1301</v>
      </c>
      <c r="E67" s="696" t="s">
        <v>1593</v>
      </c>
      <c r="F67" s="711"/>
      <c r="G67" s="711"/>
      <c r="H67" s="701">
        <v>0</v>
      </c>
      <c r="I67" s="711">
        <v>2</v>
      </c>
      <c r="J67" s="711">
        <v>368.44</v>
      </c>
      <c r="K67" s="701">
        <v>1</v>
      </c>
      <c r="L67" s="711">
        <v>2</v>
      </c>
      <c r="M67" s="712">
        <v>368.44</v>
      </c>
    </row>
    <row r="68" spans="1:13" ht="14.4" customHeight="1" x14ac:dyDescent="0.3">
      <c r="A68" s="695" t="s">
        <v>1655</v>
      </c>
      <c r="B68" s="696" t="s">
        <v>1600</v>
      </c>
      <c r="C68" s="696" t="s">
        <v>1311</v>
      </c>
      <c r="D68" s="696" t="s">
        <v>1312</v>
      </c>
      <c r="E68" s="696" t="s">
        <v>1601</v>
      </c>
      <c r="F68" s="711"/>
      <c r="G68" s="711"/>
      <c r="H68" s="701">
        <v>0</v>
      </c>
      <c r="I68" s="711">
        <v>6</v>
      </c>
      <c r="J68" s="711">
        <v>419.15999999999997</v>
      </c>
      <c r="K68" s="701">
        <v>1</v>
      </c>
      <c r="L68" s="711">
        <v>6</v>
      </c>
      <c r="M68" s="712">
        <v>419.15999999999997</v>
      </c>
    </row>
    <row r="69" spans="1:13" ht="14.4" customHeight="1" x14ac:dyDescent="0.3">
      <c r="A69" s="695" t="s">
        <v>1655</v>
      </c>
      <c r="B69" s="696" t="s">
        <v>1602</v>
      </c>
      <c r="C69" s="696" t="s">
        <v>1724</v>
      </c>
      <c r="D69" s="696" t="s">
        <v>1725</v>
      </c>
      <c r="E69" s="696" t="s">
        <v>1593</v>
      </c>
      <c r="F69" s="711">
        <v>3</v>
      </c>
      <c r="G69" s="711">
        <v>209.57999999999998</v>
      </c>
      <c r="H69" s="701">
        <v>1</v>
      </c>
      <c r="I69" s="711"/>
      <c r="J69" s="711"/>
      <c r="K69" s="701">
        <v>0</v>
      </c>
      <c r="L69" s="711">
        <v>3</v>
      </c>
      <c r="M69" s="712">
        <v>209.57999999999998</v>
      </c>
    </row>
    <row r="70" spans="1:13" ht="14.4" customHeight="1" x14ac:dyDescent="0.3">
      <c r="A70" s="695" t="s">
        <v>1655</v>
      </c>
      <c r="B70" s="696" t="s">
        <v>1619</v>
      </c>
      <c r="C70" s="696" t="s">
        <v>1163</v>
      </c>
      <c r="D70" s="696" t="s">
        <v>1164</v>
      </c>
      <c r="E70" s="696" t="s">
        <v>1620</v>
      </c>
      <c r="F70" s="711"/>
      <c r="G70" s="711"/>
      <c r="H70" s="701">
        <v>0</v>
      </c>
      <c r="I70" s="711">
        <v>2</v>
      </c>
      <c r="J70" s="711">
        <v>189.6</v>
      </c>
      <c r="K70" s="701">
        <v>1</v>
      </c>
      <c r="L70" s="711">
        <v>2</v>
      </c>
      <c r="M70" s="712">
        <v>189.6</v>
      </c>
    </row>
    <row r="71" spans="1:13" ht="14.4" customHeight="1" x14ac:dyDescent="0.3">
      <c r="A71" s="695" t="s">
        <v>1656</v>
      </c>
      <c r="B71" s="696" t="s">
        <v>1562</v>
      </c>
      <c r="C71" s="696" t="s">
        <v>1110</v>
      </c>
      <c r="D71" s="696" t="s">
        <v>1111</v>
      </c>
      <c r="E71" s="696" t="s">
        <v>1112</v>
      </c>
      <c r="F71" s="711"/>
      <c r="G71" s="711"/>
      <c r="H71" s="701">
        <v>0</v>
      </c>
      <c r="I71" s="711">
        <v>1</v>
      </c>
      <c r="J71" s="711">
        <v>937.93</v>
      </c>
      <c r="K71" s="701">
        <v>1</v>
      </c>
      <c r="L71" s="711">
        <v>1</v>
      </c>
      <c r="M71" s="712">
        <v>937.93</v>
      </c>
    </row>
    <row r="72" spans="1:13" ht="14.4" customHeight="1" x14ac:dyDescent="0.3">
      <c r="A72" s="695" t="s">
        <v>1656</v>
      </c>
      <c r="B72" s="696" t="s">
        <v>1562</v>
      </c>
      <c r="C72" s="696" t="s">
        <v>1114</v>
      </c>
      <c r="D72" s="696" t="s">
        <v>1111</v>
      </c>
      <c r="E72" s="696" t="s">
        <v>1115</v>
      </c>
      <c r="F72" s="711"/>
      <c r="G72" s="711"/>
      <c r="H72" s="701">
        <v>0</v>
      </c>
      <c r="I72" s="711">
        <v>1</v>
      </c>
      <c r="J72" s="711">
        <v>1166.47</v>
      </c>
      <c r="K72" s="701">
        <v>1</v>
      </c>
      <c r="L72" s="711">
        <v>1</v>
      </c>
      <c r="M72" s="712">
        <v>1166.47</v>
      </c>
    </row>
    <row r="73" spans="1:13" ht="14.4" customHeight="1" x14ac:dyDescent="0.3">
      <c r="A73" s="695" t="s">
        <v>1656</v>
      </c>
      <c r="B73" s="696" t="s">
        <v>3090</v>
      </c>
      <c r="C73" s="696" t="s">
        <v>2289</v>
      </c>
      <c r="D73" s="696" t="s">
        <v>2290</v>
      </c>
      <c r="E73" s="696" t="s">
        <v>1478</v>
      </c>
      <c r="F73" s="711"/>
      <c r="G73" s="711"/>
      <c r="H73" s="701">
        <v>0</v>
      </c>
      <c r="I73" s="711">
        <v>1</v>
      </c>
      <c r="J73" s="711">
        <v>82.08</v>
      </c>
      <c r="K73" s="701">
        <v>1</v>
      </c>
      <c r="L73" s="711">
        <v>1</v>
      </c>
      <c r="M73" s="712">
        <v>82.08</v>
      </c>
    </row>
    <row r="74" spans="1:13" ht="14.4" customHeight="1" x14ac:dyDescent="0.3">
      <c r="A74" s="695" t="s">
        <v>1656</v>
      </c>
      <c r="B74" s="696" t="s">
        <v>1569</v>
      </c>
      <c r="C74" s="696" t="s">
        <v>1121</v>
      </c>
      <c r="D74" s="696" t="s">
        <v>1122</v>
      </c>
      <c r="E74" s="696" t="s">
        <v>1123</v>
      </c>
      <c r="F74" s="711"/>
      <c r="G74" s="711"/>
      <c r="H74" s="701">
        <v>0</v>
      </c>
      <c r="I74" s="711">
        <v>1</v>
      </c>
      <c r="J74" s="711">
        <v>44.89</v>
      </c>
      <c r="K74" s="701">
        <v>1</v>
      </c>
      <c r="L74" s="711">
        <v>1</v>
      </c>
      <c r="M74" s="712">
        <v>44.89</v>
      </c>
    </row>
    <row r="75" spans="1:13" ht="14.4" customHeight="1" x14ac:dyDescent="0.3">
      <c r="A75" s="695" t="s">
        <v>1656</v>
      </c>
      <c r="B75" s="696" t="s">
        <v>3086</v>
      </c>
      <c r="C75" s="696" t="s">
        <v>1761</v>
      </c>
      <c r="D75" s="696" t="s">
        <v>1762</v>
      </c>
      <c r="E75" s="696" t="s">
        <v>1763</v>
      </c>
      <c r="F75" s="711"/>
      <c r="G75" s="711"/>
      <c r="H75" s="701">
        <v>0</v>
      </c>
      <c r="I75" s="711">
        <v>1</v>
      </c>
      <c r="J75" s="711">
        <v>164.15</v>
      </c>
      <c r="K75" s="701">
        <v>1</v>
      </c>
      <c r="L75" s="711">
        <v>1</v>
      </c>
      <c r="M75" s="712">
        <v>164.15</v>
      </c>
    </row>
    <row r="76" spans="1:13" ht="14.4" customHeight="1" x14ac:dyDescent="0.3">
      <c r="A76" s="695" t="s">
        <v>1656</v>
      </c>
      <c r="B76" s="696" t="s">
        <v>3086</v>
      </c>
      <c r="C76" s="696" t="s">
        <v>1916</v>
      </c>
      <c r="D76" s="696" t="s">
        <v>1917</v>
      </c>
      <c r="E76" s="696" t="s">
        <v>1918</v>
      </c>
      <c r="F76" s="711">
        <v>1</v>
      </c>
      <c r="G76" s="711">
        <v>547.16999999999996</v>
      </c>
      <c r="H76" s="701">
        <v>1</v>
      </c>
      <c r="I76" s="711"/>
      <c r="J76" s="711"/>
      <c r="K76" s="701">
        <v>0</v>
      </c>
      <c r="L76" s="711">
        <v>1</v>
      </c>
      <c r="M76" s="712">
        <v>547.16999999999996</v>
      </c>
    </row>
    <row r="77" spans="1:13" ht="14.4" customHeight="1" x14ac:dyDescent="0.3">
      <c r="A77" s="695" t="s">
        <v>1656</v>
      </c>
      <c r="B77" s="696" t="s">
        <v>3086</v>
      </c>
      <c r="C77" s="696" t="s">
        <v>1919</v>
      </c>
      <c r="D77" s="696" t="s">
        <v>1762</v>
      </c>
      <c r="E77" s="696" t="s">
        <v>1920</v>
      </c>
      <c r="F77" s="711"/>
      <c r="G77" s="711"/>
      <c r="H77" s="701">
        <v>0</v>
      </c>
      <c r="I77" s="711">
        <v>1</v>
      </c>
      <c r="J77" s="711">
        <v>492.45</v>
      </c>
      <c r="K77" s="701">
        <v>1</v>
      </c>
      <c r="L77" s="711">
        <v>1</v>
      </c>
      <c r="M77" s="712">
        <v>492.45</v>
      </c>
    </row>
    <row r="78" spans="1:13" ht="14.4" customHeight="1" x14ac:dyDescent="0.3">
      <c r="A78" s="695" t="s">
        <v>1656</v>
      </c>
      <c r="B78" s="696" t="s">
        <v>1585</v>
      </c>
      <c r="C78" s="696" t="s">
        <v>1753</v>
      </c>
      <c r="D78" s="696" t="s">
        <v>1586</v>
      </c>
      <c r="E78" s="696" t="s">
        <v>1754</v>
      </c>
      <c r="F78" s="711">
        <v>1</v>
      </c>
      <c r="G78" s="711">
        <v>0</v>
      </c>
      <c r="H78" s="701"/>
      <c r="I78" s="711"/>
      <c r="J78" s="711"/>
      <c r="K78" s="701"/>
      <c r="L78" s="711">
        <v>1</v>
      </c>
      <c r="M78" s="712">
        <v>0</v>
      </c>
    </row>
    <row r="79" spans="1:13" ht="14.4" customHeight="1" x14ac:dyDescent="0.3">
      <c r="A79" s="695" t="s">
        <v>1656</v>
      </c>
      <c r="B79" s="696" t="s">
        <v>1585</v>
      </c>
      <c r="C79" s="696" t="s">
        <v>1293</v>
      </c>
      <c r="D79" s="696" t="s">
        <v>1586</v>
      </c>
      <c r="E79" s="696" t="s">
        <v>1587</v>
      </c>
      <c r="F79" s="711"/>
      <c r="G79" s="711"/>
      <c r="H79" s="701">
        <v>0</v>
      </c>
      <c r="I79" s="711">
        <v>2</v>
      </c>
      <c r="J79" s="711">
        <v>666.62</v>
      </c>
      <c r="K79" s="701">
        <v>1</v>
      </c>
      <c r="L79" s="711">
        <v>2</v>
      </c>
      <c r="M79" s="712">
        <v>666.62</v>
      </c>
    </row>
    <row r="80" spans="1:13" ht="14.4" customHeight="1" x14ac:dyDescent="0.3">
      <c r="A80" s="695" t="s">
        <v>1656</v>
      </c>
      <c r="B80" s="696" t="s">
        <v>1585</v>
      </c>
      <c r="C80" s="696" t="s">
        <v>1323</v>
      </c>
      <c r="D80" s="696" t="s">
        <v>1590</v>
      </c>
      <c r="E80" s="696" t="s">
        <v>1591</v>
      </c>
      <c r="F80" s="711"/>
      <c r="G80" s="711"/>
      <c r="H80" s="701">
        <v>0</v>
      </c>
      <c r="I80" s="711">
        <v>3</v>
      </c>
      <c r="J80" s="711">
        <v>999.93000000000006</v>
      </c>
      <c r="K80" s="701">
        <v>1</v>
      </c>
      <c r="L80" s="711">
        <v>3</v>
      </c>
      <c r="M80" s="712">
        <v>999.93000000000006</v>
      </c>
    </row>
    <row r="81" spans="1:13" ht="14.4" customHeight="1" x14ac:dyDescent="0.3">
      <c r="A81" s="695" t="s">
        <v>1656</v>
      </c>
      <c r="B81" s="696" t="s">
        <v>1592</v>
      </c>
      <c r="C81" s="696" t="s">
        <v>1771</v>
      </c>
      <c r="D81" s="696" t="s">
        <v>1772</v>
      </c>
      <c r="E81" s="696" t="s">
        <v>1773</v>
      </c>
      <c r="F81" s="711"/>
      <c r="G81" s="711"/>
      <c r="H81" s="701">
        <v>0</v>
      </c>
      <c r="I81" s="711">
        <v>2</v>
      </c>
      <c r="J81" s="711">
        <v>276.32</v>
      </c>
      <c r="K81" s="701">
        <v>1</v>
      </c>
      <c r="L81" s="711">
        <v>2</v>
      </c>
      <c r="M81" s="712">
        <v>276.32</v>
      </c>
    </row>
    <row r="82" spans="1:13" ht="14.4" customHeight="1" x14ac:dyDescent="0.3">
      <c r="A82" s="695" t="s">
        <v>1656</v>
      </c>
      <c r="B82" s="696" t="s">
        <v>1602</v>
      </c>
      <c r="C82" s="696" t="s">
        <v>1304</v>
      </c>
      <c r="D82" s="696" t="s">
        <v>1305</v>
      </c>
      <c r="E82" s="696" t="s">
        <v>1593</v>
      </c>
      <c r="F82" s="711"/>
      <c r="G82" s="711"/>
      <c r="H82" s="701">
        <v>0</v>
      </c>
      <c r="I82" s="711">
        <v>2</v>
      </c>
      <c r="J82" s="711">
        <v>139.72</v>
      </c>
      <c r="K82" s="701">
        <v>1</v>
      </c>
      <c r="L82" s="711">
        <v>2</v>
      </c>
      <c r="M82" s="712">
        <v>139.72</v>
      </c>
    </row>
    <row r="83" spans="1:13" ht="14.4" customHeight="1" x14ac:dyDescent="0.3">
      <c r="A83" s="695" t="s">
        <v>1656</v>
      </c>
      <c r="B83" s="696" t="s">
        <v>3088</v>
      </c>
      <c r="C83" s="696" t="s">
        <v>1800</v>
      </c>
      <c r="D83" s="696" t="s">
        <v>1801</v>
      </c>
      <c r="E83" s="696" t="s">
        <v>1802</v>
      </c>
      <c r="F83" s="711"/>
      <c r="G83" s="711"/>
      <c r="H83" s="701">
        <v>0</v>
      </c>
      <c r="I83" s="711">
        <v>3</v>
      </c>
      <c r="J83" s="711">
        <v>3422.1000000000004</v>
      </c>
      <c r="K83" s="701">
        <v>1</v>
      </c>
      <c r="L83" s="711">
        <v>3</v>
      </c>
      <c r="M83" s="712">
        <v>3422.1000000000004</v>
      </c>
    </row>
    <row r="84" spans="1:13" ht="14.4" customHeight="1" x14ac:dyDescent="0.3">
      <c r="A84" s="695" t="s">
        <v>1656</v>
      </c>
      <c r="B84" s="696" t="s">
        <v>1633</v>
      </c>
      <c r="C84" s="696" t="s">
        <v>1765</v>
      </c>
      <c r="D84" s="696" t="s">
        <v>1766</v>
      </c>
      <c r="E84" s="696" t="s">
        <v>1767</v>
      </c>
      <c r="F84" s="711"/>
      <c r="G84" s="711"/>
      <c r="H84" s="701">
        <v>0</v>
      </c>
      <c r="I84" s="711">
        <v>1</v>
      </c>
      <c r="J84" s="711">
        <v>32.74</v>
      </c>
      <c r="K84" s="701">
        <v>1</v>
      </c>
      <c r="L84" s="711">
        <v>1</v>
      </c>
      <c r="M84" s="712">
        <v>32.74</v>
      </c>
    </row>
    <row r="85" spans="1:13" ht="14.4" customHeight="1" x14ac:dyDescent="0.3">
      <c r="A85" s="695" t="s">
        <v>1656</v>
      </c>
      <c r="B85" s="696" t="s">
        <v>1610</v>
      </c>
      <c r="C85" s="696" t="s">
        <v>1141</v>
      </c>
      <c r="D85" s="696" t="s">
        <v>1615</v>
      </c>
      <c r="E85" s="696" t="s">
        <v>1616</v>
      </c>
      <c r="F85" s="711"/>
      <c r="G85" s="711"/>
      <c r="H85" s="701">
        <v>0</v>
      </c>
      <c r="I85" s="711">
        <v>1</v>
      </c>
      <c r="J85" s="711">
        <v>17.690000000000001</v>
      </c>
      <c r="K85" s="701">
        <v>1</v>
      </c>
      <c r="L85" s="711">
        <v>1</v>
      </c>
      <c r="M85" s="712">
        <v>17.690000000000001</v>
      </c>
    </row>
    <row r="86" spans="1:13" ht="14.4" customHeight="1" x14ac:dyDescent="0.3">
      <c r="A86" s="695" t="s">
        <v>1657</v>
      </c>
      <c r="B86" s="696" t="s">
        <v>3090</v>
      </c>
      <c r="C86" s="696" t="s">
        <v>2075</v>
      </c>
      <c r="D86" s="696" t="s">
        <v>2076</v>
      </c>
      <c r="E86" s="696" t="s">
        <v>2077</v>
      </c>
      <c r="F86" s="711"/>
      <c r="G86" s="711"/>
      <c r="H86" s="701">
        <v>0</v>
      </c>
      <c r="I86" s="711">
        <v>1</v>
      </c>
      <c r="J86" s="711">
        <v>492.45</v>
      </c>
      <c r="K86" s="701">
        <v>1</v>
      </c>
      <c r="L86" s="711">
        <v>1</v>
      </c>
      <c r="M86" s="712">
        <v>492.45</v>
      </c>
    </row>
    <row r="87" spans="1:13" ht="14.4" customHeight="1" x14ac:dyDescent="0.3">
      <c r="A87" s="695" t="s">
        <v>1657</v>
      </c>
      <c r="B87" s="696" t="s">
        <v>3086</v>
      </c>
      <c r="C87" s="696" t="s">
        <v>1761</v>
      </c>
      <c r="D87" s="696" t="s">
        <v>1762</v>
      </c>
      <c r="E87" s="696" t="s">
        <v>1763</v>
      </c>
      <c r="F87" s="711"/>
      <c r="G87" s="711"/>
      <c r="H87" s="701">
        <v>0</v>
      </c>
      <c r="I87" s="711">
        <v>1</v>
      </c>
      <c r="J87" s="711">
        <v>164.15</v>
      </c>
      <c r="K87" s="701">
        <v>1</v>
      </c>
      <c r="L87" s="711">
        <v>1</v>
      </c>
      <c r="M87" s="712">
        <v>164.15</v>
      </c>
    </row>
    <row r="88" spans="1:13" ht="14.4" customHeight="1" x14ac:dyDescent="0.3">
      <c r="A88" s="695" t="s">
        <v>1657</v>
      </c>
      <c r="B88" s="696" t="s">
        <v>3086</v>
      </c>
      <c r="C88" s="696" t="s">
        <v>1916</v>
      </c>
      <c r="D88" s="696" t="s">
        <v>1917</v>
      </c>
      <c r="E88" s="696" t="s">
        <v>1918</v>
      </c>
      <c r="F88" s="711">
        <v>2</v>
      </c>
      <c r="G88" s="711">
        <v>1094.3399999999999</v>
      </c>
      <c r="H88" s="701">
        <v>1</v>
      </c>
      <c r="I88" s="711"/>
      <c r="J88" s="711"/>
      <c r="K88" s="701">
        <v>0</v>
      </c>
      <c r="L88" s="711">
        <v>2</v>
      </c>
      <c r="M88" s="712">
        <v>1094.3399999999999</v>
      </c>
    </row>
    <row r="89" spans="1:13" ht="14.4" customHeight="1" x14ac:dyDescent="0.3">
      <c r="A89" s="695" t="s">
        <v>1657</v>
      </c>
      <c r="B89" s="696" t="s">
        <v>3086</v>
      </c>
      <c r="C89" s="696" t="s">
        <v>1919</v>
      </c>
      <c r="D89" s="696" t="s">
        <v>1762</v>
      </c>
      <c r="E89" s="696" t="s">
        <v>1920</v>
      </c>
      <c r="F89" s="711"/>
      <c r="G89" s="711"/>
      <c r="H89" s="701">
        <v>0</v>
      </c>
      <c r="I89" s="711">
        <v>15</v>
      </c>
      <c r="J89" s="711">
        <v>7386.75</v>
      </c>
      <c r="K89" s="701">
        <v>1</v>
      </c>
      <c r="L89" s="711">
        <v>15</v>
      </c>
      <c r="M89" s="712">
        <v>7386.75</v>
      </c>
    </row>
    <row r="90" spans="1:13" ht="14.4" customHeight="1" x14ac:dyDescent="0.3">
      <c r="A90" s="695" t="s">
        <v>1657</v>
      </c>
      <c r="B90" s="696" t="s">
        <v>3086</v>
      </c>
      <c r="C90" s="696" t="s">
        <v>2005</v>
      </c>
      <c r="D90" s="696" t="s">
        <v>1762</v>
      </c>
      <c r="E90" s="696" t="s">
        <v>2006</v>
      </c>
      <c r="F90" s="711"/>
      <c r="G90" s="711"/>
      <c r="H90" s="701">
        <v>0</v>
      </c>
      <c r="I90" s="711">
        <v>3</v>
      </c>
      <c r="J90" s="711">
        <v>1641.5099999999998</v>
      </c>
      <c r="K90" s="701">
        <v>1</v>
      </c>
      <c r="L90" s="711">
        <v>3</v>
      </c>
      <c r="M90" s="712">
        <v>1641.5099999999998</v>
      </c>
    </row>
    <row r="91" spans="1:13" ht="14.4" customHeight="1" x14ac:dyDescent="0.3">
      <c r="A91" s="695" t="s">
        <v>1657</v>
      </c>
      <c r="B91" s="696" t="s">
        <v>3093</v>
      </c>
      <c r="C91" s="696" t="s">
        <v>2298</v>
      </c>
      <c r="D91" s="696" t="s">
        <v>2299</v>
      </c>
      <c r="E91" s="696" t="s">
        <v>2300</v>
      </c>
      <c r="F91" s="711"/>
      <c r="G91" s="711"/>
      <c r="H91" s="701">
        <v>0</v>
      </c>
      <c r="I91" s="711">
        <v>3</v>
      </c>
      <c r="J91" s="711">
        <v>2461.29</v>
      </c>
      <c r="K91" s="701">
        <v>1</v>
      </c>
      <c r="L91" s="711">
        <v>3</v>
      </c>
      <c r="M91" s="712">
        <v>2461.29</v>
      </c>
    </row>
    <row r="92" spans="1:13" ht="14.4" customHeight="1" x14ac:dyDescent="0.3">
      <c r="A92" s="695" t="s">
        <v>1657</v>
      </c>
      <c r="B92" s="696" t="s">
        <v>1585</v>
      </c>
      <c r="C92" s="696" t="s">
        <v>1293</v>
      </c>
      <c r="D92" s="696" t="s">
        <v>1586</v>
      </c>
      <c r="E92" s="696" t="s">
        <v>1587</v>
      </c>
      <c r="F92" s="711"/>
      <c r="G92" s="711"/>
      <c r="H92" s="701">
        <v>0</v>
      </c>
      <c r="I92" s="711">
        <v>1</v>
      </c>
      <c r="J92" s="711">
        <v>333.31</v>
      </c>
      <c r="K92" s="701">
        <v>1</v>
      </c>
      <c r="L92" s="711">
        <v>1</v>
      </c>
      <c r="M92" s="712">
        <v>333.31</v>
      </c>
    </row>
    <row r="93" spans="1:13" ht="14.4" customHeight="1" x14ac:dyDescent="0.3">
      <c r="A93" s="695" t="s">
        <v>1657</v>
      </c>
      <c r="B93" s="696" t="s">
        <v>1585</v>
      </c>
      <c r="C93" s="696" t="s">
        <v>2291</v>
      </c>
      <c r="D93" s="696" t="s">
        <v>2292</v>
      </c>
      <c r="E93" s="696" t="s">
        <v>2293</v>
      </c>
      <c r="F93" s="711"/>
      <c r="G93" s="711"/>
      <c r="H93" s="701">
        <v>0</v>
      </c>
      <c r="I93" s="711">
        <v>1</v>
      </c>
      <c r="J93" s="711">
        <v>112.76</v>
      </c>
      <c r="K93" s="701">
        <v>1</v>
      </c>
      <c r="L93" s="711">
        <v>1</v>
      </c>
      <c r="M93" s="712">
        <v>112.76</v>
      </c>
    </row>
    <row r="94" spans="1:13" ht="14.4" customHeight="1" x14ac:dyDescent="0.3">
      <c r="A94" s="695" t="s">
        <v>1657</v>
      </c>
      <c r="B94" s="696" t="s">
        <v>1585</v>
      </c>
      <c r="C94" s="696" t="s">
        <v>1323</v>
      </c>
      <c r="D94" s="696" t="s">
        <v>1590</v>
      </c>
      <c r="E94" s="696" t="s">
        <v>1591</v>
      </c>
      <c r="F94" s="711"/>
      <c r="G94" s="711"/>
      <c r="H94" s="701">
        <v>0</v>
      </c>
      <c r="I94" s="711">
        <v>2</v>
      </c>
      <c r="J94" s="711">
        <v>666.62</v>
      </c>
      <c r="K94" s="701">
        <v>1</v>
      </c>
      <c r="L94" s="711">
        <v>2</v>
      </c>
      <c r="M94" s="712">
        <v>666.62</v>
      </c>
    </row>
    <row r="95" spans="1:13" ht="14.4" customHeight="1" x14ac:dyDescent="0.3">
      <c r="A95" s="695" t="s">
        <v>1657</v>
      </c>
      <c r="B95" s="696" t="s">
        <v>1592</v>
      </c>
      <c r="C95" s="696" t="s">
        <v>1771</v>
      </c>
      <c r="D95" s="696" t="s">
        <v>1772</v>
      </c>
      <c r="E95" s="696" t="s">
        <v>1773</v>
      </c>
      <c r="F95" s="711"/>
      <c r="G95" s="711"/>
      <c r="H95" s="701">
        <v>0</v>
      </c>
      <c r="I95" s="711">
        <v>2</v>
      </c>
      <c r="J95" s="711">
        <v>276.32</v>
      </c>
      <c r="K95" s="701">
        <v>1</v>
      </c>
      <c r="L95" s="711">
        <v>2</v>
      </c>
      <c r="M95" s="712">
        <v>276.32</v>
      </c>
    </row>
    <row r="96" spans="1:13" ht="14.4" customHeight="1" x14ac:dyDescent="0.3">
      <c r="A96" s="695" t="s">
        <v>1657</v>
      </c>
      <c r="B96" s="696" t="s">
        <v>1592</v>
      </c>
      <c r="C96" s="696" t="s">
        <v>1300</v>
      </c>
      <c r="D96" s="696" t="s">
        <v>1301</v>
      </c>
      <c r="E96" s="696" t="s">
        <v>1593</v>
      </c>
      <c r="F96" s="711"/>
      <c r="G96" s="711"/>
      <c r="H96" s="701">
        <v>0</v>
      </c>
      <c r="I96" s="711">
        <v>2</v>
      </c>
      <c r="J96" s="711">
        <v>368.44</v>
      </c>
      <c r="K96" s="701">
        <v>1</v>
      </c>
      <c r="L96" s="711">
        <v>2</v>
      </c>
      <c r="M96" s="712">
        <v>368.44</v>
      </c>
    </row>
    <row r="97" spans="1:13" ht="14.4" customHeight="1" x14ac:dyDescent="0.3">
      <c r="A97" s="695" t="s">
        <v>1657</v>
      </c>
      <c r="B97" s="696" t="s">
        <v>1592</v>
      </c>
      <c r="C97" s="696" t="s">
        <v>2294</v>
      </c>
      <c r="D97" s="696" t="s">
        <v>2295</v>
      </c>
      <c r="E97" s="696" t="s">
        <v>2296</v>
      </c>
      <c r="F97" s="711"/>
      <c r="G97" s="711"/>
      <c r="H97" s="701">
        <v>0</v>
      </c>
      <c r="I97" s="711">
        <v>3</v>
      </c>
      <c r="J97" s="711">
        <v>311.13</v>
      </c>
      <c r="K97" s="701">
        <v>1</v>
      </c>
      <c r="L97" s="711">
        <v>3</v>
      </c>
      <c r="M97" s="712">
        <v>311.13</v>
      </c>
    </row>
    <row r="98" spans="1:13" ht="14.4" customHeight="1" x14ac:dyDescent="0.3">
      <c r="A98" s="695" t="s">
        <v>1657</v>
      </c>
      <c r="B98" s="696" t="s">
        <v>1600</v>
      </c>
      <c r="C98" s="696" t="s">
        <v>1311</v>
      </c>
      <c r="D98" s="696" t="s">
        <v>1312</v>
      </c>
      <c r="E98" s="696" t="s">
        <v>1601</v>
      </c>
      <c r="F98" s="711"/>
      <c r="G98" s="711"/>
      <c r="H98" s="701">
        <v>0</v>
      </c>
      <c r="I98" s="711">
        <v>7</v>
      </c>
      <c r="J98" s="711">
        <v>489.02</v>
      </c>
      <c r="K98" s="701">
        <v>1</v>
      </c>
      <c r="L98" s="711">
        <v>7</v>
      </c>
      <c r="M98" s="712">
        <v>489.02</v>
      </c>
    </row>
    <row r="99" spans="1:13" ht="14.4" customHeight="1" x14ac:dyDescent="0.3">
      <c r="A99" s="695" t="s">
        <v>1657</v>
      </c>
      <c r="B99" s="696" t="s">
        <v>1602</v>
      </c>
      <c r="C99" s="696" t="s">
        <v>1304</v>
      </c>
      <c r="D99" s="696" t="s">
        <v>1305</v>
      </c>
      <c r="E99" s="696" t="s">
        <v>1593</v>
      </c>
      <c r="F99" s="711"/>
      <c r="G99" s="711"/>
      <c r="H99" s="701">
        <v>0</v>
      </c>
      <c r="I99" s="711">
        <v>2</v>
      </c>
      <c r="J99" s="711">
        <v>139.72</v>
      </c>
      <c r="K99" s="701">
        <v>1</v>
      </c>
      <c r="L99" s="711">
        <v>2</v>
      </c>
      <c r="M99" s="712">
        <v>139.72</v>
      </c>
    </row>
    <row r="100" spans="1:13" ht="14.4" customHeight="1" x14ac:dyDescent="0.3">
      <c r="A100" s="695" t="s">
        <v>1657</v>
      </c>
      <c r="B100" s="696" t="s">
        <v>3087</v>
      </c>
      <c r="C100" s="696" t="s">
        <v>2002</v>
      </c>
      <c r="D100" s="696" t="s">
        <v>2003</v>
      </c>
      <c r="E100" s="696" t="s">
        <v>2004</v>
      </c>
      <c r="F100" s="711"/>
      <c r="G100" s="711"/>
      <c r="H100" s="701">
        <v>0</v>
      </c>
      <c r="I100" s="711">
        <v>4</v>
      </c>
      <c r="J100" s="711">
        <v>617.6</v>
      </c>
      <c r="K100" s="701">
        <v>1</v>
      </c>
      <c r="L100" s="711">
        <v>4</v>
      </c>
      <c r="M100" s="712">
        <v>617.6</v>
      </c>
    </row>
    <row r="101" spans="1:13" ht="14.4" customHeight="1" x14ac:dyDescent="0.3">
      <c r="A101" s="695" t="s">
        <v>1657</v>
      </c>
      <c r="B101" s="696" t="s">
        <v>3088</v>
      </c>
      <c r="C101" s="696" t="s">
        <v>2017</v>
      </c>
      <c r="D101" s="696" t="s">
        <v>2018</v>
      </c>
      <c r="E101" s="696" t="s">
        <v>2019</v>
      </c>
      <c r="F101" s="711"/>
      <c r="G101" s="711"/>
      <c r="H101" s="701">
        <v>0</v>
      </c>
      <c r="I101" s="711">
        <v>3</v>
      </c>
      <c r="J101" s="711">
        <v>648.87</v>
      </c>
      <c r="K101" s="701">
        <v>1</v>
      </c>
      <c r="L101" s="711">
        <v>3</v>
      </c>
      <c r="M101" s="712">
        <v>648.87</v>
      </c>
    </row>
    <row r="102" spans="1:13" ht="14.4" customHeight="1" x14ac:dyDescent="0.3">
      <c r="A102" s="695" t="s">
        <v>1657</v>
      </c>
      <c r="B102" s="696" t="s">
        <v>3088</v>
      </c>
      <c r="C102" s="696" t="s">
        <v>1800</v>
      </c>
      <c r="D102" s="696" t="s">
        <v>1801</v>
      </c>
      <c r="E102" s="696" t="s">
        <v>1802</v>
      </c>
      <c r="F102" s="711"/>
      <c r="G102" s="711"/>
      <c r="H102" s="701">
        <v>0</v>
      </c>
      <c r="I102" s="711">
        <v>24</v>
      </c>
      <c r="J102" s="711">
        <v>27376.800000000003</v>
      </c>
      <c r="K102" s="701">
        <v>1</v>
      </c>
      <c r="L102" s="711">
        <v>24</v>
      </c>
      <c r="M102" s="712">
        <v>27376.800000000003</v>
      </c>
    </row>
    <row r="103" spans="1:13" ht="14.4" customHeight="1" x14ac:dyDescent="0.3">
      <c r="A103" s="695" t="s">
        <v>1657</v>
      </c>
      <c r="B103" s="696" t="s">
        <v>1633</v>
      </c>
      <c r="C103" s="696" t="s">
        <v>1765</v>
      </c>
      <c r="D103" s="696" t="s">
        <v>1766</v>
      </c>
      <c r="E103" s="696" t="s">
        <v>1767</v>
      </c>
      <c r="F103" s="711"/>
      <c r="G103" s="711"/>
      <c r="H103" s="701">
        <v>0</v>
      </c>
      <c r="I103" s="711">
        <v>2</v>
      </c>
      <c r="J103" s="711">
        <v>65.48</v>
      </c>
      <c r="K103" s="701">
        <v>1</v>
      </c>
      <c r="L103" s="711">
        <v>2</v>
      </c>
      <c r="M103" s="712">
        <v>65.48</v>
      </c>
    </row>
    <row r="104" spans="1:13" ht="14.4" customHeight="1" x14ac:dyDescent="0.3">
      <c r="A104" s="695" t="s">
        <v>1658</v>
      </c>
      <c r="B104" s="696" t="s">
        <v>1625</v>
      </c>
      <c r="C104" s="696" t="s">
        <v>1487</v>
      </c>
      <c r="D104" s="696" t="s">
        <v>1488</v>
      </c>
      <c r="E104" s="696" t="s">
        <v>1489</v>
      </c>
      <c r="F104" s="711"/>
      <c r="G104" s="711"/>
      <c r="H104" s="701">
        <v>0</v>
      </c>
      <c r="I104" s="711">
        <v>3</v>
      </c>
      <c r="J104" s="711">
        <v>420.09000000000003</v>
      </c>
      <c r="K104" s="701">
        <v>1</v>
      </c>
      <c r="L104" s="711">
        <v>3</v>
      </c>
      <c r="M104" s="712">
        <v>420.09000000000003</v>
      </c>
    </row>
    <row r="105" spans="1:13" ht="14.4" customHeight="1" x14ac:dyDescent="0.3">
      <c r="A105" s="695" t="s">
        <v>1658</v>
      </c>
      <c r="B105" s="696" t="s">
        <v>1562</v>
      </c>
      <c r="C105" s="696" t="s">
        <v>1774</v>
      </c>
      <c r="D105" s="696" t="s">
        <v>1111</v>
      </c>
      <c r="E105" s="696" t="s">
        <v>1775</v>
      </c>
      <c r="F105" s="711"/>
      <c r="G105" s="711"/>
      <c r="H105" s="701"/>
      <c r="I105" s="711">
        <v>3</v>
      </c>
      <c r="J105" s="711">
        <v>0</v>
      </c>
      <c r="K105" s="701"/>
      <c r="L105" s="711">
        <v>3</v>
      </c>
      <c r="M105" s="712">
        <v>0</v>
      </c>
    </row>
    <row r="106" spans="1:13" ht="14.4" customHeight="1" x14ac:dyDescent="0.3">
      <c r="A106" s="695" t="s">
        <v>1658</v>
      </c>
      <c r="B106" s="696" t="s">
        <v>1572</v>
      </c>
      <c r="C106" s="696" t="s">
        <v>2376</v>
      </c>
      <c r="D106" s="696" t="s">
        <v>2126</v>
      </c>
      <c r="E106" s="696" t="s">
        <v>2377</v>
      </c>
      <c r="F106" s="711">
        <v>3</v>
      </c>
      <c r="G106" s="711">
        <v>301.89</v>
      </c>
      <c r="H106" s="701">
        <v>1</v>
      </c>
      <c r="I106" s="711"/>
      <c r="J106" s="711"/>
      <c r="K106" s="701">
        <v>0</v>
      </c>
      <c r="L106" s="711">
        <v>3</v>
      </c>
      <c r="M106" s="712">
        <v>301.89</v>
      </c>
    </row>
    <row r="107" spans="1:13" ht="14.4" customHeight="1" x14ac:dyDescent="0.3">
      <c r="A107" s="695" t="s">
        <v>1658</v>
      </c>
      <c r="B107" s="696" t="s">
        <v>3085</v>
      </c>
      <c r="C107" s="696" t="s">
        <v>1922</v>
      </c>
      <c r="D107" s="696" t="s">
        <v>1923</v>
      </c>
      <c r="E107" s="696" t="s">
        <v>1924</v>
      </c>
      <c r="F107" s="711"/>
      <c r="G107" s="711"/>
      <c r="H107" s="701">
        <v>0</v>
      </c>
      <c r="I107" s="711">
        <v>7</v>
      </c>
      <c r="J107" s="711">
        <v>731.15</v>
      </c>
      <c r="K107" s="701">
        <v>1</v>
      </c>
      <c r="L107" s="711">
        <v>7</v>
      </c>
      <c r="M107" s="712">
        <v>731.15</v>
      </c>
    </row>
    <row r="108" spans="1:13" ht="14.4" customHeight="1" x14ac:dyDescent="0.3">
      <c r="A108" s="695" t="s">
        <v>1658</v>
      </c>
      <c r="B108" s="696" t="s">
        <v>3086</v>
      </c>
      <c r="C108" s="696" t="s">
        <v>1761</v>
      </c>
      <c r="D108" s="696" t="s">
        <v>1762</v>
      </c>
      <c r="E108" s="696" t="s">
        <v>1763</v>
      </c>
      <c r="F108" s="711"/>
      <c r="G108" s="711"/>
      <c r="H108" s="701">
        <v>0</v>
      </c>
      <c r="I108" s="711">
        <v>5</v>
      </c>
      <c r="J108" s="711">
        <v>820.75</v>
      </c>
      <c r="K108" s="701">
        <v>1</v>
      </c>
      <c r="L108" s="711">
        <v>5</v>
      </c>
      <c r="M108" s="712">
        <v>820.75</v>
      </c>
    </row>
    <row r="109" spans="1:13" ht="14.4" customHeight="1" x14ac:dyDescent="0.3">
      <c r="A109" s="695" t="s">
        <v>1658</v>
      </c>
      <c r="B109" s="696" t="s">
        <v>3086</v>
      </c>
      <c r="C109" s="696" t="s">
        <v>1916</v>
      </c>
      <c r="D109" s="696" t="s">
        <v>1917</v>
      </c>
      <c r="E109" s="696" t="s">
        <v>1918</v>
      </c>
      <c r="F109" s="711">
        <v>2</v>
      </c>
      <c r="G109" s="711">
        <v>1094.3399999999999</v>
      </c>
      <c r="H109" s="701">
        <v>1</v>
      </c>
      <c r="I109" s="711"/>
      <c r="J109" s="711"/>
      <c r="K109" s="701">
        <v>0</v>
      </c>
      <c r="L109" s="711">
        <v>2</v>
      </c>
      <c r="M109" s="712">
        <v>1094.3399999999999</v>
      </c>
    </row>
    <row r="110" spans="1:13" ht="14.4" customHeight="1" x14ac:dyDescent="0.3">
      <c r="A110" s="695" t="s">
        <v>1658</v>
      </c>
      <c r="B110" s="696" t="s">
        <v>3086</v>
      </c>
      <c r="C110" s="696" t="s">
        <v>1919</v>
      </c>
      <c r="D110" s="696" t="s">
        <v>1762</v>
      </c>
      <c r="E110" s="696" t="s">
        <v>1920</v>
      </c>
      <c r="F110" s="711"/>
      <c r="G110" s="711"/>
      <c r="H110" s="701">
        <v>0</v>
      </c>
      <c r="I110" s="711">
        <v>14</v>
      </c>
      <c r="J110" s="711">
        <v>6894.3</v>
      </c>
      <c r="K110" s="701">
        <v>1</v>
      </c>
      <c r="L110" s="711">
        <v>14</v>
      </c>
      <c r="M110" s="712">
        <v>6894.3</v>
      </c>
    </row>
    <row r="111" spans="1:13" ht="14.4" customHeight="1" x14ac:dyDescent="0.3">
      <c r="A111" s="695" t="s">
        <v>1658</v>
      </c>
      <c r="B111" s="696" t="s">
        <v>3086</v>
      </c>
      <c r="C111" s="696" t="s">
        <v>2005</v>
      </c>
      <c r="D111" s="696" t="s">
        <v>1762</v>
      </c>
      <c r="E111" s="696" t="s">
        <v>2006</v>
      </c>
      <c r="F111" s="711"/>
      <c r="G111" s="711"/>
      <c r="H111" s="701">
        <v>0</v>
      </c>
      <c r="I111" s="711">
        <v>3</v>
      </c>
      <c r="J111" s="711">
        <v>1641.5099999999998</v>
      </c>
      <c r="K111" s="701">
        <v>1</v>
      </c>
      <c r="L111" s="711">
        <v>3</v>
      </c>
      <c r="M111" s="712">
        <v>1641.5099999999998</v>
      </c>
    </row>
    <row r="112" spans="1:13" ht="14.4" customHeight="1" x14ac:dyDescent="0.3">
      <c r="A112" s="695" t="s">
        <v>1658</v>
      </c>
      <c r="B112" s="696" t="s">
        <v>3093</v>
      </c>
      <c r="C112" s="696" t="s">
        <v>2298</v>
      </c>
      <c r="D112" s="696" t="s">
        <v>2299</v>
      </c>
      <c r="E112" s="696" t="s">
        <v>2300</v>
      </c>
      <c r="F112" s="711"/>
      <c r="G112" s="711"/>
      <c r="H112" s="701">
        <v>0</v>
      </c>
      <c r="I112" s="711">
        <v>2</v>
      </c>
      <c r="J112" s="711">
        <v>1640.86</v>
      </c>
      <c r="K112" s="701">
        <v>1</v>
      </c>
      <c r="L112" s="711">
        <v>2</v>
      </c>
      <c r="M112" s="712">
        <v>1640.86</v>
      </c>
    </row>
    <row r="113" spans="1:13" ht="14.4" customHeight="1" x14ac:dyDescent="0.3">
      <c r="A113" s="695" t="s">
        <v>1658</v>
      </c>
      <c r="B113" s="696" t="s">
        <v>1585</v>
      </c>
      <c r="C113" s="696" t="s">
        <v>1293</v>
      </c>
      <c r="D113" s="696" t="s">
        <v>1586</v>
      </c>
      <c r="E113" s="696" t="s">
        <v>1587</v>
      </c>
      <c r="F113" s="711"/>
      <c r="G113" s="711"/>
      <c r="H113" s="701">
        <v>0</v>
      </c>
      <c r="I113" s="711">
        <v>5</v>
      </c>
      <c r="J113" s="711">
        <v>1490.1</v>
      </c>
      <c r="K113" s="701">
        <v>1</v>
      </c>
      <c r="L113" s="711">
        <v>5</v>
      </c>
      <c r="M113" s="712">
        <v>1490.1</v>
      </c>
    </row>
    <row r="114" spans="1:13" ht="14.4" customHeight="1" x14ac:dyDescent="0.3">
      <c r="A114" s="695" t="s">
        <v>1658</v>
      </c>
      <c r="B114" s="696" t="s">
        <v>1585</v>
      </c>
      <c r="C114" s="696" t="s">
        <v>1323</v>
      </c>
      <c r="D114" s="696" t="s">
        <v>1590</v>
      </c>
      <c r="E114" s="696" t="s">
        <v>1591</v>
      </c>
      <c r="F114" s="711"/>
      <c r="G114" s="711"/>
      <c r="H114" s="701">
        <v>0</v>
      </c>
      <c r="I114" s="711">
        <v>3</v>
      </c>
      <c r="J114" s="711">
        <v>818.23</v>
      </c>
      <c r="K114" s="701">
        <v>1</v>
      </c>
      <c r="L114" s="711">
        <v>3</v>
      </c>
      <c r="M114" s="712">
        <v>818.23</v>
      </c>
    </row>
    <row r="115" spans="1:13" ht="14.4" customHeight="1" x14ac:dyDescent="0.3">
      <c r="A115" s="695" t="s">
        <v>1658</v>
      </c>
      <c r="B115" s="696" t="s">
        <v>1592</v>
      </c>
      <c r="C115" s="696" t="s">
        <v>1771</v>
      </c>
      <c r="D115" s="696" t="s">
        <v>1772</v>
      </c>
      <c r="E115" s="696" t="s">
        <v>1773</v>
      </c>
      <c r="F115" s="711"/>
      <c r="G115" s="711"/>
      <c r="H115" s="701">
        <v>0</v>
      </c>
      <c r="I115" s="711">
        <v>5</v>
      </c>
      <c r="J115" s="711">
        <v>690.8</v>
      </c>
      <c r="K115" s="701">
        <v>1</v>
      </c>
      <c r="L115" s="711">
        <v>5</v>
      </c>
      <c r="M115" s="712">
        <v>690.8</v>
      </c>
    </row>
    <row r="116" spans="1:13" ht="14.4" customHeight="1" x14ac:dyDescent="0.3">
      <c r="A116" s="695" t="s">
        <v>1658</v>
      </c>
      <c r="B116" s="696" t="s">
        <v>1592</v>
      </c>
      <c r="C116" s="696" t="s">
        <v>1300</v>
      </c>
      <c r="D116" s="696" t="s">
        <v>1301</v>
      </c>
      <c r="E116" s="696" t="s">
        <v>1593</v>
      </c>
      <c r="F116" s="711"/>
      <c r="G116" s="711"/>
      <c r="H116" s="701">
        <v>0</v>
      </c>
      <c r="I116" s="711">
        <v>2</v>
      </c>
      <c r="J116" s="711">
        <v>368.44</v>
      </c>
      <c r="K116" s="701">
        <v>1</v>
      </c>
      <c r="L116" s="711">
        <v>2</v>
      </c>
      <c r="M116" s="712">
        <v>368.44</v>
      </c>
    </row>
    <row r="117" spans="1:13" ht="14.4" customHeight="1" x14ac:dyDescent="0.3">
      <c r="A117" s="695" t="s">
        <v>1658</v>
      </c>
      <c r="B117" s="696" t="s">
        <v>1592</v>
      </c>
      <c r="C117" s="696" t="s">
        <v>2294</v>
      </c>
      <c r="D117" s="696" t="s">
        <v>2295</v>
      </c>
      <c r="E117" s="696" t="s">
        <v>2296</v>
      </c>
      <c r="F117" s="711"/>
      <c r="G117" s="711"/>
      <c r="H117" s="701">
        <v>0</v>
      </c>
      <c r="I117" s="711">
        <v>1</v>
      </c>
      <c r="J117" s="711">
        <v>103.71</v>
      </c>
      <c r="K117" s="701">
        <v>1</v>
      </c>
      <c r="L117" s="711">
        <v>1</v>
      </c>
      <c r="M117" s="712">
        <v>103.71</v>
      </c>
    </row>
    <row r="118" spans="1:13" ht="14.4" customHeight="1" x14ac:dyDescent="0.3">
      <c r="A118" s="695" t="s">
        <v>1658</v>
      </c>
      <c r="B118" s="696" t="s">
        <v>1600</v>
      </c>
      <c r="C118" s="696" t="s">
        <v>1311</v>
      </c>
      <c r="D118" s="696" t="s">
        <v>1312</v>
      </c>
      <c r="E118" s="696" t="s">
        <v>1601</v>
      </c>
      <c r="F118" s="711"/>
      <c r="G118" s="711"/>
      <c r="H118" s="701">
        <v>0</v>
      </c>
      <c r="I118" s="711">
        <v>11</v>
      </c>
      <c r="J118" s="711">
        <v>768.45999999999992</v>
      </c>
      <c r="K118" s="701">
        <v>1</v>
      </c>
      <c r="L118" s="711">
        <v>11</v>
      </c>
      <c r="M118" s="712">
        <v>768.45999999999992</v>
      </c>
    </row>
    <row r="119" spans="1:13" ht="14.4" customHeight="1" x14ac:dyDescent="0.3">
      <c r="A119" s="695" t="s">
        <v>1658</v>
      </c>
      <c r="B119" s="696" t="s">
        <v>1602</v>
      </c>
      <c r="C119" s="696" t="s">
        <v>1304</v>
      </c>
      <c r="D119" s="696" t="s">
        <v>1305</v>
      </c>
      <c r="E119" s="696" t="s">
        <v>1593</v>
      </c>
      <c r="F119" s="711"/>
      <c r="G119" s="711"/>
      <c r="H119" s="701">
        <v>0</v>
      </c>
      <c r="I119" s="711">
        <v>9</v>
      </c>
      <c r="J119" s="711">
        <v>628.74</v>
      </c>
      <c r="K119" s="701">
        <v>1</v>
      </c>
      <c r="L119" s="711">
        <v>9</v>
      </c>
      <c r="M119" s="712">
        <v>628.74</v>
      </c>
    </row>
    <row r="120" spans="1:13" ht="14.4" customHeight="1" x14ac:dyDescent="0.3">
      <c r="A120" s="695" t="s">
        <v>1658</v>
      </c>
      <c r="B120" s="696" t="s">
        <v>3088</v>
      </c>
      <c r="C120" s="696" t="s">
        <v>1800</v>
      </c>
      <c r="D120" s="696" t="s">
        <v>1801</v>
      </c>
      <c r="E120" s="696" t="s">
        <v>1802</v>
      </c>
      <c r="F120" s="711"/>
      <c r="G120" s="711"/>
      <c r="H120" s="701">
        <v>0</v>
      </c>
      <c r="I120" s="711">
        <v>10</v>
      </c>
      <c r="J120" s="711">
        <v>11407</v>
      </c>
      <c r="K120" s="701">
        <v>1</v>
      </c>
      <c r="L120" s="711">
        <v>10</v>
      </c>
      <c r="M120" s="712">
        <v>11407</v>
      </c>
    </row>
    <row r="121" spans="1:13" ht="14.4" customHeight="1" x14ac:dyDescent="0.3">
      <c r="A121" s="695" t="s">
        <v>1658</v>
      </c>
      <c r="B121" s="696" t="s">
        <v>3094</v>
      </c>
      <c r="C121" s="696" t="s">
        <v>2363</v>
      </c>
      <c r="D121" s="696" t="s">
        <v>2364</v>
      </c>
      <c r="E121" s="696" t="s">
        <v>2365</v>
      </c>
      <c r="F121" s="711"/>
      <c r="G121" s="711"/>
      <c r="H121" s="701">
        <v>0</v>
      </c>
      <c r="I121" s="711">
        <v>2</v>
      </c>
      <c r="J121" s="711">
        <v>1295.54</v>
      </c>
      <c r="K121" s="701">
        <v>1</v>
      </c>
      <c r="L121" s="711">
        <v>2</v>
      </c>
      <c r="M121" s="712">
        <v>1295.54</v>
      </c>
    </row>
    <row r="122" spans="1:13" ht="14.4" customHeight="1" x14ac:dyDescent="0.3">
      <c r="A122" s="695" t="s">
        <v>1658</v>
      </c>
      <c r="B122" s="696" t="s">
        <v>3089</v>
      </c>
      <c r="C122" s="696" t="s">
        <v>2366</v>
      </c>
      <c r="D122" s="696" t="s">
        <v>2367</v>
      </c>
      <c r="E122" s="696" t="s">
        <v>793</v>
      </c>
      <c r="F122" s="711"/>
      <c r="G122" s="711"/>
      <c r="H122" s="701"/>
      <c r="I122" s="711">
        <v>1</v>
      </c>
      <c r="J122" s="711">
        <v>0</v>
      </c>
      <c r="K122" s="701"/>
      <c r="L122" s="711">
        <v>1</v>
      </c>
      <c r="M122" s="712">
        <v>0</v>
      </c>
    </row>
    <row r="123" spans="1:13" ht="14.4" customHeight="1" x14ac:dyDescent="0.3">
      <c r="A123" s="695" t="s">
        <v>1659</v>
      </c>
      <c r="B123" s="696" t="s">
        <v>1562</v>
      </c>
      <c r="C123" s="696" t="s">
        <v>1110</v>
      </c>
      <c r="D123" s="696" t="s">
        <v>1111</v>
      </c>
      <c r="E123" s="696" t="s">
        <v>1112</v>
      </c>
      <c r="F123" s="711"/>
      <c r="G123" s="711"/>
      <c r="H123" s="701">
        <v>0</v>
      </c>
      <c r="I123" s="711">
        <v>1</v>
      </c>
      <c r="J123" s="711">
        <v>937.93</v>
      </c>
      <c r="K123" s="701">
        <v>1</v>
      </c>
      <c r="L123" s="711">
        <v>1</v>
      </c>
      <c r="M123" s="712">
        <v>937.93</v>
      </c>
    </row>
    <row r="124" spans="1:13" ht="14.4" customHeight="1" x14ac:dyDescent="0.3">
      <c r="A124" s="695" t="s">
        <v>1659</v>
      </c>
      <c r="B124" s="696" t="s">
        <v>1562</v>
      </c>
      <c r="C124" s="696" t="s">
        <v>1114</v>
      </c>
      <c r="D124" s="696" t="s">
        <v>1111</v>
      </c>
      <c r="E124" s="696" t="s">
        <v>1115</v>
      </c>
      <c r="F124" s="711"/>
      <c r="G124" s="711"/>
      <c r="H124" s="701">
        <v>0</v>
      </c>
      <c r="I124" s="711">
        <v>1</v>
      </c>
      <c r="J124" s="711">
        <v>1166.47</v>
      </c>
      <c r="K124" s="701">
        <v>1</v>
      </c>
      <c r="L124" s="711">
        <v>1</v>
      </c>
      <c r="M124" s="712">
        <v>1166.47</v>
      </c>
    </row>
    <row r="125" spans="1:13" ht="14.4" customHeight="1" x14ac:dyDescent="0.3">
      <c r="A125" s="695" t="s">
        <v>1659</v>
      </c>
      <c r="B125" s="696" t="s">
        <v>3090</v>
      </c>
      <c r="C125" s="696" t="s">
        <v>2075</v>
      </c>
      <c r="D125" s="696" t="s">
        <v>2076</v>
      </c>
      <c r="E125" s="696" t="s">
        <v>2077</v>
      </c>
      <c r="F125" s="711"/>
      <c r="G125" s="711"/>
      <c r="H125" s="701">
        <v>0</v>
      </c>
      <c r="I125" s="711">
        <v>1</v>
      </c>
      <c r="J125" s="711">
        <v>492.45</v>
      </c>
      <c r="K125" s="701">
        <v>1</v>
      </c>
      <c r="L125" s="711">
        <v>1</v>
      </c>
      <c r="M125" s="712">
        <v>492.45</v>
      </c>
    </row>
    <row r="126" spans="1:13" ht="14.4" customHeight="1" x14ac:dyDescent="0.3">
      <c r="A126" s="695" t="s">
        <v>1659</v>
      </c>
      <c r="B126" s="696" t="s">
        <v>1569</v>
      </c>
      <c r="C126" s="696" t="s">
        <v>1121</v>
      </c>
      <c r="D126" s="696" t="s">
        <v>1122</v>
      </c>
      <c r="E126" s="696" t="s">
        <v>1123</v>
      </c>
      <c r="F126" s="711"/>
      <c r="G126" s="711"/>
      <c r="H126" s="701">
        <v>0</v>
      </c>
      <c r="I126" s="711">
        <v>3</v>
      </c>
      <c r="J126" s="711">
        <v>134.67000000000002</v>
      </c>
      <c r="K126" s="701">
        <v>1</v>
      </c>
      <c r="L126" s="711">
        <v>3</v>
      </c>
      <c r="M126" s="712">
        <v>134.67000000000002</v>
      </c>
    </row>
    <row r="127" spans="1:13" ht="14.4" customHeight="1" x14ac:dyDescent="0.3">
      <c r="A127" s="695" t="s">
        <v>1659</v>
      </c>
      <c r="B127" s="696" t="s">
        <v>1627</v>
      </c>
      <c r="C127" s="696" t="s">
        <v>2423</v>
      </c>
      <c r="D127" s="696" t="s">
        <v>2231</v>
      </c>
      <c r="E127" s="696" t="s">
        <v>1482</v>
      </c>
      <c r="F127" s="711">
        <v>3</v>
      </c>
      <c r="G127" s="711">
        <v>202.26</v>
      </c>
      <c r="H127" s="701">
        <v>1</v>
      </c>
      <c r="I127" s="711"/>
      <c r="J127" s="711"/>
      <c r="K127" s="701">
        <v>0</v>
      </c>
      <c r="L127" s="711">
        <v>3</v>
      </c>
      <c r="M127" s="712">
        <v>202.26</v>
      </c>
    </row>
    <row r="128" spans="1:13" ht="14.4" customHeight="1" x14ac:dyDescent="0.3">
      <c r="A128" s="695" t="s">
        <v>1659</v>
      </c>
      <c r="B128" s="696" t="s">
        <v>3086</v>
      </c>
      <c r="C128" s="696" t="s">
        <v>1761</v>
      </c>
      <c r="D128" s="696" t="s">
        <v>1762</v>
      </c>
      <c r="E128" s="696" t="s">
        <v>1763</v>
      </c>
      <c r="F128" s="711"/>
      <c r="G128" s="711"/>
      <c r="H128" s="701">
        <v>0</v>
      </c>
      <c r="I128" s="711">
        <v>1</v>
      </c>
      <c r="J128" s="711">
        <v>164.15</v>
      </c>
      <c r="K128" s="701">
        <v>1</v>
      </c>
      <c r="L128" s="711">
        <v>1</v>
      </c>
      <c r="M128" s="712">
        <v>164.15</v>
      </c>
    </row>
    <row r="129" spans="1:13" ht="14.4" customHeight="1" x14ac:dyDescent="0.3">
      <c r="A129" s="695" t="s">
        <v>1659</v>
      </c>
      <c r="B129" s="696" t="s">
        <v>3086</v>
      </c>
      <c r="C129" s="696" t="s">
        <v>1919</v>
      </c>
      <c r="D129" s="696" t="s">
        <v>1762</v>
      </c>
      <c r="E129" s="696" t="s">
        <v>1920</v>
      </c>
      <c r="F129" s="711"/>
      <c r="G129" s="711"/>
      <c r="H129" s="701">
        <v>0</v>
      </c>
      <c r="I129" s="711">
        <v>9</v>
      </c>
      <c r="J129" s="711">
        <v>4432.05</v>
      </c>
      <c r="K129" s="701">
        <v>1</v>
      </c>
      <c r="L129" s="711">
        <v>9</v>
      </c>
      <c r="M129" s="712">
        <v>4432.05</v>
      </c>
    </row>
    <row r="130" spans="1:13" ht="14.4" customHeight="1" x14ac:dyDescent="0.3">
      <c r="A130" s="695" t="s">
        <v>1659</v>
      </c>
      <c r="B130" s="696" t="s">
        <v>3086</v>
      </c>
      <c r="C130" s="696" t="s">
        <v>2005</v>
      </c>
      <c r="D130" s="696" t="s">
        <v>1762</v>
      </c>
      <c r="E130" s="696" t="s">
        <v>2006</v>
      </c>
      <c r="F130" s="711"/>
      <c r="G130" s="711"/>
      <c r="H130" s="701">
        <v>0</v>
      </c>
      <c r="I130" s="711">
        <v>9</v>
      </c>
      <c r="J130" s="711">
        <v>4924.53</v>
      </c>
      <c r="K130" s="701">
        <v>1</v>
      </c>
      <c r="L130" s="711">
        <v>9</v>
      </c>
      <c r="M130" s="712">
        <v>4924.53</v>
      </c>
    </row>
    <row r="131" spans="1:13" ht="14.4" customHeight="1" x14ac:dyDescent="0.3">
      <c r="A131" s="695" t="s">
        <v>1659</v>
      </c>
      <c r="B131" s="696" t="s">
        <v>3093</v>
      </c>
      <c r="C131" s="696" t="s">
        <v>2298</v>
      </c>
      <c r="D131" s="696" t="s">
        <v>2299</v>
      </c>
      <c r="E131" s="696" t="s">
        <v>2300</v>
      </c>
      <c r="F131" s="711"/>
      <c r="G131" s="711"/>
      <c r="H131" s="701">
        <v>0</v>
      </c>
      <c r="I131" s="711">
        <v>2</v>
      </c>
      <c r="J131" s="711">
        <v>1640.86</v>
      </c>
      <c r="K131" s="701">
        <v>1</v>
      </c>
      <c r="L131" s="711">
        <v>2</v>
      </c>
      <c r="M131" s="712">
        <v>1640.86</v>
      </c>
    </row>
    <row r="132" spans="1:13" ht="14.4" customHeight="1" x14ac:dyDescent="0.3">
      <c r="A132" s="695" t="s">
        <v>1659</v>
      </c>
      <c r="B132" s="696" t="s">
        <v>3095</v>
      </c>
      <c r="C132" s="696" t="s">
        <v>2399</v>
      </c>
      <c r="D132" s="696" t="s">
        <v>2400</v>
      </c>
      <c r="E132" s="696" t="s">
        <v>2401</v>
      </c>
      <c r="F132" s="711"/>
      <c r="G132" s="711"/>
      <c r="H132" s="701">
        <v>0</v>
      </c>
      <c r="I132" s="711">
        <v>76</v>
      </c>
      <c r="J132" s="711">
        <v>3157.7999999999997</v>
      </c>
      <c r="K132" s="701">
        <v>1</v>
      </c>
      <c r="L132" s="711">
        <v>76</v>
      </c>
      <c r="M132" s="712">
        <v>3157.7999999999997</v>
      </c>
    </row>
    <row r="133" spans="1:13" ht="14.4" customHeight="1" x14ac:dyDescent="0.3">
      <c r="A133" s="695" t="s">
        <v>1659</v>
      </c>
      <c r="B133" s="696" t="s">
        <v>1585</v>
      </c>
      <c r="C133" s="696" t="s">
        <v>1323</v>
      </c>
      <c r="D133" s="696" t="s">
        <v>1590</v>
      </c>
      <c r="E133" s="696" t="s">
        <v>1591</v>
      </c>
      <c r="F133" s="711"/>
      <c r="G133" s="711"/>
      <c r="H133" s="701">
        <v>0</v>
      </c>
      <c r="I133" s="711">
        <v>5</v>
      </c>
      <c r="J133" s="711">
        <v>1666.55</v>
      </c>
      <c r="K133" s="701">
        <v>1</v>
      </c>
      <c r="L133" s="711">
        <v>5</v>
      </c>
      <c r="M133" s="712">
        <v>1666.55</v>
      </c>
    </row>
    <row r="134" spans="1:13" ht="14.4" customHeight="1" x14ac:dyDescent="0.3">
      <c r="A134" s="695" t="s">
        <v>1659</v>
      </c>
      <c r="B134" s="696" t="s">
        <v>1592</v>
      </c>
      <c r="C134" s="696" t="s">
        <v>1771</v>
      </c>
      <c r="D134" s="696" t="s">
        <v>1772</v>
      </c>
      <c r="E134" s="696" t="s">
        <v>1773</v>
      </c>
      <c r="F134" s="711"/>
      <c r="G134" s="711"/>
      <c r="H134" s="701">
        <v>0</v>
      </c>
      <c r="I134" s="711">
        <v>1</v>
      </c>
      <c r="J134" s="711">
        <v>138.16</v>
      </c>
      <c r="K134" s="701">
        <v>1</v>
      </c>
      <c r="L134" s="711">
        <v>1</v>
      </c>
      <c r="M134" s="712">
        <v>138.16</v>
      </c>
    </row>
    <row r="135" spans="1:13" ht="14.4" customHeight="1" x14ac:dyDescent="0.3">
      <c r="A135" s="695" t="s">
        <v>1659</v>
      </c>
      <c r="B135" s="696" t="s">
        <v>3091</v>
      </c>
      <c r="C135" s="696" t="s">
        <v>2407</v>
      </c>
      <c r="D135" s="696" t="s">
        <v>2408</v>
      </c>
      <c r="E135" s="696" t="s">
        <v>2409</v>
      </c>
      <c r="F135" s="711"/>
      <c r="G135" s="711"/>
      <c r="H135" s="701">
        <v>0</v>
      </c>
      <c r="I135" s="711">
        <v>2</v>
      </c>
      <c r="J135" s="711">
        <v>308.02</v>
      </c>
      <c r="K135" s="701">
        <v>1</v>
      </c>
      <c r="L135" s="711">
        <v>2</v>
      </c>
      <c r="M135" s="712">
        <v>308.02</v>
      </c>
    </row>
    <row r="136" spans="1:13" ht="14.4" customHeight="1" x14ac:dyDescent="0.3">
      <c r="A136" s="695" t="s">
        <v>1659</v>
      </c>
      <c r="B136" s="696" t="s">
        <v>1600</v>
      </c>
      <c r="C136" s="696" t="s">
        <v>1311</v>
      </c>
      <c r="D136" s="696" t="s">
        <v>1312</v>
      </c>
      <c r="E136" s="696" t="s">
        <v>1601</v>
      </c>
      <c r="F136" s="711"/>
      <c r="G136" s="711"/>
      <c r="H136" s="701">
        <v>0</v>
      </c>
      <c r="I136" s="711">
        <v>6</v>
      </c>
      <c r="J136" s="711">
        <v>419.15999999999997</v>
      </c>
      <c r="K136" s="701">
        <v>1</v>
      </c>
      <c r="L136" s="711">
        <v>6</v>
      </c>
      <c r="M136" s="712">
        <v>419.15999999999997</v>
      </c>
    </row>
    <row r="137" spans="1:13" ht="14.4" customHeight="1" x14ac:dyDescent="0.3">
      <c r="A137" s="695" t="s">
        <v>1659</v>
      </c>
      <c r="B137" s="696" t="s">
        <v>1605</v>
      </c>
      <c r="C137" s="696" t="s">
        <v>2415</v>
      </c>
      <c r="D137" s="696" t="s">
        <v>1152</v>
      </c>
      <c r="E137" s="696" t="s">
        <v>2416</v>
      </c>
      <c r="F137" s="711"/>
      <c r="G137" s="711"/>
      <c r="H137" s="701">
        <v>0</v>
      </c>
      <c r="I137" s="711">
        <v>1</v>
      </c>
      <c r="J137" s="711">
        <v>193.26</v>
      </c>
      <c r="K137" s="701">
        <v>1</v>
      </c>
      <c r="L137" s="711">
        <v>1</v>
      </c>
      <c r="M137" s="712">
        <v>193.26</v>
      </c>
    </row>
    <row r="138" spans="1:13" ht="14.4" customHeight="1" x14ac:dyDescent="0.3">
      <c r="A138" s="695" t="s">
        <v>1659</v>
      </c>
      <c r="B138" s="696" t="s">
        <v>1633</v>
      </c>
      <c r="C138" s="696" t="s">
        <v>1765</v>
      </c>
      <c r="D138" s="696" t="s">
        <v>1766</v>
      </c>
      <c r="E138" s="696" t="s">
        <v>1767</v>
      </c>
      <c r="F138" s="711"/>
      <c r="G138" s="711"/>
      <c r="H138" s="701">
        <v>0</v>
      </c>
      <c r="I138" s="711">
        <v>1</v>
      </c>
      <c r="J138" s="711">
        <v>32.74</v>
      </c>
      <c r="K138" s="701">
        <v>1</v>
      </c>
      <c r="L138" s="711">
        <v>1</v>
      </c>
      <c r="M138" s="712">
        <v>32.74</v>
      </c>
    </row>
    <row r="139" spans="1:13" ht="14.4" customHeight="1" x14ac:dyDescent="0.3">
      <c r="A139" s="695" t="s">
        <v>1660</v>
      </c>
      <c r="B139" s="696" t="s">
        <v>1553</v>
      </c>
      <c r="C139" s="696" t="s">
        <v>1786</v>
      </c>
      <c r="D139" s="696" t="s">
        <v>1787</v>
      </c>
      <c r="E139" s="696" t="s">
        <v>1788</v>
      </c>
      <c r="F139" s="711"/>
      <c r="G139" s="711"/>
      <c r="H139" s="701">
        <v>0</v>
      </c>
      <c r="I139" s="711">
        <v>1</v>
      </c>
      <c r="J139" s="711">
        <v>48.98</v>
      </c>
      <c r="K139" s="701">
        <v>1</v>
      </c>
      <c r="L139" s="711">
        <v>1</v>
      </c>
      <c r="M139" s="712">
        <v>48.98</v>
      </c>
    </row>
    <row r="140" spans="1:13" ht="14.4" customHeight="1" x14ac:dyDescent="0.3">
      <c r="A140" s="695" t="s">
        <v>1660</v>
      </c>
      <c r="B140" s="696" t="s">
        <v>1562</v>
      </c>
      <c r="C140" s="696" t="s">
        <v>1781</v>
      </c>
      <c r="D140" s="696" t="s">
        <v>1111</v>
      </c>
      <c r="E140" s="696" t="s">
        <v>1782</v>
      </c>
      <c r="F140" s="711"/>
      <c r="G140" s="711"/>
      <c r="H140" s="701"/>
      <c r="I140" s="711">
        <v>1</v>
      </c>
      <c r="J140" s="711">
        <v>0</v>
      </c>
      <c r="K140" s="701"/>
      <c r="L140" s="711">
        <v>1</v>
      </c>
      <c r="M140" s="712">
        <v>0</v>
      </c>
    </row>
    <row r="141" spans="1:13" ht="14.4" customHeight="1" x14ac:dyDescent="0.3">
      <c r="A141" s="695" t="s">
        <v>1660</v>
      </c>
      <c r="B141" s="696" t="s">
        <v>1562</v>
      </c>
      <c r="C141" s="696" t="s">
        <v>1783</v>
      </c>
      <c r="D141" s="696" t="s">
        <v>1111</v>
      </c>
      <c r="E141" s="696" t="s">
        <v>1784</v>
      </c>
      <c r="F141" s="711"/>
      <c r="G141" s="711"/>
      <c r="H141" s="701"/>
      <c r="I141" s="711">
        <v>2</v>
      </c>
      <c r="J141" s="711">
        <v>0</v>
      </c>
      <c r="K141" s="701"/>
      <c r="L141" s="711">
        <v>2</v>
      </c>
      <c r="M141" s="712">
        <v>0</v>
      </c>
    </row>
    <row r="142" spans="1:13" ht="14.4" customHeight="1" x14ac:dyDescent="0.3">
      <c r="A142" s="695" t="s">
        <v>1660</v>
      </c>
      <c r="B142" s="696" t="s">
        <v>1562</v>
      </c>
      <c r="C142" s="696" t="s">
        <v>1192</v>
      </c>
      <c r="D142" s="696" t="s">
        <v>1111</v>
      </c>
      <c r="E142" s="696" t="s">
        <v>1193</v>
      </c>
      <c r="F142" s="711"/>
      <c r="G142" s="711"/>
      <c r="H142" s="701">
        <v>0</v>
      </c>
      <c r="I142" s="711">
        <v>1</v>
      </c>
      <c r="J142" s="711">
        <v>625.29</v>
      </c>
      <c r="K142" s="701">
        <v>1</v>
      </c>
      <c r="L142" s="711">
        <v>1</v>
      </c>
      <c r="M142" s="712">
        <v>625.29</v>
      </c>
    </row>
    <row r="143" spans="1:13" ht="14.4" customHeight="1" x14ac:dyDescent="0.3">
      <c r="A143" s="695" t="s">
        <v>1660</v>
      </c>
      <c r="B143" s="696" t="s">
        <v>1562</v>
      </c>
      <c r="C143" s="696" t="s">
        <v>1110</v>
      </c>
      <c r="D143" s="696" t="s">
        <v>1111</v>
      </c>
      <c r="E143" s="696" t="s">
        <v>1112</v>
      </c>
      <c r="F143" s="711"/>
      <c r="G143" s="711"/>
      <c r="H143" s="701">
        <v>0</v>
      </c>
      <c r="I143" s="711">
        <v>3</v>
      </c>
      <c r="J143" s="711">
        <v>2813.79</v>
      </c>
      <c r="K143" s="701">
        <v>1</v>
      </c>
      <c r="L143" s="711">
        <v>3</v>
      </c>
      <c r="M143" s="712">
        <v>2813.79</v>
      </c>
    </row>
    <row r="144" spans="1:13" ht="14.4" customHeight="1" x14ac:dyDescent="0.3">
      <c r="A144" s="695" t="s">
        <v>1660</v>
      </c>
      <c r="B144" s="696" t="s">
        <v>1562</v>
      </c>
      <c r="C144" s="696" t="s">
        <v>1708</v>
      </c>
      <c r="D144" s="696" t="s">
        <v>1111</v>
      </c>
      <c r="E144" s="696" t="s">
        <v>1709</v>
      </c>
      <c r="F144" s="711"/>
      <c r="G144" s="711"/>
      <c r="H144" s="701">
        <v>0</v>
      </c>
      <c r="I144" s="711">
        <v>1</v>
      </c>
      <c r="J144" s="711">
        <v>1458.07</v>
      </c>
      <c r="K144" s="701">
        <v>1</v>
      </c>
      <c r="L144" s="711">
        <v>1</v>
      </c>
      <c r="M144" s="712">
        <v>1458.07</v>
      </c>
    </row>
    <row r="145" spans="1:13" ht="14.4" customHeight="1" x14ac:dyDescent="0.3">
      <c r="A145" s="695" t="s">
        <v>1660</v>
      </c>
      <c r="B145" s="696" t="s">
        <v>1568</v>
      </c>
      <c r="C145" s="696" t="s">
        <v>2452</v>
      </c>
      <c r="D145" s="696" t="s">
        <v>1126</v>
      </c>
      <c r="E145" s="696" t="s">
        <v>2121</v>
      </c>
      <c r="F145" s="711"/>
      <c r="G145" s="711"/>
      <c r="H145" s="701">
        <v>0</v>
      </c>
      <c r="I145" s="711">
        <v>1</v>
      </c>
      <c r="J145" s="711">
        <v>146.63</v>
      </c>
      <c r="K145" s="701">
        <v>1</v>
      </c>
      <c r="L145" s="711">
        <v>1</v>
      </c>
      <c r="M145" s="712">
        <v>146.63</v>
      </c>
    </row>
    <row r="146" spans="1:13" ht="14.4" customHeight="1" x14ac:dyDescent="0.3">
      <c r="A146" s="695" t="s">
        <v>1660</v>
      </c>
      <c r="B146" s="696" t="s">
        <v>1570</v>
      </c>
      <c r="C146" s="696" t="s">
        <v>2445</v>
      </c>
      <c r="D146" s="696" t="s">
        <v>2446</v>
      </c>
      <c r="E146" s="696" t="s">
        <v>2447</v>
      </c>
      <c r="F146" s="711"/>
      <c r="G146" s="711"/>
      <c r="H146" s="701">
        <v>0</v>
      </c>
      <c r="I146" s="711">
        <v>1</v>
      </c>
      <c r="J146" s="711">
        <v>270.69</v>
      </c>
      <c r="K146" s="701">
        <v>1</v>
      </c>
      <c r="L146" s="711">
        <v>1</v>
      </c>
      <c r="M146" s="712">
        <v>270.69</v>
      </c>
    </row>
    <row r="147" spans="1:13" ht="14.4" customHeight="1" x14ac:dyDescent="0.3">
      <c r="A147" s="695" t="s">
        <v>1660</v>
      </c>
      <c r="B147" s="696" t="s">
        <v>3096</v>
      </c>
      <c r="C147" s="696" t="s">
        <v>2475</v>
      </c>
      <c r="D147" s="696" t="s">
        <v>2476</v>
      </c>
      <c r="E147" s="696" t="s">
        <v>825</v>
      </c>
      <c r="F147" s="711"/>
      <c r="G147" s="711"/>
      <c r="H147" s="701">
        <v>0</v>
      </c>
      <c r="I147" s="711">
        <v>1</v>
      </c>
      <c r="J147" s="711">
        <v>67.42</v>
      </c>
      <c r="K147" s="701">
        <v>1</v>
      </c>
      <c r="L147" s="711">
        <v>1</v>
      </c>
      <c r="M147" s="712">
        <v>67.42</v>
      </c>
    </row>
    <row r="148" spans="1:13" ht="14.4" customHeight="1" x14ac:dyDescent="0.3">
      <c r="A148" s="695" t="s">
        <v>1660</v>
      </c>
      <c r="B148" s="696" t="s">
        <v>3086</v>
      </c>
      <c r="C148" s="696" t="s">
        <v>1761</v>
      </c>
      <c r="D148" s="696" t="s">
        <v>1762</v>
      </c>
      <c r="E148" s="696" t="s">
        <v>1763</v>
      </c>
      <c r="F148" s="711"/>
      <c r="G148" s="711"/>
      <c r="H148" s="701">
        <v>0</v>
      </c>
      <c r="I148" s="711">
        <v>3</v>
      </c>
      <c r="J148" s="711">
        <v>492.45000000000005</v>
      </c>
      <c r="K148" s="701">
        <v>1</v>
      </c>
      <c r="L148" s="711">
        <v>3</v>
      </c>
      <c r="M148" s="712">
        <v>492.45000000000005</v>
      </c>
    </row>
    <row r="149" spans="1:13" ht="14.4" customHeight="1" x14ac:dyDescent="0.3">
      <c r="A149" s="695" t="s">
        <v>1660</v>
      </c>
      <c r="B149" s="696" t="s">
        <v>3086</v>
      </c>
      <c r="C149" s="696" t="s">
        <v>1919</v>
      </c>
      <c r="D149" s="696" t="s">
        <v>1762</v>
      </c>
      <c r="E149" s="696" t="s">
        <v>1920</v>
      </c>
      <c r="F149" s="711"/>
      <c r="G149" s="711"/>
      <c r="H149" s="701">
        <v>0</v>
      </c>
      <c r="I149" s="711">
        <v>10</v>
      </c>
      <c r="J149" s="711">
        <v>4924.5</v>
      </c>
      <c r="K149" s="701">
        <v>1</v>
      </c>
      <c r="L149" s="711">
        <v>10</v>
      </c>
      <c r="M149" s="712">
        <v>4924.5</v>
      </c>
    </row>
    <row r="150" spans="1:13" ht="14.4" customHeight="1" x14ac:dyDescent="0.3">
      <c r="A150" s="695" t="s">
        <v>1660</v>
      </c>
      <c r="B150" s="696" t="s">
        <v>3095</v>
      </c>
      <c r="C150" s="696" t="s">
        <v>2457</v>
      </c>
      <c r="D150" s="696" t="s">
        <v>2458</v>
      </c>
      <c r="E150" s="696" t="s">
        <v>2459</v>
      </c>
      <c r="F150" s="711">
        <v>2</v>
      </c>
      <c r="G150" s="711">
        <v>0</v>
      </c>
      <c r="H150" s="701"/>
      <c r="I150" s="711"/>
      <c r="J150" s="711"/>
      <c r="K150" s="701"/>
      <c r="L150" s="711">
        <v>2</v>
      </c>
      <c r="M150" s="712">
        <v>0</v>
      </c>
    </row>
    <row r="151" spans="1:13" ht="14.4" customHeight="1" x14ac:dyDescent="0.3">
      <c r="A151" s="695" t="s">
        <v>1660</v>
      </c>
      <c r="B151" s="696" t="s">
        <v>1585</v>
      </c>
      <c r="C151" s="696" t="s">
        <v>1753</v>
      </c>
      <c r="D151" s="696" t="s">
        <v>1586</v>
      </c>
      <c r="E151" s="696" t="s">
        <v>1754</v>
      </c>
      <c r="F151" s="711">
        <v>1</v>
      </c>
      <c r="G151" s="711">
        <v>0</v>
      </c>
      <c r="H151" s="701"/>
      <c r="I151" s="711"/>
      <c r="J151" s="711"/>
      <c r="K151" s="701"/>
      <c r="L151" s="711">
        <v>1</v>
      </c>
      <c r="M151" s="712">
        <v>0</v>
      </c>
    </row>
    <row r="152" spans="1:13" ht="14.4" customHeight="1" x14ac:dyDescent="0.3">
      <c r="A152" s="695" t="s">
        <v>1660</v>
      </c>
      <c r="B152" s="696" t="s">
        <v>1585</v>
      </c>
      <c r="C152" s="696" t="s">
        <v>1293</v>
      </c>
      <c r="D152" s="696" t="s">
        <v>1586</v>
      </c>
      <c r="E152" s="696" t="s">
        <v>1587</v>
      </c>
      <c r="F152" s="711"/>
      <c r="G152" s="711"/>
      <c r="H152" s="701">
        <v>0</v>
      </c>
      <c r="I152" s="711">
        <v>1</v>
      </c>
      <c r="J152" s="711">
        <v>333.31</v>
      </c>
      <c r="K152" s="701">
        <v>1</v>
      </c>
      <c r="L152" s="711">
        <v>1</v>
      </c>
      <c r="M152" s="712">
        <v>333.31</v>
      </c>
    </row>
    <row r="153" spans="1:13" ht="14.4" customHeight="1" x14ac:dyDescent="0.3">
      <c r="A153" s="695" t="s">
        <v>1660</v>
      </c>
      <c r="B153" s="696" t="s">
        <v>1585</v>
      </c>
      <c r="C153" s="696" t="s">
        <v>1323</v>
      </c>
      <c r="D153" s="696" t="s">
        <v>1590</v>
      </c>
      <c r="E153" s="696" t="s">
        <v>1591</v>
      </c>
      <c r="F153" s="711"/>
      <c r="G153" s="711"/>
      <c r="H153" s="701">
        <v>0</v>
      </c>
      <c r="I153" s="711">
        <v>4</v>
      </c>
      <c r="J153" s="711">
        <v>969.83999999999992</v>
      </c>
      <c r="K153" s="701">
        <v>1</v>
      </c>
      <c r="L153" s="711">
        <v>4</v>
      </c>
      <c r="M153" s="712">
        <v>969.83999999999992</v>
      </c>
    </row>
    <row r="154" spans="1:13" ht="14.4" customHeight="1" x14ac:dyDescent="0.3">
      <c r="A154" s="695" t="s">
        <v>1660</v>
      </c>
      <c r="B154" s="696" t="s">
        <v>1592</v>
      </c>
      <c r="C154" s="696" t="s">
        <v>1300</v>
      </c>
      <c r="D154" s="696" t="s">
        <v>1301</v>
      </c>
      <c r="E154" s="696" t="s">
        <v>1593</v>
      </c>
      <c r="F154" s="711"/>
      <c r="G154" s="711"/>
      <c r="H154" s="701">
        <v>0</v>
      </c>
      <c r="I154" s="711">
        <v>2</v>
      </c>
      <c r="J154" s="711">
        <v>368.44</v>
      </c>
      <c r="K154" s="701">
        <v>1</v>
      </c>
      <c r="L154" s="711">
        <v>2</v>
      </c>
      <c r="M154" s="712">
        <v>368.44</v>
      </c>
    </row>
    <row r="155" spans="1:13" ht="14.4" customHeight="1" x14ac:dyDescent="0.3">
      <c r="A155" s="695" t="s">
        <v>1660</v>
      </c>
      <c r="B155" s="696" t="s">
        <v>3088</v>
      </c>
      <c r="C155" s="696" t="s">
        <v>1800</v>
      </c>
      <c r="D155" s="696" t="s">
        <v>1801</v>
      </c>
      <c r="E155" s="696" t="s">
        <v>1802</v>
      </c>
      <c r="F155" s="711"/>
      <c r="G155" s="711"/>
      <c r="H155" s="701">
        <v>0</v>
      </c>
      <c r="I155" s="711">
        <v>3</v>
      </c>
      <c r="J155" s="711">
        <v>3422.1000000000004</v>
      </c>
      <c r="K155" s="701">
        <v>1</v>
      </c>
      <c r="L155" s="711">
        <v>3</v>
      </c>
      <c r="M155" s="712">
        <v>3422.1000000000004</v>
      </c>
    </row>
    <row r="156" spans="1:13" ht="14.4" customHeight="1" x14ac:dyDescent="0.3">
      <c r="A156" s="695" t="s">
        <v>1660</v>
      </c>
      <c r="B156" s="696" t="s">
        <v>1605</v>
      </c>
      <c r="C156" s="696" t="s">
        <v>2469</v>
      </c>
      <c r="D156" s="696" t="s">
        <v>2470</v>
      </c>
      <c r="E156" s="696" t="s">
        <v>2471</v>
      </c>
      <c r="F156" s="711">
        <v>1</v>
      </c>
      <c r="G156" s="711">
        <v>96.63</v>
      </c>
      <c r="H156" s="701">
        <v>1</v>
      </c>
      <c r="I156" s="711"/>
      <c r="J156" s="711"/>
      <c r="K156" s="701">
        <v>0</v>
      </c>
      <c r="L156" s="711">
        <v>1</v>
      </c>
      <c r="M156" s="712">
        <v>96.63</v>
      </c>
    </row>
    <row r="157" spans="1:13" ht="14.4" customHeight="1" x14ac:dyDescent="0.3">
      <c r="A157" s="695" t="s">
        <v>1660</v>
      </c>
      <c r="B157" s="696" t="s">
        <v>1633</v>
      </c>
      <c r="C157" s="696" t="s">
        <v>1789</v>
      </c>
      <c r="D157" s="696" t="s">
        <v>1790</v>
      </c>
      <c r="E157" s="696" t="s">
        <v>1791</v>
      </c>
      <c r="F157" s="711"/>
      <c r="G157" s="711"/>
      <c r="H157" s="701">
        <v>0</v>
      </c>
      <c r="I157" s="711">
        <v>1</v>
      </c>
      <c r="J157" s="711">
        <v>147.36000000000001</v>
      </c>
      <c r="K157" s="701">
        <v>1</v>
      </c>
      <c r="L157" s="711">
        <v>1</v>
      </c>
      <c r="M157" s="712">
        <v>147.36000000000001</v>
      </c>
    </row>
    <row r="158" spans="1:13" ht="14.4" customHeight="1" x14ac:dyDescent="0.3">
      <c r="A158" s="695" t="s">
        <v>1661</v>
      </c>
      <c r="B158" s="696" t="s">
        <v>1553</v>
      </c>
      <c r="C158" s="696" t="s">
        <v>1786</v>
      </c>
      <c r="D158" s="696" t="s">
        <v>1787</v>
      </c>
      <c r="E158" s="696" t="s">
        <v>1788</v>
      </c>
      <c r="F158" s="711"/>
      <c r="G158" s="711"/>
      <c r="H158" s="701">
        <v>0</v>
      </c>
      <c r="I158" s="711">
        <v>3</v>
      </c>
      <c r="J158" s="711">
        <v>146.94</v>
      </c>
      <c r="K158" s="701">
        <v>1</v>
      </c>
      <c r="L158" s="711">
        <v>3</v>
      </c>
      <c r="M158" s="712">
        <v>146.94</v>
      </c>
    </row>
    <row r="159" spans="1:13" ht="14.4" customHeight="1" x14ac:dyDescent="0.3">
      <c r="A159" s="695" t="s">
        <v>1661</v>
      </c>
      <c r="B159" s="696" t="s">
        <v>3097</v>
      </c>
      <c r="C159" s="696" t="s">
        <v>2550</v>
      </c>
      <c r="D159" s="696" t="s">
        <v>2551</v>
      </c>
      <c r="E159" s="696" t="s">
        <v>2552</v>
      </c>
      <c r="F159" s="711">
        <v>2</v>
      </c>
      <c r="G159" s="711">
        <v>230.36</v>
      </c>
      <c r="H159" s="701">
        <v>1</v>
      </c>
      <c r="I159" s="711"/>
      <c r="J159" s="711"/>
      <c r="K159" s="701">
        <v>0</v>
      </c>
      <c r="L159" s="711">
        <v>2</v>
      </c>
      <c r="M159" s="712">
        <v>230.36</v>
      </c>
    </row>
    <row r="160" spans="1:13" ht="14.4" customHeight="1" x14ac:dyDescent="0.3">
      <c r="A160" s="695" t="s">
        <v>1661</v>
      </c>
      <c r="B160" s="696" t="s">
        <v>3097</v>
      </c>
      <c r="C160" s="696" t="s">
        <v>2553</v>
      </c>
      <c r="D160" s="696" t="s">
        <v>2554</v>
      </c>
      <c r="E160" s="696" t="s">
        <v>2555</v>
      </c>
      <c r="F160" s="711"/>
      <c r="G160" s="711"/>
      <c r="H160" s="701">
        <v>0</v>
      </c>
      <c r="I160" s="711">
        <v>3</v>
      </c>
      <c r="J160" s="711">
        <v>345.54</v>
      </c>
      <c r="K160" s="701">
        <v>1</v>
      </c>
      <c r="L160" s="711">
        <v>3</v>
      </c>
      <c r="M160" s="712">
        <v>345.54</v>
      </c>
    </row>
    <row r="161" spans="1:13" ht="14.4" customHeight="1" x14ac:dyDescent="0.3">
      <c r="A161" s="695" t="s">
        <v>1661</v>
      </c>
      <c r="B161" s="696" t="s">
        <v>3090</v>
      </c>
      <c r="C161" s="696" t="s">
        <v>2075</v>
      </c>
      <c r="D161" s="696" t="s">
        <v>2076</v>
      </c>
      <c r="E161" s="696" t="s">
        <v>2077</v>
      </c>
      <c r="F161" s="711"/>
      <c r="G161" s="711"/>
      <c r="H161" s="701">
        <v>0</v>
      </c>
      <c r="I161" s="711">
        <v>3</v>
      </c>
      <c r="J161" s="711">
        <v>1477.35</v>
      </c>
      <c r="K161" s="701">
        <v>1</v>
      </c>
      <c r="L161" s="711">
        <v>3</v>
      </c>
      <c r="M161" s="712">
        <v>1477.35</v>
      </c>
    </row>
    <row r="162" spans="1:13" ht="14.4" customHeight="1" x14ac:dyDescent="0.3">
      <c r="A162" s="695" t="s">
        <v>1661</v>
      </c>
      <c r="B162" s="696" t="s">
        <v>3098</v>
      </c>
      <c r="C162" s="696" t="s">
        <v>2524</v>
      </c>
      <c r="D162" s="696" t="s">
        <v>2525</v>
      </c>
      <c r="E162" s="696" t="s">
        <v>2526</v>
      </c>
      <c r="F162" s="711"/>
      <c r="G162" s="711"/>
      <c r="H162" s="701">
        <v>0</v>
      </c>
      <c r="I162" s="711">
        <v>2</v>
      </c>
      <c r="J162" s="711">
        <v>224.9</v>
      </c>
      <c r="K162" s="701">
        <v>1</v>
      </c>
      <c r="L162" s="711">
        <v>2</v>
      </c>
      <c r="M162" s="712">
        <v>224.9</v>
      </c>
    </row>
    <row r="163" spans="1:13" ht="14.4" customHeight="1" x14ac:dyDescent="0.3">
      <c r="A163" s="695" t="s">
        <v>1661</v>
      </c>
      <c r="B163" s="696" t="s">
        <v>1568</v>
      </c>
      <c r="C163" s="696" t="s">
        <v>2452</v>
      </c>
      <c r="D163" s="696" t="s">
        <v>1126</v>
      </c>
      <c r="E163" s="696" t="s">
        <v>2121</v>
      </c>
      <c r="F163" s="711"/>
      <c r="G163" s="711"/>
      <c r="H163" s="701">
        <v>0</v>
      </c>
      <c r="I163" s="711">
        <v>1</v>
      </c>
      <c r="J163" s="711">
        <v>146.63</v>
      </c>
      <c r="K163" s="701">
        <v>1</v>
      </c>
      <c r="L163" s="711">
        <v>1</v>
      </c>
      <c r="M163" s="712">
        <v>146.63</v>
      </c>
    </row>
    <row r="164" spans="1:13" ht="14.4" customHeight="1" x14ac:dyDescent="0.3">
      <c r="A164" s="695" t="s">
        <v>1661</v>
      </c>
      <c r="B164" s="696" t="s">
        <v>1569</v>
      </c>
      <c r="C164" s="696" t="s">
        <v>2498</v>
      </c>
      <c r="D164" s="696" t="s">
        <v>2499</v>
      </c>
      <c r="E164" s="696" t="s">
        <v>2500</v>
      </c>
      <c r="F164" s="711">
        <v>1</v>
      </c>
      <c r="G164" s="711">
        <v>0</v>
      </c>
      <c r="H164" s="701"/>
      <c r="I164" s="711"/>
      <c r="J164" s="711"/>
      <c r="K164" s="701"/>
      <c r="L164" s="711">
        <v>1</v>
      </c>
      <c r="M164" s="712">
        <v>0</v>
      </c>
    </row>
    <row r="165" spans="1:13" ht="14.4" customHeight="1" x14ac:dyDescent="0.3">
      <c r="A165" s="695" t="s">
        <v>1661</v>
      </c>
      <c r="B165" s="696" t="s">
        <v>1570</v>
      </c>
      <c r="C165" s="696" t="s">
        <v>2445</v>
      </c>
      <c r="D165" s="696" t="s">
        <v>2446</v>
      </c>
      <c r="E165" s="696" t="s">
        <v>2447</v>
      </c>
      <c r="F165" s="711"/>
      <c r="G165" s="711"/>
      <c r="H165" s="701">
        <v>0</v>
      </c>
      <c r="I165" s="711">
        <v>1</v>
      </c>
      <c r="J165" s="711">
        <v>270.69</v>
      </c>
      <c r="K165" s="701">
        <v>1</v>
      </c>
      <c r="L165" s="711">
        <v>1</v>
      </c>
      <c r="M165" s="712">
        <v>270.69</v>
      </c>
    </row>
    <row r="166" spans="1:13" ht="14.4" customHeight="1" x14ac:dyDescent="0.3">
      <c r="A166" s="695" t="s">
        <v>1661</v>
      </c>
      <c r="B166" s="696" t="s">
        <v>3099</v>
      </c>
      <c r="C166" s="696" t="s">
        <v>2544</v>
      </c>
      <c r="D166" s="696" t="s">
        <v>2545</v>
      </c>
      <c r="E166" s="696" t="s">
        <v>2447</v>
      </c>
      <c r="F166" s="711"/>
      <c r="G166" s="711"/>
      <c r="H166" s="701">
        <v>0</v>
      </c>
      <c r="I166" s="711">
        <v>1</v>
      </c>
      <c r="J166" s="711">
        <v>112.36</v>
      </c>
      <c r="K166" s="701">
        <v>1</v>
      </c>
      <c r="L166" s="711">
        <v>1</v>
      </c>
      <c r="M166" s="712">
        <v>112.36</v>
      </c>
    </row>
    <row r="167" spans="1:13" ht="14.4" customHeight="1" x14ac:dyDescent="0.3">
      <c r="A167" s="695" t="s">
        <v>1661</v>
      </c>
      <c r="B167" s="696" t="s">
        <v>3096</v>
      </c>
      <c r="C167" s="696" t="s">
        <v>2578</v>
      </c>
      <c r="D167" s="696" t="s">
        <v>2579</v>
      </c>
      <c r="E167" s="696" t="s">
        <v>2580</v>
      </c>
      <c r="F167" s="711"/>
      <c r="G167" s="711"/>
      <c r="H167" s="701">
        <v>0</v>
      </c>
      <c r="I167" s="711">
        <v>3</v>
      </c>
      <c r="J167" s="711">
        <v>404.49</v>
      </c>
      <c r="K167" s="701">
        <v>1</v>
      </c>
      <c r="L167" s="711">
        <v>3</v>
      </c>
      <c r="M167" s="712">
        <v>404.49</v>
      </c>
    </row>
    <row r="168" spans="1:13" ht="14.4" customHeight="1" x14ac:dyDescent="0.3">
      <c r="A168" s="695" t="s">
        <v>1661</v>
      </c>
      <c r="B168" s="696" t="s">
        <v>1571</v>
      </c>
      <c r="C168" s="696" t="s">
        <v>2547</v>
      </c>
      <c r="D168" s="696" t="s">
        <v>1145</v>
      </c>
      <c r="E168" s="696" t="s">
        <v>2548</v>
      </c>
      <c r="F168" s="711"/>
      <c r="G168" s="711"/>
      <c r="H168" s="701"/>
      <c r="I168" s="711">
        <v>1</v>
      </c>
      <c r="J168" s="711">
        <v>0</v>
      </c>
      <c r="K168" s="701"/>
      <c r="L168" s="711">
        <v>1</v>
      </c>
      <c r="M168" s="712">
        <v>0</v>
      </c>
    </row>
    <row r="169" spans="1:13" ht="14.4" customHeight="1" x14ac:dyDescent="0.3">
      <c r="A169" s="695" t="s">
        <v>1661</v>
      </c>
      <c r="B169" s="696" t="s">
        <v>1575</v>
      </c>
      <c r="C169" s="696" t="s">
        <v>2488</v>
      </c>
      <c r="D169" s="696" t="s">
        <v>1576</v>
      </c>
      <c r="E169" s="696" t="s">
        <v>2489</v>
      </c>
      <c r="F169" s="711"/>
      <c r="G169" s="711"/>
      <c r="H169" s="701">
        <v>0</v>
      </c>
      <c r="I169" s="711">
        <v>1</v>
      </c>
      <c r="J169" s="711">
        <v>435.3</v>
      </c>
      <c r="K169" s="701">
        <v>1</v>
      </c>
      <c r="L169" s="711">
        <v>1</v>
      </c>
      <c r="M169" s="712">
        <v>435.3</v>
      </c>
    </row>
    <row r="170" spans="1:13" ht="14.4" customHeight="1" x14ac:dyDescent="0.3">
      <c r="A170" s="695" t="s">
        <v>1661</v>
      </c>
      <c r="B170" s="696" t="s">
        <v>3085</v>
      </c>
      <c r="C170" s="696" t="s">
        <v>2624</v>
      </c>
      <c r="D170" s="696" t="s">
        <v>2625</v>
      </c>
      <c r="E170" s="696" t="s">
        <v>2626</v>
      </c>
      <c r="F170" s="711"/>
      <c r="G170" s="711"/>
      <c r="H170" s="701"/>
      <c r="I170" s="711">
        <v>6</v>
      </c>
      <c r="J170" s="711">
        <v>0</v>
      </c>
      <c r="K170" s="701"/>
      <c r="L170" s="711">
        <v>6</v>
      </c>
      <c r="M170" s="712">
        <v>0</v>
      </c>
    </row>
    <row r="171" spans="1:13" ht="14.4" customHeight="1" x14ac:dyDescent="0.3">
      <c r="A171" s="695" t="s">
        <v>1661</v>
      </c>
      <c r="B171" s="696" t="s">
        <v>3085</v>
      </c>
      <c r="C171" s="696" t="s">
        <v>1922</v>
      </c>
      <c r="D171" s="696" t="s">
        <v>1923</v>
      </c>
      <c r="E171" s="696" t="s">
        <v>1924</v>
      </c>
      <c r="F171" s="711"/>
      <c r="G171" s="711"/>
      <c r="H171" s="701">
        <v>0</v>
      </c>
      <c r="I171" s="711">
        <v>14</v>
      </c>
      <c r="J171" s="711">
        <v>1462.3</v>
      </c>
      <c r="K171" s="701">
        <v>1</v>
      </c>
      <c r="L171" s="711">
        <v>14</v>
      </c>
      <c r="M171" s="712">
        <v>1462.3</v>
      </c>
    </row>
    <row r="172" spans="1:13" ht="14.4" customHeight="1" x14ac:dyDescent="0.3">
      <c r="A172" s="695" t="s">
        <v>1661</v>
      </c>
      <c r="B172" s="696" t="s">
        <v>3086</v>
      </c>
      <c r="C172" s="696" t="s">
        <v>1916</v>
      </c>
      <c r="D172" s="696" t="s">
        <v>1917</v>
      </c>
      <c r="E172" s="696" t="s">
        <v>1918</v>
      </c>
      <c r="F172" s="711">
        <v>13</v>
      </c>
      <c r="G172" s="711">
        <v>7113.2099999999991</v>
      </c>
      <c r="H172" s="701">
        <v>1</v>
      </c>
      <c r="I172" s="711"/>
      <c r="J172" s="711"/>
      <c r="K172" s="701">
        <v>0</v>
      </c>
      <c r="L172" s="711">
        <v>13</v>
      </c>
      <c r="M172" s="712">
        <v>7113.2099999999991</v>
      </c>
    </row>
    <row r="173" spans="1:13" ht="14.4" customHeight="1" x14ac:dyDescent="0.3">
      <c r="A173" s="695" t="s">
        <v>1661</v>
      </c>
      <c r="B173" s="696" t="s">
        <v>3086</v>
      </c>
      <c r="C173" s="696" t="s">
        <v>1919</v>
      </c>
      <c r="D173" s="696" t="s">
        <v>1762</v>
      </c>
      <c r="E173" s="696" t="s">
        <v>1920</v>
      </c>
      <c r="F173" s="711"/>
      <c r="G173" s="711"/>
      <c r="H173" s="701">
        <v>0</v>
      </c>
      <c r="I173" s="711">
        <v>72</v>
      </c>
      <c r="J173" s="711">
        <v>35456.399999999994</v>
      </c>
      <c r="K173" s="701">
        <v>1</v>
      </c>
      <c r="L173" s="711">
        <v>72</v>
      </c>
      <c r="M173" s="712">
        <v>35456.399999999994</v>
      </c>
    </row>
    <row r="174" spans="1:13" ht="14.4" customHeight="1" x14ac:dyDescent="0.3">
      <c r="A174" s="695" t="s">
        <v>1661</v>
      </c>
      <c r="B174" s="696" t="s">
        <v>3086</v>
      </c>
      <c r="C174" s="696" t="s">
        <v>2005</v>
      </c>
      <c r="D174" s="696" t="s">
        <v>1762</v>
      </c>
      <c r="E174" s="696" t="s">
        <v>2006</v>
      </c>
      <c r="F174" s="711"/>
      <c r="G174" s="711"/>
      <c r="H174" s="701">
        <v>0</v>
      </c>
      <c r="I174" s="711">
        <v>3</v>
      </c>
      <c r="J174" s="711">
        <v>1641.5099999999998</v>
      </c>
      <c r="K174" s="701">
        <v>1</v>
      </c>
      <c r="L174" s="711">
        <v>3</v>
      </c>
      <c r="M174" s="712">
        <v>1641.5099999999998</v>
      </c>
    </row>
    <row r="175" spans="1:13" ht="14.4" customHeight="1" x14ac:dyDescent="0.3">
      <c r="A175" s="695" t="s">
        <v>1661</v>
      </c>
      <c r="B175" s="696" t="s">
        <v>3093</v>
      </c>
      <c r="C175" s="696" t="s">
        <v>2298</v>
      </c>
      <c r="D175" s="696" t="s">
        <v>2299</v>
      </c>
      <c r="E175" s="696" t="s">
        <v>2300</v>
      </c>
      <c r="F175" s="711"/>
      <c r="G175" s="711"/>
      <c r="H175" s="701">
        <v>0</v>
      </c>
      <c r="I175" s="711">
        <v>2</v>
      </c>
      <c r="J175" s="711">
        <v>1640.86</v>
      </c>
      <c r="K175" s="701">
        <v>1</v>
      </c>
      <c r="L175" s="711">
        <v>2</v>
      </c>
      <c r="M175" s="712">
        <v>1640.86</v>
      </c>
    </row>
    <row r="176" spans="1:13" ht="14.4" customHeight="1" x14ac:dyDescent="0.3">
      <c r="A176" s="695" t="s">
        <v>1661</v>
      </c>
      <c r="B176" s="696" t="s">
        <v>3093</v>
      </c>
      <c r="C176" s="696" t="s">
        <v>2520</v>
      </c>
      <c r="D176" s="696" t="s">
        <v>2299</v>
      </c>
      <c r="E176" s="696" t="s">
        <v>1905</v>
      </c>
      <c r="F176" s="711">
        <v>1</v>
      </c>
      <c r="G176" s="711">
        <v>0</v>
      </c>
      <c r="H176" s="701"/>
      <c r="I176" s="711"/>
      <c r="J176" s="711"/>
      <c r="K176" s="701"/>
      <c r="L176" s="711">
        <v>1</v>
      </c>
      <c r="M176" s="712">
        <v>0</v>
      </c>
    </row>
    <row r="177" spans="1:13" ht="14.4" customHeight="1" x14ac:dyDescent="0.3">
      <c r="A177" s="695" t="s">
        <v>1661</v>
      </c>
      <c r="B177" s="696" t="s">
        <v>3093</v>
      </c>
      <c r="C177" s="696" t="s">
        <v>2521</v>
      </c>
      <c r="D177" s="696" t="s">
        <v>2522</v>
      </c>
      <c r="E177" s="696" t="s">
        <v>1905</v>
      </c>
      <c r="F177" s="711">
        <v>1</v>
      </c>
      <c r="G177" s="711">
        <v>911.59</v>
      </c>
      <c r="H177" s="701">
        <v>1</v>
      </c>
      <c r="I177" s="711"/>
      <c r="J177" s="711"/>
      <c r="K177" s="701">
        <v>0</v>
      </c>
      <c r="L177" s="711">
        <v>1</v>
      </c>
      <c r="M177" s="712">
        <v>911.59</v>
      </c>
    </row>
    <row r="178" spans="1:13" ht="14.4" customHeight="1" x14ac:dyDescent="0.3">
      <c r="A178" s="695" t="s">
        <v>1661</v>
      </c>
      <c r="B178" s="696" t="s">
        <v>1583</v>
      </c>
      <c r="C178" s="696" t="s">
        <v>2537</v>
      </c>
      <c r="D178" s="696" t="s">
        <v>2538</v>
      </c>
      <c r="E178" s="696" t="s">
        <v>2539</v>
      </c>
      <c r="F178" s="711"/>
      <c r="G178" s="711"/>
      <c r="H178" s="701">
        <v>0</v>
      </c>
      <c r="I178" s="711">
        <v>1</v>
      </c>
      <c r="J178" s="711">
        <v>108.46</v>
      </c>
      <c r="K178" s="701">
        <v>1</v>
      </c>
      <c r="L178" s="711">
        <v>1</v>
      </c>
      <c r="M178" s="712">
        <v>108.46</v>
      </c>
    </row>
    <row r="179" spans="1:13" ht="14.4" customHeight="1" x14ac:dyDescent="0.3">
      <c r="A179" s="695" t="s">
        <v>1661</v>
      </c>
      <c r="B179" s="696" t="s">
        <v>3095</v>
      </c>
      <c r="C179" s="696" t="s">
        <v>2399</v>
      </c>
      <c r="D179" s="696" t="s">
        <v>2400</v>
      </c>
      <c r="E179" s="696" t="s">
        <v>2401</v>
      </c>
      <c r="F179" s="711"/>
      <c r="G179" s="711"/>
      <c r="H179" s="701">
        <v>0</v>
      </c>
      <c r="I179" s="711">
        <v>1</v>
      </c>
      <c r="J179" s="711">
        <v>41.55</v>
      </c>
      <c r="K179" s="701">
        <v>1</v>
      </c>
      <c r="L179" s="711">
        <v>1</v>
      </c>
      <c r="M179" s="712">
        <v>41.55</v>
      </c>
    </row>
    <row r="180" spans="1:13" ht="14.4" customHeight="1" x14ac:dyDescent="0.3">
      <c r="A180" s="695" t="s">
        <v>1661</v>
      </c>
      <c r="B180" s="696" t="s">
        <v>1585</v>
      </c>
      <c r="C180" s="696" t="s">
        <v>1293</v>
      </c>
      <c r="D180" s="696" t="s">
        <v>1586</v>
      </c>
      <c r="E180" s="696" t="s">
        <v>1587</v>
      </c>
      <c r="F180" s="711"/>
      <c r="G180" s="711"/>
      <c r="H180" s="701">
        <v>0</v>
      </c>
      <c r="I180" s="711">
        <v>1</v>
      </c>
      <c r="J180" s="711">
        <v>333.31</v>
      </c>
      <c r="K180" s="701">
        <v>1</v>
      </c>
      <c r="L180" s="711">
        <v>1</v>
      </c>
      <c r="M180" s="712">
        <v>333.31</v>
      </c>
    </row>
    <row r="181" spans="1:13" ht="14.4" customHeight="1" x14ac:dyDescent="0.3">
      <c r="A181" s="695" t="s">
        <v>1661</v>
      </c>
      <c r="B181" s="696" t="s">
        <v>1592</v>
      </c>
      <c r="C181" s="696" t="s">
        <v>1300</v>
      </c>
      <c r="D181" s="696" t="s">
        <v>1301</v>
      </c>
      <c r="E181" s="696" t="s">
        <v>1593</v>
      </c>
      <c r="F181" s="711"/>
      <c r="G181" s="711"/>
      <c r="H181" s="701">
        <v>0</v>
      </c>
      <c r="I181" s="711">
        <v>11</v>
      </c>
      <c r="J181" s="711">
        <v>2026.42</v>
      </c>
      <c r="K181" s="701">
        <v>1</v>
      </c>
      <c r="L181" s="711">
        <v>11</v>
      </c>
      <c r="M181" s="712">
        <v>2026.42</v>
      </c>
    </row>
    <row r="182" spans="1:13" ht="14.4" customHeight="1" x14ac:dyDescent="0.3">
      <c r="A182" s="695" t="s">
        <v>1661</v>
      </c>
      <c r="B182" s="696" t="s">
        <v>3100</v>
      </c>
      <c r="C182" s="696" t="s">
        <v>2491</v>
      </c>
      <c r="D182" s="696" t="s">
        <v>2492</v>
      </c>
      <c r="E182" s="696" t="s">
        <v>2493</v>
      </c>
      <c r="F182" s="711"/>
      <c r="G182" s="711"/>
      <c r="H182" s="701"/>
      <c r="I182" s="711">
        <v>1</v>
      </c>
      <c r="J182" s="711">
        <v>0</v>
      </c>
      <c r="K182" s="701"/>
      <c r="L182" s="711">
        <v>1</v>
      </c>
      <c r="M182" s="712">
        <v>0</v>
      </c>
    </row>
    <row r="183" spans="1:13" ht="14.4" customHeight="1" x14ac:dyDescent="0.3">
      <c r="A183" s="695" t="s">
        <v>1661</v>
      </c>
      <c r="B183" s="696" t="s">
        <v>1600</v>
      </c>
      <c r="C183" s="696" t="s">
        <v>1311</v>
      </c>
      <c r="D183" s="696" t="s">
        <v>1312</v>
      </c>
      <c r="E183" s="696" t="s">
        <v>1601</v>
      </c>
      <c r="F183" s="711"/>
      <c r="G183" s="711"/>
      <c r="H183" s="701">
        <v>0</v>
      </c>
      <c r="I183" s="711">
        <v>10</v>
      </c>
      <c r="J183" s="711">
        <v>698.6</v>
      </c>
      <c r="K183" s="701">
        <v>1</v>
      </c>
      <c r="L183" s="711">
        <v>10</v>
      </c>
      <c r="M183" s="712">
        <v>698.6</v>
      </c>
    </row>
    <row r="184" spans="1:13" ht="14.4" customHeight="1" x14ac:dyDescent="0.3">
      <c r="A184" s="695" t="s">
        <v>1661</v>
      </c>
      <c r="B184" s="696" t="s">
        <v>1602</v>
      </c>
      <c r="C184" s="696" t="s">
        <v>2503</v>
      </c>
      <c r="D184" s="696" t="s">
        <v>2504</v>
      </c>
      <c r="E184" s="696" t="s">
        <v>1773</v>
      </c>
      <c r="F184" s="711"/>
      <c r="G184" s="711"/>
      <c r="H184" s="701">
        <v>0</v>
      </c>
      <c r="I184" s="711">
        <v>1</v>
      </c>
      <c r="J184" s="711">
        <v>52.4</v>
      </c>
      <c r="K184" s="701">
        <v>1</v>
      </c>
      <c r="L184" s="711">
        <v>1</v>
      </c>
      <c r="M184" s="712">
        <v>52.4</v>
      </c>
    </row>
    <row r="185" spans="1:13" ht="14.4" customHeight="1" x14ac:dyDescent="0.3">
      <c r="A185" s="695" t="s">
        <v>1661</v>
      </c>
      <c r="B185" s="696" t="s">
        <v>1602</v>
      </c>
      <c r="C185" s="696" t="s">
        <v>1304</v>
      </c>
      <c r="D185" s="696" t="s">
        <v>1305</v>
      </c>
      <c r="E185" s="696" t="s">
        <v>1593</v>
      </c>
      <c r="F185" s="711"/>
      <c r="G185" s="711"/>
      <c r="H185" s="701">
        <v>0</v>
      </c>
      <c r="I185" s="711">
        <v>3</v>
      </c>
      <c r="J185" s="711">
        <v>209.57999999999998</v>
      </c>
      <c r="K185" s="701">
        <v>1</v>
      </c>
      <c r="L185" s="711">
        <v>3</v>
      </c>
      <c r="M185" s="712">
        <v>209.57999999999998</v>
      </c>
    </row>
    <row r="186" spans="1:13" ht="14.4" customHeight="1" x14ac:dyDescent="0.3">
      <c r="A186" s="695" t="s">
        <v>1661</v>
      </c>
      <c r="B186" s="696" t="s">
        <v>3087</v>
      </c>
      <c r="C186" s="696" t="s">
        <v>2614</v>
      </c>
      <c r="D186" s="696" t="s">
        <v>2615</v>
      </c>
      <c r="E186" s="696" t="s">
        <v>2447</v>
      </c>
      <c r="F186" s="711"/>
      <c r="G186" s="711"/>
      <c r="H186" s="701">
        <v>0</v>
      </c>
      <c r="I186" s="711">
        <v>1</v>
      </c>
      <c r="J186" s="711">
        <v>257.35000000000002</v>
      </c>
      <c r="K186" s="701">
        <v>1</v>
      </c>
      <c r="L186" s="711">
        <v>1</v>
      </c>
      <c r="M186" s="712">
        <v>257.35000000000002</v>
      </c>
    </row>
    <row r="187" spans="1:13" ht="14.4" customHeight="1" x14ac:dyDescent="0.3">
      <c r="A187" s="695" t="s">
        <v>1661</v>
      </c>
      <c r="B187" s="696" t="s">
        <v>3087</v>
      </c>
      <c r="C187" s="696" t="s">
        <v>2616</v>
      </c>
      <c r="D187" s="696" t="s">
        <v>2003</v>
      </c>
      <c r="E187" s="696" t="s">
        <v>2617</v>
      </c>
      <c r="F187" s="711"/>
      <c r="G187" s="711"/>
      <c r="H187" s="701">
        <v>0</v>
      </c>
      <c r="I187" s="711">
        <v>1</v>
      </c>
      <c r="J187" s="711">
        <v>514.67999999999995</v>
      </c>
      <c r="K187" s="701">
        <v>1</v>
      </c>
      <c r="L187" s="711">
        <v>1</v>
      </c>
      <c r="M187" s="712">
        <v>514.67999999999995</v>
      </c>
    </row>
    <row r="188" spans="1:13" ht="14.4" customHeight="1" x14ac:dyDescent="0.3">
      <c r="A188" s="695" t="s">
        <v>1661</v>
      </c>
      <c r="B188" s="696" t="s">
        <v>3088</v>
      </c>
      <c r="C188" s="696" t="s">
        <v>2017</v>
      </c>
      <c r="D188" s="696" t="s">
        <v>2018</v>
      </c>
      <c r="E188" s="696" t="s">
        <v>2019</v>
      </c>
      <c r="F188" s="711"/>
      <c r="G188" s="711"/>
      <c r="H188" s="701">
        <v>0</v>
      </c>
      <c r="I188" s="711">
        <v>3</v>
      </c>
      <c r="J188" s="711">
        <v>648.87</v>
      </c>
      <c r="K188" s="701">
        <v>1</v>
      </c>
      <c r="L188" s="711">
        <v>3</v>
      </c>
      <c r="M188" s="712">
        <v>648.87</v>
      </c>
    </row>
    <row r="189" spans="1:13" ht="14.4" customHeight="1" x14ac:dyDescent="0.3">
      <c r="A189" s="695" t="s">
        <v>1661</v>
      </c>
      <c r="B189" s="696" t="s">
        <v>3088</v>
      </c>
      <c r="C189" s="696" t="s">
        <v>1800</v>
      </c>
      <c r="D189" s="696" t="s">
        <v>1801</v>
      </c>
      <c r="E189" s="696" t="s">
        <v>1802</v>
      </c>
      <c r="F189" s="711"/>
      <c r="G189" s="711"/>
      <c r="H189" s="701">
        <v>0</v>
      </c>
      <c r="I189" s="711">
        <v>46</v>
      </c>
      <c r="J189" s="711">
        <v>52472.200000000012</v>
      </c>
      <c r="K189" s="701">
        <v>1</v>
      </c>
      <c r="L189" s="711">
        <v>46</v>
      </c>
      <c r="M189" s="712">
        <v>52472.200000000012</v>
      </c>
    </row>
    <row r="190" spans="1:13" ht="14.4" customHeight="1" x14ac:dyDescent="0.3">
      <c r="A190" s="695" t="s">
        <v>1661</v>
      </c>
      <c r="B190" s="696" t="s">
        <v>3092</v>
      </c>
      <c r="C190" s="696" t="s">
        <v>807</v>
      </c>
      <c r="D190" s="696" t="s">
        <v>808</v>
      </c>
      <c r="E190" s="696" t="s">
        <v>809</v>
      </c>
      <c r="F190" s="711"/>
      <c r="G190" s="711"/>
      <c r="H190" s="701">
        <v>0</v>
      </c>
      <c r="I190" s="711">
        <v>1</v>
      </c>
      <c r="J190" s="711">
        <v>95.25</v>
      </c>
      <c r="K190" s="701">
        <v>1</v>
      </c>
      <c r="L190" s="711">
        <v>1</v>
      </c>
      <c r="M190" s="712">
        <v>95.25</v>
      </c>
    </row>
    <row r="191" spans="1:13" ht="14.4" customHeight="1" x14ac:dyDescent="0.3">
      <c r="A191" s="695" t="s">
        <v>1661</v>
      </c>
      <c r="B191" s="696" t="s">
        <v>1633</v>
      </c>
      <c r="C191" s="696" t="s">
        <v>1789</v>
      </c>
      <c r="D191" s="696" t="s">
        <v>1790</v>
      </c>
      <c r="E191" s="696" t="s">
        <v>1791</v>
      </c>
      <c r="F191" s="711"/>
      <c r="G191" s="711"/>
      <c r="H191" s="701">
        <v>0</v>
      </c>
      <c r="I191" s="711">
        <v>2</v>
      </c>
      <c r="J191" s="711">
        <v>294.72000000000003</v>
      </c>
      <c r="K191" s="701">
        <v>1</v>
      </c>
      <c r="L191" s="711">
        <v>2</v>
      </c>
      <c r="M191" s="712">
        <v>294.72000000000003</v>
      </c>
    </row>
    <row r="192" spans="1:13" ht="14.4" customHeight="1" x14ac:dyDescent="0.3">
      <c r="A192" s="695" t="s">
        <v>1661</v>
      </c>
      <c r="B192" s="696" t="s">
        <v>1633</v>
      </c>
      <c r="C192" s="696" t="s">
        <v>2627</v>
      </c>
      <c r="D192" s="696" t="s">
        <v>2628</v>
      </c>
      <c r="E192" s="696" t="s">
        <v>2629</v>
      </c>
      <c r="F192" s="711"/>
      <c r="G192" s="711"/>
      <c r="H192" s="701">
        <v>0</v>
      </c>
      <c r="I192" s="711">
        <v>3</v>
      </c>
      <c r="J192" s="711">
        <v>294.69</v>
      </c>
      <c r="K192" s="701">
        <v>1</v>
      </c>
      <c r="L192" s="711">
        <v>3</v>
      </c>
      <c r="M192" s="712">
        <v>294.69</v>
      </c>
    </row>
    <row r="193" spans="1:13" ht="14.4" customHeight="1" x14ac:dyDescent="0.3">
      <c r="A193" s="695" t="s">
        <v>1661</v>
      </c>
      <c r="B193" s="696" t="s">
        <v>1633</v>
      </c>
      <c r="C193" s="696" t="s">
        <v>2630</v>
      </c>
      <c r="D193" s="696" t="s">
        <v>2628</v>
      </c>
      <c r="E193" s="696" t="s">
        <v>2631</v>
      </c>
      <c r="F193" s="711"/>
      <c r="G193" s="711"/>
      <c r="H193" s="701">
        <v>0</v>
      </c>
      <c r="I193" s="711">
        <v>1</v>
      </c>
      <c r="J193" s="711">
        <v>163.72999999999999</v>
      </c>
      <c r="K193" s="701">
        <v>1</v>
      </c>
      <c r="L193" s="711">
        <v>1</v>
      </c>
      <c r="M193" s="712">
        <v>163.72999999999999</v>
      </c>
    </row>
    <row r="194" spans="1:13" ht="14.4" customHeight="1" x14ac:dyDescent="0.3">
      <c r="A194" s="695" t="s">
        <v>1661</v>
      </c>
      <c r="B194" s="696" t="s">
        <v>1607</v>
      </c>
      <c r="C194" s="696" t="s">
        <v>2571</v>
      </c>
      <c r="D194" s="696" t="s">
        <v>2572</v>
      </c>
      <c r="E194" s="696" t="s">
        <v>2573</v>
      </c>
      <c r="F194" s="711"/>
      <c r="G194" s="711"/>
      <c r="H194" s="701">
        <v>0</v>
      </c>
      <c r="I194" s="711">
        <v>1</v>
      </c>
      <c r="J194" s="711">
        <v>1793.46</v>
      </c>
      <c r="K194" s="701">
        <v>1</v>
      </c>
      <c r="L194" s="711">
        <v>1</v>
      </c>
      <c r="M194" s="712">
        <v>1793.46</v>
      </c>
    </row>
    <row r="195" spans="1:13" ht="14.4" customHeight="1" x14ac:dyDescent="0.3">
      <c r="A195" s="695" t="s">
        <v>1661</v>
      </c>
      <c r="B195" s="696" t="s">
        <v>1621</v>
      </c>
      <c r="C195" s="696" t="s">
        <v>2502</v>
      </c>
      <c r="D195" s="696" t="s">
        <v>1134</v>
      </c>
      <c r="E195" s="696" t="s">
        <v>1471</v>
      </c>
      <c r="F195" s="711"/>
      <c r="G195" s="711"/>
      <c r="H195" s="701">
        <v>0</v>
      </c>
      <c r="I195" s="711">
        <v>2</v>
      </c>
      <c r="J195" s="711">
        <v>275.48</v>
      </c>
      <c r="K195" s="701">
        <v>1</v>
      </c>
      <c r="L195" s="711">
        <v>2</v>
      </c>
      <c r="M195" s="712">
        <v>275.48</v>
      </c>
    </row>
    <row r="196" spans="1:13" ht="14.4" customHeight="1" x14ac:dyDescent="0.3">
      <c r="A196" s="695" t="s">
        <v>1662</v>
      </c>
      <c r="B196" s="696" t="s">
        <v>1557</v>
      </c>
      <c r="C196" s="696" t="s">
        <v>2785</v>
      </c>
      <c r="D196" s="696" t="s">
        <v>1118</v>
      </c>
      <c r="E196" s="696" t="s">
        <v>2786</v>
      </c>
      <c r="F196" s="711"/>
      <c r="G196" s="711"/>
      <c r="H196" s="701"/>
      <c r="I196" s="711">
        <v>3</v>
      </c>
      <c r="J196" s="711">
        <v>0</v>
      </c>
      <c r="K196" s="701"/>
      <c r="L196" s="711">
        <v>3</v>
      </c>
      <c r="M196" s="712">
        <v>0</v>
      </c>
    </row>
    <row r="197" spans="1:13" ht="14.4" customHeight="1" x14ac:dyDescent="0.3">
      <c r="A197" s="695" t="s">
        <v>1662</v>
      </c>
      <c r="B197" s="696" t="s">
        <v>3097</v>
      </c>
      <c r="C197" s="696" t="s">
        <v>2787</v>
      </c>
      <c r="D197" s="696" t="s">
        <v>2554</v>
      </c>
      <c r="E197" s="696" t="s">
        <v>2788</v>
      </c>
      <c r="F197" s="711">
        <v>3</v>
      </c>
      <c r="G197" s="711">
        <v>0</v>
      </c>
      <c r="H197" s="701"/>
      <c r="I197" s="711"/>
      <c r="J197" s="711"/>
      <c r="K197" s="701"/>
      <c r="L197" s="711">
        <v>3</v>
      </c>
      <c r="M197" s="712">
        <v>0</v>
      </c>
    </row>
    <row r="198" spans="1:13" ht="14.4" customHeight="1" x14ac:dyDescent="0.3">
      <c r="A198" s="695" t="s">
        <v>1662</v>
      </c>
      <c r="B198" s="696" t="s">
        <v>1562</v>
      </c>
      <c r="C198" s="696" t="s">
        <v>1110</v>
      </c>
      <c r="D198" s="696" t="s">
        <v>1111</v>
      </c>
      <c r="E198" s="696" t="s">
        <v>1112</v>
      </c>
      <c r="F198" s="711"/>
      <c r="G198" s="711"/>
      <c r="H198" s="701">
        <v>0</v>
      </c>
      <c r="I198" s="711">
        <v>1</v>
      </c>
      <c r="J198" s="711">
        <v>937.93</v>
      </c>
      <c r="K198" s="701">
        <v>1</v>
      </c>
      <c r="L198" s="711">
        <v>1</v>
      </c>
      <c r="M198" s="712">
        <v>937.93</v>
      </c>
    </row>
    <row r="199" spans="1:13" ht="14.4" customHeight="1" x14ac:dyDescent="0.3">
      <c r="A199" s="695" t="s">
        <v>1662</v>
      </c>
      <c r="B199" s="696" t="s">
        <v>1568</v>
      </c>
      <c r="C199" s="696" t="s">
        <v>2452</v>
      </c>
      <c r="D199" s="696" t="s">
        <v>1126</v>
      </c>
      <c r="E199" s="696" t="s">
        <v>2121</v>
      </c>
      <c r="F199" s="711"/>
      <c r="G199" s="711"/>
      <c r="H199" s="701">
        <v>0</v>
      </c>
      <c r="I199" s="711">
        <v>1</v>
      </c>
      <c r="J199" s="711">
        <v>146.63</v>
      </c>
      <c r="K199" s="701">
        <v>1</v>
      </c>
      <c r="L199" s="711">
        <v>1</v>
      </c>
      <c r="M199" s="712">
        <v>146.63</v>
      </c>
    </row>
    <row r="200" spans="1:13" ht="14.4" customHeight="1" x14ac:dyDescent="0.3">
      <c r="A200" s="695" t="s">
        <v>1662</v>
      </c>
      <c r="B200" s="696" t="s">
        <v>3096</v>
      </c>
      <c r="C200" s="696" t="s">
        <v>2789</v>
      </c>
      <c r="D200" s="696" t="s">
        <v>2790</v>
      </c>
      <c r="E200" s="696" t="s">
        <v>2791</v>
      </c>
      <c r="F200" s="711"/>
      <c r="G200" s="711"/>
      <c r="H200" s="701">
        <v>0</v>
      </c>
      <c r="I200" s="711">
        <v>3</v>
      </c>
      <c r="J200" s="711">
        <v>65.760000000000005</v>
      </c>
      <c r="K200" s="701">
        <v>1</v>
      </c>
      <c r="L200" s="711">
        <v>3</v>
      </c>
      <c r="M200" s="712">
        <v>65.760000000000005</v>
      </c>
    </row>
    <row r="201" spans="1:13" ht="14.4" customHeight="1" x14ac:dyDescent="0.3">
      <c r="A201" s="695" t="s">
        <v>1662</v>
      </c>
      <c r="B201" s="696" t="s">
        <v>3085</v>
      </c>
      <c r="C201" s="696" t="s">
        <v>2798</v>
      </c>
      <c r="D201" s="696" t="s">
        <v>2799</v>
      </c>
      <c r="E201" s="696" t="s">
        <v>2800</v>
      </c>
      <c r="F201" s="711">
        <v>1</v>
      </c>
      <c r="G201" s="711">
        <v>0</v>
      </c>
      <c r="H201" s="701"/>
      <c r="I201" s="711"/>
      <c r="J201" s="711"/>
      <c r="K201" s="701"/>
      <c r="L201" s="711">
        <v>1</v>
      </c>
      <c r="M201" s="712">
        <v>0</v>
      </c>
    </row>
    <row r="202" spans="1:13" ht="14.4" customHeight="1" x14ac:dyDescent="0.3">
      <c r="A202" s="695" t="s">
        <v>1662</v>
      </c>
      <c r="B202" s="696" t="s">
        <v>3086</v>
      </c>
      <c r="C202" s="696" t="s">
        <v>1761</v>
      </c>
      <c r="D202" s="696" t="s">
        <v>1762</v>
      </c>
      <c r="E202" s="696" t="s">
        <v>1763</v>
      </c>
      <c r="F202" s="711"/>
      <c r="G202" s="711"/>
      <c r="H202" s="701">
        <v>0</v>
      </c>
      <c r="I202" s="711">
        <v>2</v>
      </c>
      <c r="J202" s="711">
        <v>328.3</v>
      </c>
      <c r="K202" s="701">
        <v>1</v>
      </c>
      <c r="L202" s="711">
        <v>2</v>
      </c>
      <c r="M202" s="712">
        <v>328.3</v>
      </c>
    </row>
    <row r="203" spans="1:13" ht="14.4" customHeight="1" x14ac:dyDescent="0.3">
      <c r="A203" s="695" t="s">
        <v>1662</v>
      </c>
      <c r="B203" s="696" t="s">
        <v>3086</v>
      </c>
      <c r="C203" s="696" t="s">
        <v>1919</v>
      </c>
      <c r="D203" s="696" t="s">
        <v>1762</v>
      </c>
      <c r="E203" s="696" t="s">
        <v>1920</v>
      </c>
      <c r="F203" s="711"/>
      <c r="G203" s="711"/>
      <c r="H203" s="701">
        <v>0</v>
      </c>
      <c r="I203" s="711">
        <v>20</v>
      </c>
      <c r="J203" s="711">
        <v>9849</v>
      </c>
      <c r="K203" s="701">
        <v>1</v>
      </c>
      <c r="L203" s="711">
        <v>20</v>
      </c>
      <c r="M203" s="712">
        <v>9849</v>
      </c>
    </row>
    <row r="204" spans="1:13" ht="14.4" customHeight="1" x14ac:dyDescent="0.3">
      <c r="A204" s="695" t="s">
        <v>1662</v>
      </c>
      <c r="B204" s="696" t="s">
        <v>1592</v>
      </c>
      <c r="C204" s="696" t="s">
        <v>2020</v>
      </c>
      <c r="D204" s="696" t="s">
        <v>1301</v>
      </c>
      <c r="E204" s="696" t="s">
        <v>1599</v>
      </c>
      <c r="F204" s="711">
        <v>2</v>
      </c>
      <c r="G204" s="711">
        <v>0</v>
      </c>
      <c r="H204" s="701"/>
      <c r="I204" s="711"/>
      <c r="J204" s="711"/>
      <c r="K204" s="701"/>
      <c r="L204" s="711">
        <v>2</v>
      </c>
      <c r="M204" s="712">
        <v>0</v>
      </c>
    </row>
    <row r="205" spans="1:13" ht="14.4" customHeight="1" x14ac:dyDescent="0.3">
      <c r="A205" s="695" t="s">
        <v>1662</v>
      </c>
      <c r="B205" s="696" t="s">
        <v>1603</v>
      </c>
      <c r="C205" s="696" t="s">
        <v>2773</v>
      </c>
      <c r="D205" s="696" t="s">
        <v>2774</v>
      </c>
      <c r="E205" s="696" t="s">
        <v>2775</v>
      </c>
      <c r="F205" s="711"/>
      <c r="G205" s="711"/>
      <c r="H205" s="701">
        <v>0</v>
      </c>
      <c r="I205" s="711">
        <v>1</v>
      </c>
      <c r="J205" s="711">
        <v>4283.43</v>
      </c>
      <c r="K205" s="701">
        <v>1</v>
      </c>
      <c r="L205" s="711">
        <v>1</v>
      </c>
      <c r="M205" s="712">
        <v>4283.43</v>
      </c>
    </row>
    <row r="206" spans="1:13" ht="14.4" customHeight="1" x14ac:dyDescent="0.3">
      <c r="A206" s="695" t="s">
        <v>1662</v>
      </c>
      <c r="B206" s="696" t="s">
        <v>3087</v>
      </c>
      <c r="C206" s="696" t="s">
        <v>2614</v>
      </c>
      <c r="D206" s="696" t="s">
        <v>2615</v>
      </c>
      <c r="E206" s="696" t="s">
        <v>2447</v>
      </c>
      <c r="F206" s="711"/>
      <c r="G206" s="711"/>
      <c r="H206" s="701">
        <v>0</v>
      </c>
      <c r="I206" s="711">
        <v>10</v>
      </c>
      <c r="J206" s="711">
        <v>2573.5</v>
      </c>
      <c r="K206" s="701">
        <v>1</v>
      </c>
      <c r="L206" s="711">
        <v>10</v>
      </c>
      <c r="M206" s="712">
        <v>2573.5</v>
      </c>
    </row>
    <row r="207" spans="1:13" ht="14.4" customHeight="1" x14ac:dyDescent="0.3">
      <c r="A207" s="695" t="s">
        <v>1662</v>
      </c>
      <c r="B207" s="696" t="s">
        <v>3088</v>
      </c>
      <c r="C207" s="696" t="s">
        <v>1800</v>
      </c>
      <c r="D207" s="696" t="s">
        <v>1801</v>
      </c>
      <c r="E207" s="696" t="s">
        <v>1802</v>
      </c>
      <c r="F207" s="711"/>
      <c r="G207" s="711"/>
      <c r="H207" s="701">
        <v>0</v>
      </c>
      <c r="I207" s="711">
        <v>71</v>
      </c>
      <c r="J207" s="711">
        <v>80989.699999999983</v>
      </c>
      <c r="K207" s="701">
        <v>1</v>
      </c>
      <c r="L207" s="711">
        <v>71</v>
      </c>
      <c r="M207" s="712">
        <v>80989.699999999983</v>
      </c>
    </row>
    <row r="208" spans="1:13" ht="14.4" customHeight="1" x14ac:dyDescent="0.3">
      <c r="A208" s="695" t="s">
        <v>1662</v>
      </c>
      <c r="B208" s="696" t="s">
        <v>1610</v>
      </c>
      <c r="C208" s="696" t="s">
        <v>2761</v>
      </c>
      <c r="D208" s="696" t="s">
        <v>2762</v>
      </c>
      <c r="E208" s="696" t="s">
        <v>2763</v>
      </c>
      <c r="F208" s="711">
        <v>3</v>
      </c>
      <c r="G208" s="711">
        <v>16.11</v>
      </c>
      <c r="H208" s="701">
        <v>1</v>
      </c>
      <c r="I208" s="711"/>
      <c r="J208" s="711"/>
      <c r="K208" s="701">
        <v>0</v>
      </c>
      <c r="L208" s="711">
        <v>3</v>
      </c>
      <c r="M208" s="712">
        <v>16.11</v>
      </c>
    </row>
    <row r="209" spans="1:13" ht="14.4" customHeight="1" x14ac:dyDescent="0.3">
      <c r="A209" s="695" t="s">
        <v>1662</v>
      </c>
      <c r="B209" s="696" t="s">
        <v>3101</v>
      </c>
      <c r="C209" s="696" t="s">
        <v>2805</v>
      </c>
      <c r="D209" s="696" t="s">
        <v>2806</v>
      </c>
      <c r="E209" s="696" t="s">
        <v>2346</v>
      </c>
      <c r="F209" s="711"/>
      <c r="G209" s="711"/>
      <c r="H209" s="701"/>
      <c r="I209" s="711">
        <v>2</v>
      </c>
      <c r="J209" s="711">
        <v>0</v>
      </c>
      <c r="K209" s="701"/>
      <c r="L209" s="711">
        <v>2</v>
      </c>
      <c r="M209" s="712">
        <v>0</v>
      </c>
    </row>
    <row r="210" spans="1:13" ht="14.4" customHeight="1" x14ac:dyDescent="0.3">
      <c r="A210" s="695" t="s">
        <v>1663</v>
      </c>
      <c r="B210" s="696" t="s">
        <v>1562</v>
      </c>
      <c r="C210" s="696" t="s">
        <v>1192</v>
      </c>
      <c r="D210" s="696" t="s">
        <v>1111</v>
      </c>
      <c r="E210" s="696" t="s">
        <v>1193</v>
      </c>
      <c r="F210" s="711"/>
      <c r="G210" s="711"/>
      <c r="H210" s="701">
        <v>0</v>
      </c>
      <c r="I210" s="711">
        <v>1</v>
      </c>
      <c r="J210" s="711">
        <v>625.29</v>
      </c>
      <c r="K210" s="701">
        <v>1</v>
      </c>
      <c r="L210" s="711">
        <v>1</v>
      </c>
      <c r="M210" s="712">
        <v>625.29</v>
      </c>
    </row>
    <row r="211" spans="1:13" ht="14.4" customHeight="1" x14ac:dyDescent="0.3">
      <c r="A211" s="695" t="s">
        <v>1663</v>
      </c>
      <c r="B211" s="696" t="s">
        <v>1562</v>
      </c>
      <c r="C211" s="696" t="s">
        <v>1794</v>
      </c>
      <c r="D211" s="696" t="s">
        <v>1111</v>
      </c>
      <c r="E211" s="696" t="s">
        <v>1795</v>
      </c>
      <c r="F211" s="711"/>
      <c r="G211" s="711"/>
      <c r="H211" s="701">
        <v>0</v>
      </c>
      <c r="I211" s="711">
        <v>1</v>
      </c>
      <c r="J211" s="711">
        <v>187.59</v>
      </c>
      <c r="K211" s="701">
        <v>1</v>
      </c>
      <c r="L211" s="711">
        <v>1</v>
      </c>
      <c r="M211" s="712">
        <v>187.59</v>
      </c>
    </row>
    <row r="212" spans="1:13" ht="14.4" customHeight="1" x14ac:dyDescent="0.3">
      <c r="A212" s="695" t="s">
        <v>1663</v>
      </c>
      <c r="B212" s="696" t="s">
        <v>1562</v>
      </c>
      <c r="C212" s="696" t="s">
        <v>1708</v>
      </c>
      <c r="D212" s="696" t="s">
        <v>1111</v>
      </c>
      <c r="E212" s="696" t="s">
        <v>1709</v>
      </c>
      <c r="F212" s="711"/>
      <c r="G212" s="711"/>
      <c r="H212" s="701">
        <v>0</v>
      </c>
      <c r="I212" s="711">
        <v>1</v>
      </c>
      <c r="J212" s="711">
        <v>1458.07</v>
      </c>
      <c r="K212" s="701">
        <v>1</v>
      </c>
      <c r="L212" s="711">
        <v>1</v>
      </c>
      <c r="M212" s="712">
        <v>1458.07</v>
      </c>
    </row>
    <row r="213" spans="1:13" ht="14.4" customHeight="1" x14ac:dyDescent="0.3">
      <c r="A213" s="695" t="s">
        <v>1663</v>
      </c>
      <c r="B213" s="696" t="s">
        <v>3090</v>
      </c>
      <c r="C213" s="696" t="s">
        <v>2826</v>
      </c>
      <c r="D213" s="696" t="s">
        <v>2220</v>
      </c>
      <c r="E213" s="696" t="s">
        <v>2827</v>
      </c>
      <c r="F213" s="711"/>
      <c r="G213" s="711"/>
      <c r="H213" s="701">
        <v>0</v>
      </c>
      <c r="I213" s="711">
        <v>1</v>
      </c>
      <c r="J213" s="711">
        <v>164.15</v>
      </c>
      <c r="K213" s="701">
        <v>1</v>
      </c>
      <c r="L213" s="711">
        <v>1</v>
      </c>
      <c r="M213" s="712">
        <v>164.15</v>
      </c>
    </row>
    <row r="214" spans="1:13" ht="14.4" customHeight="1" x14ac:dyDescent="0.3">
      <c r="A214" s="695" t="s">
        <v>1663</v>
      </c>
      <c r="B214" s="696" t="s">
        <v>3090</v>
      </c>
      <c r="C214" s="696" t="s">
        <v>2828</v>
      </c>
      <c r="D214" s="696" t="s">
        <v>2220</v>
      </c>
      <c r="E214" s="696" t="s">
        <v>2829</v>
      </c>
      <c r="F214" s="711"/>
      <c r="G214" s="711"/>
      <c r="H214" s="701">
        <v>0</v>
      </c>
      <c r="I214" s="711">
        <v>1</v>
      </c>
      <c r="J214" s="711">
        <v>547.16999999999996</v>
      </c>
      <c r="K214" s="701">
        <v>1</v>
      </c>
      <c r="L214" s="711">
        <v>1</v>
      </c>
      <c r="M214" s="712">
        <v>547.16999999999996</v>
      </c>
    </row>
    <row r="215" spans="1:13" ht="14.4" customHeight="1" x14ac:dyDescent="0.3">
      <c r="A215" s="695" t="s">
        <v>1663</v>
      </c>
      <c r="B215" s="696" t="s">
        <v>3090</v>
      </c>
      <c r="C215" s="696" t="s">
        <v>2075</v>
      </c>
      <c r="D215" s="696" t="s">
        <v>2076</v>
      </c>
      <c r="E215" s="696" t="s">
        <v>2077</v>
      </c>
      <c r="F215" s="711"/>
      <c r="G215" s="711"/>
      <c r="H215" s="701">
        <v>0</v>
      </c>
      <c r="I215" s="711">
        <v>2</v>
      </c>
      <c r="J215" s="711">
        <v>984.9</v>
      </c>
      <c r="K215" s="701">
        <v>1</v>
      </c>
      <c r="L215" s="711">
        <v>2</v>
      </c>
      <c r="M215" s="712">
        <v>984.9</v>
      </c>
    </row>
    <row r="216" spans="1:13" ht="14.4" customHeight="1" x14ac:dyDescent="0.3">
      <c r="A216" s="695" t="s">
        <v>1663</v>
      </c>
      <c r="B216" s="696" t="s">
        <v>3090</v>
      </c>
      <c r="C216" s="696" t="s">
        <v>2289</v>
      </c>
      <c r="D216" s="696" t="s">
        <v>2290</v>
      </c>
      <c r="E216" s="696" t="s">
        <v>1478</v>
      </c>
      <c r="F216" s="711"/>
      <c r="G216" s="711"/>
      <c r="H216" s="701">
        <v>0</v>
      </c>
      <c r="I216" s="711">
        <v>3</v>
      </c>
      <c r="J216" s="711">
        <v>246.24</v>
      </c>
      <c r="K216" s="701">
        <v>1</v>
      </c>
      <c r="L216" s="711">
        <v>3</v>
      </c>
      <c r="M216" s="712">
        <v>246.24</v>
      </c>
    </row>
    <row r="217" spans="1:13" ht="14.4" customHeight="1" x14ac:dyDescent="0.3">
      <c r="A217" s="695" t="s">
        <v>1663</v>
      </c>
      <c r="B217" s="696" t="s">
        <v>3090</v>
      </c>
      <c r="C217" s="696" t="s">
        <v>2830</v>
      </c>
      <c r="D217" s="696" t="s">
        <v>2076</v>
      </c>
      <c r="E217" s="696" t="s">
        <v>1482</v>
      </c>
      <c r="F217" s="711"/>
      <c r="G217" s="711"/>
      <c r="H217" s="701">
        <v>0</v>
      </c>
      <c r="I217" s="711">
        <v>3</v>
      </c>
      <c r="J217" s="711">
        <v>492.45000000000005</v>
      </c>
      <c r="K217" s="701">
        <v>1</v>
      </c>
      <c r="L217" s="711">
        <v>3</v>
      </c>
      <c r="M217" s="712">
        <v>492.45000000000005</v>
      </c>
    </row>
    <row r="218" spans="1:13" ht="14.4" customHeight="1" x14ac:dyDescent="0.3">
      <c r="A218" s="695" t="s">
        <v>1663</v>
      </c>
      <c r="B218" s="696" t="s">
        <v>3090</v>
      </c>
      <c r="C218" s="696" t="s">
        <v>2831</v>
      </c>
      <c r="D218" s="696" t="s">
        <v>2832</v>
      </c>
      <c r="E218" s="696" t="s">
        <v>1482</v>
      </c>
      <c r="F218" s="711">
        <v>6</v>
      </c>
      <c r="G218" s="711">
        <v>984.90000000000009</v>
      </c>
      <c r="H218" s="701">
        <v>1</v>
      </c>
      <c r="I218" s="711"/>
      <c r="J218" s="711"/>
      <c r="K218" s="701">
        <v>0</v>
      </c>
      <c r="L218" s="711">
        <v>6</v>
      </c>
      <c r="M218" s="712">
        <v>984.90000000000009</v>
      </c>
    </row>
    <row r="219" spans="1:13" ht="14.4" customHeight="1" x14ac:dyDescent="0.3">
      <c r="A219" s="695" t="s">
        <v>1663</v>
      </c>
      <c r="B219" s="696" t="s">
        <v>3090</v>
      </c>
      <c r="C219" s="696" t="s">
        <v>2835</v>
      </c>
      <c r="D219" s="696" t="s">
        <v>2836</v>
      </c>
      <c r="E219" s="696" t="s">
        <v>1987</v>
      </c>
      <c r="F219" s="711">
        <v>1</v>
      </c>
      <c r="G219" s="711">
        <v>0</v>
      </c>
      <c r="H219" s="701"/>
      <c r="I219" s="711"/>
      <c r="J219" s="711"/>
      <c r="K219" s="701"/>
      <c r="L219" s="711">
        <v>1</v>
      </c>
      <c r="M219" s="712">
        <v>0</v>
      </c>
    </row>
    <row r="220" spans="1:13" ht="14.4" customHeight="1" x14ac:dyDescent="0.3">
      <c r="A220" s="695" t="s">
        <v>1663</v>
      </c>
      <c r="B220" s="696" t="s">
        <v>3096</v>
      </c>
      <c r="C220" s="696" t="s">
        <v>2578</v>
      </c>
      <c r="D220" s="696" t="s">
        <v>2579</v>
      </c>
      <c r="E220" s="696" t="s">
        <v>2580</v>
      </c>
      <c r="F220" s="711"/>
      <c r="G220" s="711"/>
      <c r="H220" s="701">
        <v>0</v>
      </c>
      <c r="I220" s="711">
        <v>1</v>
      </c>
      <c r="J220" s="711">
        <v>134.83000000000001</v>
      </c>
      <c r="K220" s="701">
        <v>1</v>
      </c>
      <c r="L220" s="711">
        <v>1</v>
      </c>
      <c r="M220" s="712">
        <v>134.83000000000001</v>
      </c>
    </row>
    <row r="221" spans="1:13" ht="14.4" customHeight="1" x14ac:dyDescent="0.3">
      <c r="A221" s="695" t="s">
        <v>1663</v>
      </c>
      <c r="B221" s="696" t="s">
        <v>3085</v>
      </c>
      <c r="C221" s="696" t="s">
        <v>1922</v>
      </c>
      <c r="D221" s="696" t="s">
        <v>1923</v>
      </c>
      <c r="E221" s="696" t="s">
        <v>1924</v>
      </c>
      <c r="F221" s="711"/>
      <c r="G221" s="711"/>
      <c r="H221" s="701">
        <v>0</v>
      </c>
      <c r="I221" s="711">
        <v>14</v>
      </c>
      <c r="J221" s="711">
        <v>1462.3000000000002</v>
      </c>
      <c r="K221" s="701">
        <v>1</v>
      </c>
      <c r="L221" s="711">
        <v>14</v>
      </c>
      <c r="M221" s="712">
        <v>1462.3000000000002</v>
      </c>
    </row>
    <row r="222" spans="1:13" ht="14.4" customHeight="1" x14ac:dyDescent="0.3">
      <c r="A222" s="695" t="s">
        <v>1663</v>
      </c>
      <c r="B222" s="696" t="s">
        <v>3086</v>
      </c>
      <c r="C222" s="696" t="s">
        <v>1761</v>
      </c>
      <c r="D222" s="696" t="s">
        <v>1762</v>
      </c>
      <c r="E222" s="696" t="s">
        <v>1763</v>
      </c>
      <c r="F222" s="711"/>
      <c r="G222" s="711"/>
      <c r="H222" s="701">
        <v>0</v>
      </c>
      <c r="I222" s="711">
        <v>10</v>
      </c>
      <c r="J222" s="711">
        <v>1641.5</v>
      </c>
      <c r="K222" s="701">
        <v>1</v>
      </c>
      <c r="L222" s="711">
        <v>10</v>
      </c>
      <c r="M222" s="712">
        <v>1641.5</v>
      </c>
    </row>
    <row r="223" spans="1:13" ht="14.4" customHeight="1" x14ac:dyDescent="0.3">
      <c r="A223" s="695" t="s">
        <v>1663</v>
      </c>
      <c r="B223" s="696" t="s">
        <v>3086</v>
      </c>
      <c r="C223" s="696" t="s">
        <v>1916</v>
      </c>
      <c r="D223" s="696" t="s">
        <v>1917</v>
      </c>
      <c r="E223" s="696" t="s">
        <v>1918</v>
      </c>
      <c r="F223" s="711">
        <v>12</v>
      </c>
      <c r="G223" s="711">
        <v>6566.0399999999991</v>
      </c>
      <c r="H223" s="701">
        <v>1</v>
      </c>
      <c r="I223" s="711"/>
      <c r="J223" s="711"/>
      <c r="K223" s="701">
        <v>0</v>
      </c>
      <c r="L223" s="711">
        <v>12</v>
      </c>
      <c r="M223" s="712">
        <v>6566.0399999999991</v>
      </c>
    </row>
    <row r="224" spans="1:13" ht="14.4" customHeight="1" x14ac:dyDescent="0.3">
      <c r="A224" s="695" t="s">
        <v>1663</v>
      </c>
      <c r="B224" s="696" t="s">
        <v>3086</v>
      </c>
      <c r="C224" s="696" t="s">
        <v>2877</v>
      </c>
      <c r="D224" s="696" t="s">
        <v>2878</v>
      </c>
      <c r="E224" s="696" t="s">
        <v>2879</v>
      </c>
      <c r="F224" s="711">
        <v>1</v>
      </c>
      <c r="G224" s="711">
        <v>547.16999999999996</v>
      </c>
      <c r="H224" s="701">
        <v>1</v>
      </c>
      <c r="I224" s="711"/>
      <c r="J224" s="711"/>
      <c r="K224" s="701">
        <v>0</v>
      </c>
      <c r="L224" s="711">
        <v>1</v>
      </c>
      <c r="M224" s="712">
        <v>547.16999999999996</v>
      </c>
    </row>
    <row r="225" spans="1:13" ht="14.4" customHeight="1" x14ac:dyDescent="0.3">
      <c r="A225" s="695" t="s">
        <v>1663</v>
      </c>
      <c r="B225" s="696" t="s">
        <v>3086</v>
      </c>
      <c r="C225" s="696" t="s">
        <v>1919</v>
      </c>
      <c r="D225" s="696" t="s">
        <v>1762</v>
      </c>
      <c r="E225" s="696" t="s">
        <v>1920</v>
      </c>
      <c r="F225" s="711"/>
      <c r="G225" s="711"/>
      <c r="H225" s="701">
        <v>0</v>
      </c>
      <c r="I225" s="711">
        <v>71</v>
      </c>
      <c r="J225" s="711">
        <v>34963.950000000004</v>
      </c>
      <c r="K225" s="701">
        <v>1</v>
      </c>
      <c r="L225" s="711">
        <v>71</v>
      </c>
      <c r="M225" s="712">
        <v>34963.950000000004</v>
      </c>
    </row>
    <row r="226" spans="1:13" ht="14.4" customHeight="1" x14ac:dyDescent="0.3">
      <c r="A226" s="695" t="s">
        <v>1663</v>
      </c>
      <c r="B226" s="696" t="s">
        <v>3093</v>
      </c>
      <c r="C226" s="696" t="s">
        <v>2298</v>
      </c>
      <c r="D226" s="696" t="s">
        <v>2299</v>
      </c>
      <c r="E226" s="696" t="s">
        <v>2300</v>
      </c>
      <c r="F226" s="711"/>
      <c r="G226" s="711"/>
      <c r="H226" s="701">
        <v>0</v>
      </c>
      <c r="I226" s="711">
        <v>1</v>
      </c>
      <c r="J226" s="711">
        <v>820.43</v>
      </c>
      <c r="K226" s="701">
        <v>1</v>
      </c>
      <c r="L226" s="711">
        <v>1</v>
      </c>
      <c r="M226" s="712">
        <v>820.43</v>
      </c>
    </row>
    <row r="227" spans="1:13" ht="14.4" customHeight="1" x14ac:dyDescent="0.3">
      <c r="A227" s="695" t="s">
        <v>1663</v>
      </c>
      <c r="B227" s="696" t="s">
        <v>3093</v>
      </c>
      <c r="C227" s="696" t="s">
        <v>2840</v>
      </c>
      <c r="D227" s="696" t="s">
        <v>2299</v>
      </c>
      <c r="E227" s="696" t="s">
        <v>1123</v>
      </c>
      <c r="F227" s="711"/>
      <c r="G227" s="711"/>
      <c r="H227" s="701">
        <v>0</v>
      </c>
      <c r="I227" s="711">
        <v>12</v>
      </c>
      <c r="J227" s="711">
        <v>3281.76</v>
      </c>
      <c r="K227" s="701">
        <v>1</v>
      </c>
      <c r="L227" s="711">
        <v>12</v>
      </c>
      <c r="M227" s="712">
        <v>3281.76</v>
      </c>
    </row>
    <row r="228" spans="1:13" ht="14.4" customHeight="1" x14ac:dyDescent="0.3">
      <c r="A228" s="695" t="s">
        <v>1663</v>
      </c>
      <c r="B228" s="696" t="s">
        <v>3093</v>
      </c>
      <c r="C228" s="696" t="s">
        <v>2841</v>
      </c>
      <c r="D228" s="696" t="s">
        <v>2299</v>
      </c>
      <c r="E228" s="696" t="s">
        <v>2842</v>
      </c>
      <c r="F228" s="711"/>
      <c r="G228" s="711"/>
      <c r="H228" s="701"/>
      <c r="I228" s="711">
        <v>3</v>
      </c>
      <c r="J228" s="711">
        <v>0</v>
      </c>
      <c r="K228" s="701"/>
      <c r="L228" s="711">
        <v>3</v>
      </c>
      <c r="M228" s="712">
        <v>0</v>
      </c>
    </row>
    <row r="229" spans="1:13" ht="14.4" customHeight="1" x14ac:dyDescent="0.3">
      <c r="A229" s="695" t="s">
        <v>1663</v>
      </c>
      <c r="B229" s="696" t="s">
        <v>1585</v>
      </c>
      <c r="C229" s="696" t="s">
        <v>1293</v>
      </c>
      <c r="D229" s="696" t="s">
        <v>1586</v>
      </c>
      <c r="E229" s="696" t="s">
        <v>1587</v>
      </c>
      <c r="F229" s="711"/>
      <c r="G229" s="711"/>
      <c r="H229" s="701">
        <v>0</v>
      </c>
      <c r="I229" s="711">
        <v>2</v>
      </c>
      <c r="J229" s="711">
        <v>666.62</v>
      </c>
      <c r="K229" s="701">
        <v>1</v>
      </c>
      <c r="L229" s="711">
        <v>2</v>
      </c>
      <c r="M229" s="712">
        <v>666.62</v>
      </c>
    </row>
    <row r="230" spans="1:13" ht="14.4" customHeight="1" x14ac:dyDescent="0.3">
      <c r="A230" s="695" t="s">
        <v>1663</v>
      </c>
      <c r="B230" s="696" t="s">
        <v>1592</v>
      </c>
      <c r="C230" s="696" t="s">
        <v>1771</v>
      </c>
      <c r="D230" s="696" t="s">
        <v>1772</v>
      </c>
      <c r="E230" s="696" t="s">
        <v>1773</v>
      </c>
      <c r="F230" s="711"/>
      <c r="G230" s="711"/>
      <c r="H230" s="701">
        <v>0</v>
      </c>
      <c r="I230" s="711">
        <v>4</v>
      </c>
      <c r="J230" s="711">
        <v>552.64</v>
      </c>
      <c r="K230" s="701">
        <v>1</v>
      </c>
      <c r="L230" s="711">
        <v>4</v>
      </c>
      <c r="M230" s="712">
        <v>552.64</v>
      </c>
    </row>
    <row r="231" spans="1:13" ht="14.4" customHeight="1" x14ac:dyDescent="0.3">
      <c r="A231" s="695" t="s">
        <v>1663</v>
      </c>
      <c r="B231" s="696" t="s">
        <v>1592</v>
      </c>
      <c r="C231" s="696" t="s">
        <v>1300</v>
      </c>
      <c r="D231" s="696" t="s">
        <v>1301</v>
      </c>
      <c r="E231" s="696" t="s">
        <v>1593</v>
      </c>
      <c r="F231" s="711"/>
      <c r="G231" s="711"/>
      <c r="H231" s="701">
        <v>0</v>
      </c>
      <c r="I231" s="711">
        <v>10</v>
      </c>
      <c r="J231" s="711">
        <v>1842.1999999999998</v>
      </c>
      <c r="K231" s="701">
        <v>1</v>
      </c>
      <c r="L231" s="711">
        <v>10</v>
      </c>
      <c r="M231" s="712">
        <v>1842.1999999999998</v>
      </c>
    </row>
    <row r="232" spans="1:13" ht="14.4" customHeight="1" x14ac:dyDescent="0.3">
      <c r="A232" s="695" t="s">
        <v>1663</v>
      </c>
      <c r="B232" s="696" t="s">
        <v>1600</v>
      </c>
      <c r="C232" s="696" t="s">
        <v>1311</v>
      </c>
      <c r="D232" s="696" t="s">
        <v>1312</v>
      </c>
      <c r="E232" s="696" t="s">
        <v>1601</v>
      </c>
      <c r="F232" s="711"/>
      <c r="G232" s="711"/>
      <c r="H232" s="701">
        <v>0</v>
      </c>
      <c r="I232" s="711">
        <v>39</v>
      </c>
      <c r="J232" s="711">
        <v>2724.54</v>
      </c>
      <c r="K232" s="701">
        <v>1</v>
      </c>
      <c r="L232" s="711">
        <v>39</v>
      </c>
      <c r="M232" s="712">
        <v>2724.54</v>
      </c>
    </row>
    <row r="233" spans="1:13" ht="14.4" customHeight="1" x14ac:dyDescent="0.3">
      <c r="A233" s="695" t="s">
        <v>1663</v>
      </c>
      <c r="B233" s="696" t="s">
        <v>1602</v>
      </c>
      <c r="C233" s="696" t="s">
        <v>1304</v>
      </c>
      <c r="D233" s="696" t="s">
        <v>1305</v>
      </c>
      <c r="E233" s="696" t="s">
        <v>1593</v>
      </c>
      <c r="F233" s="711"/>
      <c r="G233" s="711"/>
      <c r="H233" s="701">
        <v>0</v>
      </c>
      <c r="I233" s="711">
        <v>2</v>
      </c>
      <c r="J233" s="711">
        <v>139.72</v>
      </c>
      <c r="K233" s="701">
        <v>1</v>
      </c>
      <c r="L233" s="711">
        <v>2</v>
      </c>
      <c r="M233" s="712">
        <v>139.72</v>
      </c>
    </row>
    <row r="234" spans="1:13" ht="14.4" customHeight="1" x14ac:dyDescent="0.3">
      <c r="A234" s="695" t="s">
        <v>1663</v>
      </c>
      <c r="B234" s="696" t="s">
        <v>3088</v>
      </c>
      <c r="C234" s="696" t="s">
        <v>1800</v>
      </c>
      <c r="D234" s="696" t="s">
        <v>1801</v>
      </c>
      <c r="E234" s="696" t="s">
        <v>1802</v>
      </c>
      <c r="F234" s="711"/>
      <c r="G234" s="711"/>
      <c r="H234" s="701">
        <v>0</v>
      </c>
      <c r="I234" s="711">
        <v>18</v>
      </c>
      <c r="J234" s="711">
        <v>20532.599999999999</v>
      </c>
      <c r="K234" s="701">
        <v>1</v>
      </c>
      <c r="L234" s="711">
        <v>18</v>
      </c>
      <c r="M234" s="712">
        <v>20532.599999999999</v>
      </c>
    </row>
    <row r="235" spans="1:13" ht="14.4" customHeight="1" x14ac:dyDescent="0.3">
      <c r="A235" s="695" t="s">
        <v>1664</v>
      </c>
      <c r="B235" s="696" t="s">
        <v>1562</v>
      </c>
      <c r="C235" s="696" t="s">
        <v>1189</v>
      </c>
      <c r="D235" s="696" t="s">
        <v>1111</v>
      </c>
      <c r="E235" s="696" t="s">
        <v>1190</v>
      </c>
      <c r="F235" s="711"/>
      <c r="G235" s="711"/>
      <c r="H235" s="701">
        <v>0</v>
      </c>
      <c r="I235" s="711">
        <v>3</v>
      </c>
      <c r="J235" s="711">
        <v>1406.8799999999999</v>
      </c>
      <c r="K235" s="701">
        <v>1</v>
      </c>
      <c r="L235" s="711">
        <v>3</v>
      </c>
      <c r="M235" s="712">
        <v>1406.8799999999999</v>
      </c>
    </row>
    <row r="236" spans="1:13" ht="14.4" customHeight="1" x14ac:dyDescent="0.3">
      <c r="A236" s="695" t="s">
        <v>1664</v>
      </c>
      <c r="B236" s="696" t="s">
        <v>1562</v>
      </c>
      <c r="C236" s="696" t="s">
        <v>1110</v>
      </c>
      <c r="D236" s="696" t="s">
        <v>1111</v>
      </c>
      <c r="E236" s="696" t="s">
        <v>1112</v>
      </c>
      <c r="F236" s="711"/>
      <c r="G236" s="711"/>
      <c r="H236" s="701">
        <v>0</v>
      </c>
      <c r="I236" s="711">
        <v>2</v>
      </c>
      <c r="J236" s="711">
        <v>1875.86</v>
      </c>
      <c r="K236" s="701">
        <v>1</v>
      </c>
      <c r="L236" s="711">
        <v>2</v>
      </c>
      <c r="M236" s="712">
        <v>1875.86</v>
      </c>
    </row>
    <row r="237" spans="1:13" ht="14.4" customHeight="1" x14ac:dyDescent="0.3">
      <c r="A237" s="695" t="s">
        <v>1664</v>
      </c>
      <c r="B237" s="696" t="s">
        <v>1562</v>
      </c>
      <c r="C237" s="696" t="s">
        <v>1708</v>
      </c>
      <c r="D237" s="696" t="s">
        <v>1111</v>
      </c>
      <c r="E237" s="696" t="s">
        <v>1709</v>
      </c>
      <c r="F237" s="711"/>
      <c r="G237" s="711"/>
      <c r="H237" s="701">
        <v>0</v>
      </c>
      <c r="I237" s="711">
        <v>4</v>
      </c>
      <c r="J237" s="711">
        <v>5832.28</v>
      </c>
      <c r="K237" s="701">
        <v>1</v>
      </c>
      <c r="L237" s="711">
        <v>4</v>
      </c>
      <c r="M237" s="712">
        <v>5832.28</v>
      </c>
    </row>
    <row r="238" spans="1:13" ht="14.4" customHeight="1" x14ac:dyDescent="0.3">
      <c r="A238" s="695" t="s">
        <v>1664</v>
      </c>
      <c r="B238" s="696" t="s">
        <v>1572</v>
      </c>
      <c r="C238" s="696" t="s">
        <v>1808</v>
      </c>
      <c r="D238" s="696" t="s">
        <v>1809</v>
      </c>
      <c r="E238" s="696" t="s">
        <v>1810</v>
      </c>
      <c r="F238" s="711">
        <v>1</v>
      </c>
      <c r="G238" s="711">
        <v>67.069999999999993</v>
      </c>
      <c r="H238" s="701">
        <v>1</v>
      </c>
      <c r="I238" s="711"/>
      <c r="J238" s="711"/>
      <c r="K238" s="701">
        <v>0</v>
      </c>
      <c r="L238" s="711">
        <v>1</v>
      </c>
      <c r="M238" s="712">
        <v>67.069999999999993</v>
      </c>
    </row>
    <row r="239" spans="1:13" ht="14.4" customHeight="1" x14ac:dyDescent="0.3">
      <c r="A239" s="695" t="s">
        <v>1664</v>
      </c>
      <c r="B239" s="696" t="s">
        <v>1585</v>
      </c>
      <c r="C239" s="696" t="s">
        <v>1293</v>
      </c>
      <c r="D239" s="696" t="s">
        <v>1586</v>
      </c>
      <c r="E239" s="696" t="s">
        <v>1587</v>
      </c>
      <c r="F239" s="711"/>
      <c r="G239" s="711"/>
      <c r="H239" s="701">
        <v>0</v>
      </c>
      <c r="I239" s="711">
        <v>5</v>
      </c>
      <c r="J239" s="711">
        <v>1313.65</v>
      </c>
      <c r="K239" s="701">
        <v>1</v>
      </c>
      <c r="L239" s="711">
        <v>5</v>
      </c>
      <c r="M239" s="712">
        <v>1313.65</v>
      </c>
    </row>
    <row r="240" spans="1:13" ht="14.4" customHeight="1" x14ac:dyDescent="0.3">
      <c r="A240" s="695" t="s">
        <v>1664</v>
      </c>
      <c r="B240" s="696" t="s">
        <v>1585</v>
      </c>
      <c r="C240" s="696" t="s">
        <v>1323</v>
      </c>
      <c r="D240" s="696" t="s">
        <v>1590</v>
      </c>
      <c r="E240" s="696" t="s">
        <v>1591</v>
      </c>
      <c r="F240" s="711"/>
      <c r="G240" s="711"/>
      <c r="H240" s="701">
        <v>0</v>
      </c>
      <c r="I240" s="711">
        <v>2</v>
      </c>
      <c r="J240" s="711">
        <v>484.92</v>
      </c>
      <c r="K240" s="701">
        <v>1</v>
      </c>
      <c r="L240" s="711">
        <v>2</v>
      </c>
      <c r="M240" s="712">
        <v>484.92</v>
      </c>
    </row>
    <row r="241" spans="1:13" ht="14.4" customHeight="1" x14ac:dyDescent="0.3">
      <c r="A241" s="695" t="s">
        <v>1664</v>
      </c>
      <c r="B241" s="696" t="s">
        <v>1592</v>
      </c>
      <c r="C241" s="696" t="s">
        <v>1300</v>
      </c>
      <c r="D241" s="696" t="s">
        <v>1301</v>
      </c>
      <c r="E241" s="696" t="s">
        <v>1593</v>
      </c>
      <c r="F241" s="711"/>
      <c r="G241" s="711"/>
      <c r="H241" s="701">
        <v>0</v>
      </c>
      <c r="I241" s="711">
        <v>1</v>
      </c>
      <c r="J241" s="711">
        <v>184.22</v>
      </c>
      <c r="K241" s="701">
        <v>1</v>
      </c>
      <c r="L241" s="711">
        <v>1</v>
      </c>
      <c r="M241" s="712">
        <v>184.22</v>
      </c>
    </row>
    <row r="242" spans="1:13" ht="14.4" customHeight="1" x14ac:dyDescent="0.3">
      <c r="A242" s="695" t="s">
        <v>1664</v>
      </c>
      <c r="B242" s="696" t="s">
        <v>1598</v>
      </c>
      <c r="C242" s="696" t="s">
        <v>1307</v>
      </c>
      <c r="D242" s="696" t="s">
        <v>1308</v>
      </c>
      <c r="E242" s="696" t="s">
        <v>1599</v>
      </c>
      <c r="F242" s="711"/>
      <c r="G242" s="711"/>
      <c r="H242" s="701">
        <v>0</v>
      </c>
      <c r="I242" s="711">
        <v>1</v>
      </c>
      <c r="J242" s="711">
        <v>116.8</v>
      </c>
      <c r="K242" s="701">
        <v>1</v>
      </c>
      <c r="L242" s="711">
        <v>1</v>
      </c>
      <c r="M242" s="712">
        <v>116.8</v>
      </c>
    </row>
    <row r="243" spans="1:13" ht="14.4" customHeight="1" x14ac:dyDescent="0.3">
      <c r="A243" s="695" t="s">
        <v>1664</v>
      </c>
      <c r="B243" s="696" t="s">
        <v>1600</v>
      </c>
      <c r="C243" s="696" t="s">
        <v>1311</v>
      </c>
      <c r="D243" s="696" t="s">
        <v>1312</v>
      </c>
      <c r="E243" s="696" t="s">
        <v>1601</v>
      </c>
      <c r="F243" s="711"/>
      <c r="G243" s="711"/>
      <c r="H243" s="701">
        <v>0</v>
      </c>
      <c r="I243" s="711">
        <v>3</v>
      </c>
      <c r="J243" s="711">
        <v>209.57999999999998</v>
      </c>
      <c r="K243" s="701">
        <v>1</v>
      </c>
      <c r="L243" s="711">
        <v>3</v>
      </c>
      <c r="M243" s="712">
        <v>209.57999999999998</v>
      </c>
    </row>
    <row r="244" spans="1:13" ht="14.4" customHeight="1" x14ac:dyDescent="0.3">
      <c r="A244" s="695" t="s">
        <v>1664</v>
      </c>
      <c r="B244" s="696" t="s">
        <v>3088</v>
      </c>
      <c r="C244" s="696" t="s">
        <v>1800</v>
      </c>
      <c r="D244" s="696" t="s">
        <v>1801</v>
      </c>
      <c r="E244" s="696" t="s">
        <v>1802</v>
      </c>
      <c r="F244" s="711"/>
      <c r="G244" s="711"/>
      <c r="H244" s="701">
        <v>0</v>
      </c>
      <c r="I244" s="711">
        <v>1</v>
      </c>
      <c r="J244" s="711">
        <v>1140.7</v>
      </c>
      <c r="K244" s="701">
        <v>1</v>
      </c>
      <c r="L244" s="711">
        <v>1</v>
      </c>
      <c r="M244" s="712">
        <v>1140.7</v>
      </c>
    </row>
    <row r="245" spans="1:13" ht="14.4" customHeight="1" x14ac:dyDescent="0.3">
      <c r="A245" s="695" t="s">
        <v>1664</v>
      </c>
      <c r="B245" s="696" t="s">
        <v>1610</v>
      </c>
      <c r="C245" s="696" t="s">
        <v>1195</v>
      </c>
      <c r="D245" s="696" t="s">
        <v>1613</v>
      </c>
      <c r="E245" s="696" t="s">
        <v>1614</v>
      </c>
      <c r="F245" s="711"/>
      <c r="G245" s="711"/>
      <c r="H245" s="701">
        <v>0</v>
      </c>
      <c r="I245" s="711">
        <v>1</v>
      </c>
      <c r="J245" s="711">
        <v>10.73</v>
      </c>
      <c r="K245" s="701">
        <v>1</v>
      </c>
      <c r="L245" s="711">
        <v>1</v>
      </c>
      <c r="M245" s="712">
        <v>10.73</v>
      </c>
    </row>
    <row r="246" spans="1:13" ht="14.4" customHeight="1" x14ac:dyDescent="0.3">
      <c r="A246" s="695" t="s">
        <v>1664</v>
      </c>
      <c r="B246" s="696" t="s">
        <v>3102</v>
      </c>
      <c r="C246" s="696" t="s">
        <v>2903</v>
      </c>
      <c r="D246" s="696" t="s">
        <v>2904</v>
      </c>
      <c r="E246" s="696" t="s">
        <v>2905</v>
      </c>
      <c r="F246" s="711">
        <v>3</v>
      </c>
      <c r="G246" s="711">
        <v>0</v>
      </c>
      <c r="H246" s="701"/>
      <c r="I246" s="711"/>
      <c r="J246" s="711"/>
      <c r="K246" s="701"/>
      <c r="L246" s="711">
        <v>3</v>
      </c>
      <c r="M246" s="712">
        <v>0</v>
      </c>
    </row>
    <row r="247" spans="1:13" ht="14.4" customHeight="1" x14ac:dyDescent="0.3">
      <c r="A247" s="695" t="s">
        <v>1665</v>
      </c>
      <c r="B247" s="696" t="s">
        <v>3086</v>
      </c>
      <c r="C247" s="696" t="s">
        <v>1919</v>
      </c>
      <c r="D247" s="696" t="s">
        <v>1762</v>
      </c>
      <c r="E247" s="696" t="s">
        <v>1920</v>
      </c>
      <c r="F247" s="711"/>
      <c r="G247" s="711"/>
      <c r="H247" s="701">
        <v>0</v>
      </c>
      <c r="I247" s="711">
        <v>4</v>
      </c>
      <c r="J247" s="711">
        <v>1969.8</v>
      </c>
      <c r="K247" s="701">
        <v>1</v>
      </c>
      <c r="L247" s="711">
        <v>4</v>
      </c>
      <c r="M247" s="712">
        <v>1969.8</v>
      </c>
    </row>
    <row r="248" spans="1:13" ht="14.4" customHeight="1" x14ac:dyDescent="0.3">
      <c r="A248" s="695" t="s">
        <v>1665</v>
      </c>
      <c r="B248" s="696" t="s">
        <v>3086</v>
      </c>
      <c r="C248" s="696" t="s">
        <v>2005</v>
      </c>
      <c r="D248" s="696" t="s">
        <v>1762</v>
      </c>
      <c r="E248" s="696" t="s">
        <v>2006</v>
      </c>
      <c r="F248" s="711"/>
      <c r="G248" s="711"/>
      <c r="H248" s="701">
        <v>0</v>
      </c>
      <c r="I248" s="711">
        <v>5</v>
      </c>
      <c r="J248" s="711">
        <v>2735.8499999999995</v>
      </c>
      <c r="K248" s="701">
        <v>1</v>
      </c>
      <c r="L248" s="711">
        <v>5</v>
      </c>
      <c r="M248" s="712">
        <v>2735.8499999999995</v>
      </c>
    </row>
    <row r="249" spans="1:13" ht="14.4" customHeight="1" x14ac:dyDescent="0.3">
      <c r="A249" s="695" t="s">
        <v>1665</v>
      </c>
      <c r="B249" s="696" t="s">
        <v>3093</v>
      </c>
      <c r="C249" s="696" t="s">
        <v>2298</v>
      </c>
      <c r="D249" s="696" t="s">
        <v>2299</v>
      </c>
      <c r="E249" s="696" t="s">
        <v>2300</v>
      </c>
      <c r="F249" s="711"/>
      <c r="G249" s="711"/>
      <c r="H249" s="701">
        <v>0</v>
      </c>
      <c r="I249" s="711">
        <v>2</v>
      </c>
      <c r="J249" s="711">
        <v>1640.86</v>
      </c>
      <c r="K249" s="701">
        <v>1</v>
      </c>
      <c r="L249" s="711">
        <v>2</v>
      </c>
      <c r="M249" s="712">
        <v>1640.86</v>
      </c>
    </row>
    <row r="250" spans="1:13" ht="14.4" customHeight="1" x14ac:dyDescent="0.3">
      <c r="A250" s="695" t="s">
        <v>1665</v>
      </c>
      <c r="B250" s="696" t="s">
        <v>1598</v>
      </c>
      <c r="C250" s="696" t="s">
        <v>2919</v>
      </c>
      <c r="D250" s="696" t="s">
        <v>1308</v>
      </c>
      <c r="E250" s="696" t="s">
        <v>1719</v>
      </c>
      <c r="F250" s="711">
        <v>1</v>
      </c>
      <c r="G250" s="711">
        <v>0</v>
      </c>
      <c r="H250" s="701"/>
      <c r="I250" s="711"/>
      <c r="J250" s="711"/>
      <c r="K250" s="701"/>
      <c r="L250" s="711">
        <v>1</v>
      </c>
      <c r="M250" s="712">
        <v>0</v>
      </c>
    </row>
    <row r="251" spans="1:13" ht="14.4" customHeight="1" x14ac:dyDescent="0.3">
      <c r="A251" s="695" t="s">
        <v>1665</v>
      </c>
      <c r="B251" s="696" t="s">
        <v>1633</v>
      </c>
      <c r="C251" s="696" t="s">
        <v>2630</v>
      </c>
      <c r="D251" s="696" t="s">
        <v>2628</v>
      </c>
      <c r="E251" s="696" t="s">
        <v>2631</v>
      </c>
      <c r="F251" s="711"/>
      <c r="G251" s="711"/>
      <c r="H251" s="701">
        <v>0</v>
      </c>
      <c r="I251" s="711">
        <v>1</v>
      </c>
      <c r="J251" s="711">
        <v>163.72999999999999</v>
      </c>
      <c r="K251" s="701">
        <v>1</v>
      </c>
      <c r="L251" s="711">
        <v>1</v>
      </c>
      <c r="M251" s="712">
        <v>163.72999999999999</v>
      </c>
    </row>
    <row r="252" spans="1:13" ht="14.4" customHeight="1" x14ac:dyDescent="0.3">
      <c r="A252" s="695" t="s">
        <v>1666</v>
      </c>
      <c r="B252" s="696" t="s">
        <v>1562</v>
      </c>
      <c r="C252" s="696" t="s">
        <v>1110</v>
      </c>
      <c r="D252" s="696" t="s">
        <v>1111</v>
      </c>
      <c r="E252" s="696" t="s">
        <v>1112</v>
      </c>
      <c r="F252" s="711"/>
      <c r="G252" s="711"/>
      <c r="H252" s="701">
        <v>0</v>
      </c>
      <c r="I252" s="711">
        <v>1</v>
      </c>
      <c r="J252" s="711">
        <v>937.93</v>
      </c>
      <c r="K252" s="701">
        <v>1</v>
      </c>
      <c r="L252" s="711">
        <v>1</v>
      </c>
      <c r="M252" s="712">
        <v>937.93</v>
      </c>
    </row>
    <row r="253" spans="1:13" ht="14.4" customHeight="1" x14ac:dyDescent="0.3">
      <c r="A253" s="695" t="s">
        <v>1666</v>
      </c>
      <c r="B253" s="696" t="s">
        <v>3086</v>
      </c>
      <c r="C253" s="696" t="s">
        <v>1761</v>
      </c>
      <c r="D253" s="696" t="s">
        <v>1762</v>
      </c>
      <c r="E253" s="696" t="s">
        <v>1763</v>
      </c>
      <c r="F253" s="711"/>
      <c r="G253" s="711"/>
      <c r="H253" s="701">
        <v>0</v>
      </c>
      <c r="I253" s="711">
        <v>2</v>
      </c>
      <c r="J253" s="711">
        <v>328.3</v>
      </c>
      <c r="K253" s="701">
        <v>1</v>
      </c>
      <c r="L253" s="711">
        <v>2</v>
      </c>
      <c r="M253" s="712">
        <v>328.3</v>
      </c>
    </row>
    <row r="254" spans="1:13" ht="14.4" customHeight="1" x14ac:dyDescent="0.3">
      <c r="A254" s="695" t="s">
        <v>1666</v>
      </c>
      <c r="B254" s="696" t="s">
        <v>3086</v>
      </c>
      <c r="C254" s="696" t="s">
        <v>1916</v>
      </c>
      <c r="D254" s="696" t="s">
        <v>1917</v>
      </c>
      <c r="E254" s="696" t="s">
        <v>1918</v>
      </c>
      <c r="F254" s="711">
        <v>1</v>
      </c>
      <c r="G254" s="711">
        <v>547.16999999999996</v>
      </c>
      <c r="H254" s="701">
        <v>1</v>
      </c>
      <c r="I254" s="711"/>
      <c r="J254" s="711"/>
      <c r="K254" s="701">
        <v>0</v>
      </c>
      <c r="L254" s="711">
        <v>1</v>
      </c>
      <c r="M254" s="712">
        <v>547.16999999999996</v>
      </c>
    </row>
    <row r="255" spans="1:13" ht="14.4" customHeight="1" x14ac:dyDescent="0.3">
      <c r="A255" s="695" t="s">
        <v>1666</v>
      </c>
      <c r="B255" s="696" t="s">
        <v>3086</v>
      </c>
      <c r="C255" s="696" t="s">
        <v>1919</v>
      </c>
      <c r="D255" s="696" t="s">
        <v>1762</v>
      </c>
      <c r="E255" s="696" t="s">
        <v>1920</v>
      </c>
      <c r="F255" s="711"/>
      <c r="G255" s="711"/>
      <c r="H255" s="701">
        <v>0</v>
      </c>
      <c r="I255" s="711">
        <v>1</v>
      </c>
      <c r="J255" s="711">
        <v>492.45</v>
      </c>
      <c r="K255" s="701">
        <v>1</v>
      </c>
      <c r="L255" s="711">
        <v>1</v>
      </c>
      <c r="M255" s="712">
        <v>492.45</v>
      </c>
    </row>
    <row r="256" spans="1:13" ht="14.4" customHeight="1" x14ac:dyDescent="0.3">
      <c r="A256" s="695" t="s">
        <v>1666</v>
      </c>
      <c r="B256" s="696" t="s">
        <v>1585</v>
      </c>
      <c r="C256" s="696" t="s">
        <v>1323</v>
      </c>
      <c r="D256" s="696" t="s">
        <v>1590</v>
      </c>
      <c r="E256" s="696" t="s">
        <v>1591</v>
      </c>
      <c r="F256" s="711"/>
      <c r="G256" s="711"/>
      <c r="H256" s="701">
        <v>0</v>
      </c>
      <c r="I256" s="711">
        <v>2</v>
      </c>
      <c r="J256" s="711">
        <v>484.92</v>
      </c>
      <c r="K256" s="701">
        <v>1</v>
      </c>
      <c r="L256" s="711">
        <v>2</v>
      </c>
      <c r="M256" s="712">
        <v>484.92</v>
      </c>
    </row>
    <row r="257" spans="1:13" ht="14.4" customHeight="1" x14ac:dyDescent="0.3">
      <c r="A257" s="695" t="s">
        <v>1666</v>
      </c>
      <c r="B257" s="696" t="s">
        <v>1600</v>
      </c>
      <c r="C257" s="696" t="s">
        <v>1311</v>
      </c>
      <c r="D257" s="696" t="s">
        <v>1312</v>
      </c>
      <c r="E257" s="696" t="s">
        <v>1601</v>
      </c>
      <c r="F257" s="711"/>
      <c r="G257" s="711"/>
      <c r="H257" s="701">
        <v>0</v>
      </c>
      <c r="I257" s="711">
        <v>1</v>
      </c>
      <c r="J257" s="711">
        <v>69.86</v>
      </c>
      <c r="K257" s="701">
        <v>1</v>
      </c>
      <c r="L257" s="711">
        <v>1</v>
      </c>
      <c r="M257" s="712">
        <v>69.86</v>
      </c>
    </row>
    <row r="258" spans="1:13" ht="14.4" customHeight="1" x14ac:dyDescent="0.3">
      <c r="A258" s="695" t="s">
        <v>1666</v>
      </c>
      <c r="B258" s="696" t="s">
        <v>3087</v>
      </c>
      <c r="C258" s="696" t="s">
        <v>2940</v>
      </c>
      <c r="D258" s="696" t="s">
        <v>2615</v>
      </c>
      <c r="E258" s="696" t="s">
        <v>2580</v>
      </c>
      <c r="F258" s="711"/>
      <c r="G258" s="711"/>
      <c r="H258" s="701">
        <v>0</v>
      </c>
      <c r="I258" s="711">
        <v>2</v>
      </c>
      <c r="J258" s="711">
        <v>154.41999999999999</v>
      </c>
      <c r="K258" s="701">
        <v>1</v>
      </c>
      <c r="L258" s="711">
        <v>2</v>
      </c>
      <c r="M258" s="712">
        <v>154.41999999999999</v>
      </c>
    </row>
    <row r="259" spans="1:13" ht="14.4" customHeight="1" x14ac:dyDescent="0.3">
      <c r="A259" s="695" t="s">
        <v>1666</v>
      </c>
      <c r="B259" s="696" t="s">
        <v>3088</v>
      </c>
      <c r="C259" s="696" t="s">
        <v>1800</v>
      </c>
      <c r="D259" s="696" t="s">
        <v>1801</v>
      </c>
      <c r="E259" s="696" t="s">
        <v>1802</v>
      </c>
      <c r="F259" s="711"/>
      <c r="G259" s="711"/>
      <c r="H259" s="701">
        <v>0</v>
      </c>
      <c r="I259" s="711">
        <v>37</v>
      </c>
      <c r="J259" s="711">
        <v>42205.9</v>
      </c>
      <c r="K259" s="701">
        <v>1</v>
      </c>
      <c r="L259" s="711">
        <v>37</v>
      </c>
      <c r="M259" s="712">
        <v>42205.9</v>
      </c>
    </row>
    <row r="260" spans="1:13" ht="14.4" customHeight="1" x14ac:dyDescent="0.3">
      <c r="A260" s="695" t="s">
        <v>1667</v>
      </c>
      <c r="B260" s="696" t="s">
        <v>1562</v>
      </c>
      <c r="C260" s="696" t="s">
        <v>1708</v>
      </c>
      <c r="D260" s="696" t="s">
        <v>1111</v>
      </c>
      <c r="E260" s="696" t="s">
        <v>1709</v>
      </c>
      <c r="F260" s="711"/>
      <c r="G260" s="711"/>
      <c r="H260" s="701">
        <v>0</v>
      </c>
      <c r="I260" s="711">
        <v>1</v>
      </c>
      <c r="J260" s="711">
        <v>1458.07</v>
      </c>
      <c r="K260" s="701">
        <v>1</v>
      </c>
      <c r="L260" s="711">
        <v>1</v>
      </c>
      <c r="M260" s="712">
        <v>1458.07</v>
      </c>
    </row>
    <row r="261" spans="1:13" ht="14.4" customHeight="1" x14ac:dyDescent="0.3">
      <c r="A261" s="695" t="s">
        <v>1667</v>
      </c>
      <c r="B261" s="696" t="s">
        <v>3090</v>
      </c>
      <c r="C261" s="696" t="s">
        <v>2075</v>
      </c>
      <c r="D261" s="696" t="s">
        <v>2076</v>
      </c>
      <c r="E261" s="696" t="s">
        <v>2077</v>
      </c>
      <c r="F261" s="711"/>
      <c r="G261" s="711"/>
      <c r="H261" s="701">
        <v>0</v>
      </c>
      <c r="I261" s="711">
        <v>2</v>
      </c>
      <c r="J261" s="711">
        <v>984.9</v>
      </c>
      <c r="K261" s="701">
        <v>1</v>
      </c>
      <c r="L261" s="711">
        <v>2</v>
      </c>
      <c r="M261" s="712">
        <v>984.9</v>
      </c>
    </row>
    <row r="262" spans="1:13" ht="14.4" customHeight="1" x14ac:dyDescent="0.3">
      <c r="A262" s="695" t="s">
        <v>1667</v>
      </c>
      <c r="B262" s="696" t="s">
        <v>3085</v>
      </c>
      <c r="C262" s="696" t="s">
        <v>1922</v>
      </c>
      <c r="D262" s="696" t="s">
        <v>1923</v>
      </c>
      <c r="E262" s="696" t="s">
        <v>1924</v>
      </c>
      <c r="F262" s="711"/>
      <c r="G262" s="711"/>
      <c r="H262" s="701">
        <v>0</v>
      </c>
      <c r="I262" s="711">
        <v>11</v>
      </c>
      <c r="J262" s="711">
        <v>1148.95</v>
      </c>
      <c r="K262" s="701">
        <v>1</v>
      </c>
      <c r="L262" s="711">
        <v>11</v>
      </c>
      <c r="M262" s="712">
        <v>1148.95</v>
      </c>
    </row>
    <row r="263" spans="1:13" ht="14.4" customHeight="1" x14ac:dyDescent="0.3">
      <c r="A263" s="695" t="s">
        <v>1667</v>
      </c>
      <c r="B263" s="696" t="s">
        <v>3086</v>
      </c>
      <c r="C263" s="696" t="s">
        <v>1916</v>
      </c>
      <c r="D263" s="696" t="s">
        <v>1917</v>
      </c>
      <c r="E263" s="696" t="s">
        <v>1918</v>
      </c>
      <c r="F263" s="711">
        <v>34</v>
      </c>
      <c r="G263" s="711">
        <v>18603.78</v>
      </c>
      <c r="H263" s="701">
        <v>1</v>
      </c>
      <c r="I263" s="711"/>
      <c r="J263" s="711"/>
      <c r="K263" s="701">
        <v>0</v>
      </c>
      <c r="L263" s="711">
        <v>34</v>
      </c>
      <c r="M263" s="712">
        <v>18603.78</v>
      </c>
    </row>
    <row r="264" spans="1:13" ht="14.4" customHeight="1" x14ac:dyDescent="0.3">
      <c r="A264" s="695" t="s">
        <v>1667</v>
      </c>
      <c r="B264" s="696" t="s">
        <v>3086</v>
      </c>
      <c r="C264" s="696" t="s">
        <v>1919</v>
      </c>
      <c r="D264" s="696" t="s">
        <v>1762</v>
      </c>
      <c r="E264" s="696" t="s">
        <v>1920</v>
      </c>
      <c r="F264" s="711"/>
      <c r="G264" s="711"/>
      <c r="H264" s="701">
        <v>0</v>
      </c>
      <c r="I264" s="711">
        <v>14</v>
      </c>
      <c r="J264" s="711">
        <v>6894.3</v>
      </c>
      <c r="K264" s="701">
        <v>1</v>
      </c>
      <c r="L264" s="711">
        <v>14</v>
      </c>
      <c r="M264" s="712">
        <v>6894.3</v>
      </c>
    </row>
    <row r="265" spans="1:13" ht="14.4" customHeight="1" x14ac:dyDescent="0.3">
      <c r="A265" s="695" t="s">
        <v>1667</v>
      </c>
      <c r="B265" s="696" t="s">
        <v>3093</v>
      </c>
      <c r="C265" s="696" t="s">
        <v>2298</v>
      </c>
      <c r="D265" s="696" t="s">
        <v>2299</v>
      </c>
      <c r="E265" s="696" t="s">
        <v>2300</v>
      </c>
      <c r="F265" s="711"/>
      <c r="G265" s="711"/>
      <c r="H265" s="701">
        <v>0</v>
      </c>
      <c r="I265" s="711">
        <v>2</v>
      </c>
      <c r="J265" s="711">
        <v>1640.86</v>
      </c>
      <c r="K265" s="701">
        <v>1</v>
      </c>
      <c r="L265" s="711">
        <v>2</v>
      </c>
      <c r="M265" s="712">
        <v>1640.86</v>
      </c>
    </row>
    <row r="266" spans="1:13" ht="14.4" customHeight="1" x14ac:dyDescent="0.3">
      <c r="A266" s="695" t="s">
        <v>1667</v>
      </c>
      <c r="B266" s="696" t="s">
        <v>1585</v>
      </c>
      <c r="C266" s="696" t="s">
        <v>1293</v>
      </c>
      <c r="D266" s="696" t="s">
        <v>1586</v>
      </c>
      <c r="E266" s="696" t="s">
        <v>1587</v>
      </c>
      <c r="F266" s="711"/>
      <c r="G266" s="711"/>
      <c r="H266" s="701">
        <v>0</v>
      </c>
      <c r="I266" s="711">
        <v>3</v>
      </c>
      <c r="J266" s="711">
        <v>999.93000000000006</v>
      </c>
      <c r="K266" s="701">
        <v>1</v>
      </c>
      <c r="L266" s="711">
        <v>3</v>
      </c>
      <c r="M266" s="712">
        <v>999.93000000000006</v>
      </c>
    </row>
    <row r="267" spans="1:13" ht="14.4" customHeight="1" x14ac:dyDescent="0.3">
      <c r="A267" s="695" t="s">
        <v>1667</v>
      </c>
      <c r="B267" s="696" t="s">
        <v>1585</v>
      </c>
      <c r="C267" s="696" t="s">
        <v>1323</v>
      </c>
      <c r="D267" s="696" t="s">
        <v>1590</v>
      </c>
      <c r="E267" s="696" t="s">
        <v>1591</v>
      </c>
      <c r="F267" s="711"/>
      <c r="G267" s="711"/>
      <c r="H267" s="701">
        <v>0</v>
      </c>
      <c r="I267" s="711">
        <v>3</v>
      </c>
      <c r="J267" s="711">
        <v>999.93000000000006</v>
      </c>
      <c r="K267" s="701">
        <v>1</v>
      </c>
      <c r="L267" s="711">
        <v>3</v>
      </c>
      <c r="M267" s="712">
        <v>999.93000000000006</v>
      </c>
    </row>
    <row r="268" spans="1:13" ht="14.4" customHeight="1" x14ac:dyDescent="0.3">
      <c r="A268" s="695" t="s">
        <v>1667</v>
      </c>
      <c r="B268" s="696" t="s">
        <v>1592</v>
      </c>
      <c r="C268" s="696" t="s">
        <v>1771</v>
      </c>
      <c r="D268" s="696" t="s">
        <v>1772</v>
      </c>
      <c r="E268" s="696" t="s">
        <v>1773</v>
      </c>
      <c r="F268" s="711"/>
      <c r="G268" s="711"/>
      <c r="H268" s="701">
        <v>0</v>
      </c>
      <c r="I268" s="711">
        <v>5</v>
      </c>
      <c r="J268" s="711">
        <v>690.8</v>
      </c>
      <c r="K268" s="701">
        <v>1</v>
      </c>
      <c r="L268" s="711">
        <v>5</v>
      </c>
      <c r="M268" s="712">
        <v>690.8</v>
      </c>
    </row>
    <row r="269" spans="1:13" ht="14.4" customHeight="1" x14ac:dyDescent="0.3">
      <c r="A269" s="695" t="s">
        <v>1667</v>
      </c>
      <c r="B269" s="696" t="s">
        <v>1592</v>
      </c>
      <c r="C269" s="696" t="s">
        <v>1300</v>
      </c>
      <c r="D269" s="696" t="s">
        <v>1301</v>
      </c>
      <c r="E269" s="696" t="s">
        <v>1593</v>
      </c>
      <c r="F269" s="711"/>
      <c r="G269" s="711"/>
      <c r="H269" s="701">
        <v>0</v>
      </c>
      <c r="I269" s="711">
        <v>6</v>
      </c>
      <c r="J269" s="711">
        <v>1105.32</v>
      </c>
      <c r="K269" s="701">
        <v>1</v>
      </c>
      <c r="L269" s="711">
        <v>6</v>
      </c>
      <c r="M269" s="712">
        <v>1105.32</v>
      </c>
    </row>
    <row r="270" spans="1:13" ht="14.4" customHeight="1" x14ac:dyDescent="0.3">
      <c r="A270" s="695" t="s">
        <v>1667</v>
      </c>
      <c r="B270" s="696" t="s">
        <v>3100</v>
      </c>
      <c r="C270" s="696" t="s">
        <v>2948</v>
      </c>
      <c r="D270" s="696" t="s">
        <v>2492</v>
      </c>
      <c r="E270" s="696" t="s">
        <v>2949</v>
      </c>
      <c r="F270" s="711"/>
      <c r="G270" s="711"/>
      <c r="H270" s="701">
        <v>0</v>
      </c>
      <c r="I270" s="711">
        <v>5</v>
      </c>
      <c r="J270" s="711">
        <v>1111.25</v>
      </c>
      <c r="K270" s="701">
        <v>1</v>
      </c>
      <c r="L270" s="711">
        <v>5</v>
      </c>
      <c r="M270" s="712">
        <v>1111.25</v>
      </c>
    </row>
    <row r="271" spans="1:13" ht="14.4" customHeight="1" x14ac:dyDescent="0.3">
      <c r="A271" s="695" t="s">
        <v>1667</v>
      </c>
      <c r="B271" s="696" t="s">
        <v>1600</v>
      </c>
      <c r="C271" s="696" t="s">
        <v>1311</v>
      </c>
      <c r="D271" s="696" t="s">
        <v>1312</v>
      </c>
      <c r="E271" s="696" t="s">
        <v>1601</v>
      </c>
      <c r="F271" s="711"/>
      <c r="G271" s="711"/>
      <c r="H271" s="701">
        <v>0</v>
      </c>
      <c r="I271" s="711">
        <v>8</v>
      </c>
      <c r="J271" s="711">
        <v>558.88</v>
      </c>
      <c r="K271" s="701">
        <v>1</v>
      </c>
      <c r="L271" s="711">
        <v>8</v>
      </c>
      <c r="M271" s="712">
        <v>558.88</v>
      </c>
    </row>
    <row r="272" spans="1:13" ht="14.4" customHeight="1" x14ac:dyDescent="0.3">
      <c r="A272" s="695" t="s">
        <v>1667</v>
      </c>
      <c r="B272" s="696" t="s">
        <v>1602</v>
      </c>
      <c r="C272" s="696" t="s">
        <v>1304</v>
      </c>
      <c r="D272" s="696" t="s">
        <v>1305</v>
      </c>
      <c r="E272" s="696" t="s">
        <v>1593</v>
      </c>
      <c r="F272" s="711"/>
      <c r="G272" s="711"/>
      <c r="H272" s="701">
        <v>0</v>
      </c>
      <c r="I272" s="711">
        <v>7</v>
      </c>
      <c r="J272" s="711">
        <v>489.02</v>
      </c>
      <c r="K272" s="701">
        <v>1</v>
      </c>
      <c r="L272" s="711">
        <v>7</v>
      </c>
      <c r="M272" s="712">
        <v>489.02</v>
      </c>
    </row>
    <row r="273" spans="1:13" ht="14.4" customHeight="1" x14ac:dyDescent="0.3">
      <c r="A273" s="695" t="s">
        <v>1667</v>
      </c>
      <c r="B273" s="696" t="s">
        <v>3087</v>
      </c>
      <c r="C273" s="696" t="s">
        <v>2616</v>
      </c>
      <c r="D273" s="696" t="s">
        <v>2003</v>
      </c>
      <c r="E273" s="696" t="s">
        <v>2617</v>
      </c>
      <c r="F273" s="711"/>
      <c r="G273" s="711"/>
      <c r="H273" s="701">
        <v>0</v>
      </c>
      <c r="I273" s="711">
        <v>5</v>
      </c>
      <c r="J273" s="711">
        <v>2573.3999999999996</v>
      </c>
      <c r="K273" s="701">
        <v>1</v>
      </c>
      <c r="L273" s="711">
        <v>5</v>
      </c>
      <c r="M273" s="712">
        <v>2573.3999999999996</v>
      </c>
    </row>
    <row r="274" spans="1:13" ht="14.4" customHeight="1" x14ac:dyDescent="0.3">
      <c r="A274" s="695" t="s">
        <v>1667</v>
      </c>
      <c r="B274" s="696" t="s">
        <v>3088</v>
      </c>
      <c r="C274" s="696" t="s">
        <v>2017</v>
      </c>
      <c r="D274" s="696" t="s">
        <v>2018</v>
      </c>
      <c r="E274" s="696" t="s">
        <v>2019</v>
      </c>
      <c r="F274" s="711"/>
      <c r="G274" s="711"/>
      <c r="H274" s="701">
        <v>0</v>
      </c>
      <c r="I274" s="711">
        <v>11</v>
      </c>
      <c r="J274" s="711">
        <v>2379.19</v>
      </c>
      <c r="K274" s="701">
        <v>1</v>
      </c>
      <c r="L274" s="711">
        <v>11</v>
      </c>
      <c r="M274" s="712">
        <v>2379.19</v>
      </c>
    </row>
    <row r="275" spans="1:13" ht="14.4" customHeight="1" x14ac:dyDescent="0.3">
      <c r="A275" s="695" t="s">
        <v>1667</v>
      </c>
      <c r="B275" s="696" t="s">
        <v>3088</v>
      </c>
      <c r="C275" s="696" t="s">
        <v>1800</v>
      </c>
      <c r="D275" s="696" t="s">
        <v>1801</v>
      </c>
      <c r="E275" s="696" t="s">
        <v>1802</v>
      </c>
      <c r="F275" s="711"/>
      <c r="G275" s="711"/>
      <c r="H275" s="701">
        <v>0</v>
      </c>
      <c r="I275" s="711">
        <v>75</v>
      </c>
      <c r="J275" s="711">
        <v>85552.5</v>
      </c>
      <c r="K275" s="701">
        <v>1</v>
      </c>
      <c r="L275" s="711">
        <v>75</v>
      </c>
      <c r="M275" s="712">
        <v>85552.5</v>
      </c>
    </row>
    <row r="276" spans="1:13" ht="14.4" customHeight="1" x14ac:dyDescent="0.3">
      <c r="A276" s="695" t="s">
        <v>1668</v>
      </c>
      <c r="B276" s="696" t="s">
        <v>1557</v>
      </c>
      <c r="C276" s="696" t="s">
        <v>1117</v>
      </c>
      <c r="D276" s="696" t="s">
        <v>1118</v>
      </c>
      <c r="E276" s="696" t="s">
        <v>1119</v>
      </c>
      <c r="F276" s="711"/>
      <c r="G276" s="711"/>
      <c r="H276" s="701"/>
      <c r="I276" s="711">
        <v>1</v>
      </c>
      <c r="J276" s="711">
        <v>0</v>
      </c>
      <c r="K276" s="701"/>
      <c r="L276" s="711">
        <v>1</v>
      </c>
      <c r="M276" s="712">
        <v>0</v>
      </c>
    </row>
    <row r="277" spans="1:13" ht="14.4" customHeight="1" x14ac:dyDescent="0.3">
      <c r="A277" s="695" t="s">
        <v>1668</v>
      </c>
      <c r="B277" s="696" t="s">
        <v>3085</v>
      </c>
      <c r="C277" s="696" t="s">
        <v>1922</v>
      </c>
      <c r="D277" s="696" t="s">
        <v>1923</v>
      </c>
      <c r="E277" s="696" t="s">
        <v>1924</v>
      </c>
      <c r="F277" s="711"/>
      <c r="G277" s="711"/>
      <c r="H277" s="701">
        <v>0</v>
      </c>
      <c r="I277" s="711">
        <v>65</v>
      </c>
      <c r="J277" s="711">
        <v>6789.25</v>
      </c>
      <c r="K277" s="701">
        <v>1</v>
      </c>
      <c r="L277" s="711">
        <v>65</v>
      </c>
      <c r="M277" s="712">
        <v>6789.25</v>
      </c>
    </row>
    <row r="278" spans="1:13" ht="14.4" customHeight="1" x14ac:dyDescent="0.3">
      <c r="A278" s="695" t="s">
        <v>1668</v>
      </c>
      <c r="B278" s="696" t="s">
        <v>3086</v>
      </c>
      <c r="C278" s="696" t="s">
        <v>1919</v>
      </c>
      <c r="D278" s="696" t="s">
        <v>1762</v>
      </c>
      <c r="E278" s="696" t="s">
        <v>1920</v>
      </c>
      <c r="F278" s="711"/>
      <c r="G278" s="711"/>
      <c r="H278" s="701">
        <v>0</v>
      </c>
      <c r="I278" s="711">
        <v>11</v>
      </c>
      <c r="J278" s="711">
        <v>5416.9499999999989</v>
      </c>
      <c r="K278" s="701">
        <v>1</v>
      </c>
      <c r="L278" s="711">
        <v>11</v>
      </c>
      <c r="M278" s="712">
        <v>5416.9499999999989</v>
      </c>
    </row>
    <row r="279" spans="1:13" ht="14.4" customHeight="1" x14ac:dyDescent="0.3">
      <c r="A279" s="695" t="s">
        <v>1668</v>
      </c>
      <c r="B279" s="696" t="s">
        <v>3086</v>
      </c>
      <c r="C279" s="696" t="s">
        <v>2005</v>
      </c>
      <c r="D279" s="696" t="s">
        <v>1762</v>
      </c>
      <c r="E279" s="696" t="s">
        <v>2006</v>
      </c>
      <c r="F279" s="711"/>
      <c r="G279" s="711"/>
      <c r="H279" s="701">
        <v>0</v>
      </c>
      <c r="I279" s="711">
        <v>6</v>
      </c>
      <c r="J279" s="711">
        <v>3283.02</v>
      </c>
      <c r="K279" s="701">
        <v>1</v>
      </c>
      <c r="L279" s="711">
        <v>6</v>
      </c>
      <c r="M279" s="712">
        <v>3283.02</v>
      </c>
    </row>
    <row r="280" spans="1:13" ht="14.4" customHeight="1" x14ac:dyDescent="0.3">
      <c r="A280" s="695" t="s">
        <v>1668</v>
      </c>
      <c r="B280" s="696" t="s">
        <v>3093</v>
      </c>
      <c r="C280" s="696" t="s">
        <v>2298</v>
      </c>
      <c r="D280" s="696" t="s">
        <v>2299</v>
      </c>
      <c r="E280" s="696" t="s">
        <v>2300</v>
      </c>
      <c r="F280" s="711"/>
      <c r="G280" s="711"/>
      <c r="H280" s="701">
        <v>0</v>
      </c>
      <c r="I280" s="711">
        <v>1</v>
      </c>
      <c r="J280" s="711">
        <v>820.43</v>
      </c>
      <c r="K280" s="701">
        <v>1</v>
      </c>
      <c r="L280" s="711">
        <v>1</v>
      </c>
      <c r="M280" s="712">
        <v>820.43</v>
      </c>
    </row>
    <row r="281" spans="1:13" ht="14.4" customHeight="1" x14ac:dyDescent="0.3">
      <c r="A281" s="695" t="s">
        <v>1668</v>
      </c>
      <c r="B281" s="696" t="s">
        <v>1585</v>
      </c>
      <c r="C281" s="696" t="s">
        <v>1293</v>
      </c>
      <c r="D281" s="696" t="s">
        <v>1586</v>
      </c>
      <c r="E281" s="696" t="s">
        <v>1587</v>
      </c>
      <c r="F281" s="711"/>
      <c r="G281" s="711"/>
      <c r="H281" s="701">
        <v>0</v>
      </c>
      <c r="I281" s="711">
        <v>1</v>
      </c>
      <c r="J281" s="711">
        <v>333.31</v>
      </c>
      <c r="K281" s="701">
        <v>1</v>
      </c>
      <c r="L281" s="711">
        <v>1</v>
      </c>
      <c r="M281" s="712">
        <v>333.31</v>
      </c>
    </row>
    <row r="282" spans="1:13" ht="14.4" customHeight="1" x14ac:dyDescent="0.3">
      <c r="A282" s="695" t="s">
        <v>1668</v>
      </c>
      <c r="B282" s="696" t="s">
        <v>1585</v>
      </c>
      <c r="C282" s="696" t="s">
        <v>1323</v>
      </c>
      <c r="D282" s="696" t="s">
        <v>1590</v>
      </c>
      <c r="E282" s="696" t="s">
        <v>1591</v>
      </c>
      <c r="F282" s="711"/>
      <c r="G282" s="711"/>
      <c r="H282" s="701">
        <v>0</v>
      </c>
      <c r="I282" s="711">
        <v>1</v>
      </c>
      <c r="J282" s="711">
        <v>333.31</v>
      </c>
      <c r="K282" s="701">
        <v>1</v>
      </c>
      <c r="L282" s="711">
        <v>1</v>
      </c>
      <c r="M282" s="712">
        <v>333.31</v>
      </c>
    </row>
    <row r="283" spans="1:13" ht="14.4" customHeight="1" x14ac:dyDescent="0.3">
      <c r="A283" s="695" t="s">
        <v>1668</v>
      </c>
      <c r="B283" s="696" t="s">
        <v>1592</v>
      </c>
      <c r="C283" s="696" t="s">
        <v>1771</v>
      </c>
      <c r="D283" s="696" t="s">
        <v>1772</v>
      </c>
      <c r="E283" s="696" t="s">
        <v>1773</v>
      </c>
      <c r="F283" s="711"/>
      <c r="G283" s="711"/>
      <c r="H283" s="701">
        <v>0</v>
      </c>
      <c r="I283" s="711">
        <v>3</v>
      </c>
      <c r="J283" s="711">
        <v>414.48</v>
      </c>
      <c r="K283" s="701">
        <v>1</v>
      </c>
      <c r="L283" s="711">
        <v>3</v>
      </c>
      <c r="M283" s="712">
        <v>414.48</v>
      </c>
    </row>
    <row r="284" spans="1:13" ht="14.4" customHeight="1" x14ac:dyDescent="0.3">
      <c r="A284" s="695" t="s">
        <v>1668</v>
      </c>
      <c r="B284" s="696" t="s">
        <v>1592</v>
      </c>
      <c r="C284" s="696" t="s">
        <v>1300</v>
      </c>
      <c r="D284" s="696" t="s">
        <v>1301</v>
      </c>
      <c r="E284" s="696" t="s">
        <v>1593</v>
      </c>
      <c r="F284" s="711"/>
      <c r="G284" s="711"/>
      <c r="H284" s="701">
        <v>0</v>
      </c>
      <c r="I284" s="711">
        <v>3</v>
      </c>
      <c r="J284" s="711">
        <v>552.66</v>
      </c>
      <c r="K284" s="701">
        <v>1</v>
      </c>
      <c r="L284" s="711">
        <v>3</v>
      </c>
      <c r="M284" s="712">
        <v>552.66</v>
      </c>
    </row>
    <row r="285" spans="1:13" ht="14.4" customHeight="1" x14ac:dyDescent="0.3">
      <c r="A285" s="695" t="s">
        <v>1668</v>
      </c>
      <c r="B285" s="696" t="s">
        <v>1600</v>
      </c>
      <c r="C285" s="696" t="s">
        <v>1311</v>
      </c>
      <c r="D285" s="696" t="s">
        <v>1312</v>
      </c>
      <c r="E285" s="696" t="s">
        <v>1601</v>
      </c>
      <c r="F285" s="711"/>
      <c r="G285" s="711"/>
      <c r="H285" s="701">
        <v>0</v>
      </c>
      <c r="I285" s="711">
        <v>2</v>
      </c>
      <c r="J285" s="711">
        <v>139.72</v>
      </c>
      <c r="K285" s="701">
        <v>1</v>
      </c>
      <c r="L285" s="711">
        <v>2</v>
      </c>
      <c r="M285" s="712">
        <v>139.72</v>
      </c>
    </row>
    <row r="286" spans="1:13" ht="14.4" customHeight="1" x14ac:dyDescent="0.3">
      <c r="A286" s="695" t="s">
        <v>1668</v>
      </c>
      <c r="B286" s="696" t="s">
        <v>1602</v>
      </c>
      <c r="C286" s="696" t="s">
        <v>1304</v>
      </c>
      <c r="D286" s="696" t="s">
        <v>1305</v>
      </c>
      <c r="E286" s="696" t="s">
        <v>1593</v>
      </c>
      <c r="F286" s="711"/>
      <c r="G286" s="711"/>
      <c r="H286" s="701">
        <v>0</v>
      </c>
      <c r="I286" s="711">
        <v>3</v>
      </c>
      <c r="J286" s="711">
        <v>209.57999999999998</v>
      </c>
      <c r="K286" s="701">
        <v>1</v>
      </c>
      <c r="L286" s="711">
        <v>3</v>
      </c>
      <c r="M286" s="712">
        <v>209.57999999999998</v>
      </c>
    </row>
    <row r="287" spans="1:13" ht="14.4" customHeight="1" x14ac:dyDescent="0.3">
      <c r="A287" s="695" t="s">
        <v>1668</v>
      </c>
      <c r="B287" s="696" t="s">
        <v>3089</v>
      </c>
      <c r="C287" s="696" t="s">
        <v>3024</v>
      </c>
      <c r="D287" s="696" t="s">
        <v>2367</v>
      </c>
      <c r="E287" s="696" t="s">
        <v>1123</v>
      </c>
      <c r="F287" s="711"/>
      <c r="G287" s="711"/>
      <c r="H287" s="701">
        <v>0</v>
      </c>
      <c r="I287" s="711">
        <v>1</v>
      </c>
      <c r="J287" s="711">
        <v>137.74</v>
      </c>
      <c r="K287" s="701">
        <v>1</v>
      </c>
      <c r="L287" s="711">
        <v>1</v>
      </c>
      <c r="M287" s="712">
        <v>137.74</v>
      </c>
    </row>
    <row r="288" spans="1:13" ht="14.4" customHeight="1" x14ac:dyDescent="0.3">
      <c r="A288" s="695" t="s">
        <v>1669</v>
      </c>
      <c r="B288" s="696" t="s">
        <v>3097</v>
      </c>
      <c r="C288" s="696" t="s">
        <v>3006</v>
      </c>
      <c r="D288" s="696" t="s">
        <v>3007</v>
      </c>
      <c r="E288" s="696" t="s">
        <v>3008</v>
      </c>
      <c r="F288" s="711">
        <v>2</v>
      </c>
      <c r="G288" s="711">
        <v>0</v>
      </c>
      <c r="H288" s="701"/>
      <c r="I288" s="711"/>
      <c r="J288" s="711"/>
      <c r="K288" s="701"/>
      <c r="L288" s="711">
        <v>2</v>
      </c>
      <c r="M288" s="712">
        <v>0</v>
      </c>
    </row>
    <row r="289" spans="1:13" ht="14.4" customHeight="1" x14ac:dyDescent="0.3">
      <c r="A289" s="695" t="s">
        <v>1669</v>
      </c>
      <c r="B289" s="696" t="s">
        <v>3103</v>
      </c>
      <c r="C289" s="696" t="s">
        <v>3001</v>
      </c>
      <c r="D289" s="696" t="s">
        <v>3002</v>
      </c>
      <c r="E289" s="696" t="s">
        <v>2414</v>
      </c>
      <c r="F289" s="711"/>
      <c r="G289" s="711"/>
      <c r="H289" s="701">
        <v>0</v>
      </c>
      <c r="I289" s="711">
        <v>3</v>
      </c>
      <c r="J289" s="711">
        <v>225.84</v>
      </c>
      <c r="K289" s="701">
        <v>1</v>
      </c>
      <c r="L289" s="711">
        <v>3</v>
      </c>
      <c r="M289" s="712">
        <v>225.84</v>
      </c>
    </row>
    <row r="290" spans="1:13" ht="14.4" customHeight="1" x14ac:dyDescent="0.3">
      <c r="A290" s="695" t="s">
        <v>1669</v>
      </c>
      <c r="B290" s="696" t="s">
        <v>1571</v>
      </c>
      <c r="C290" s="696" t="s">
        <v>3005</v>
      </c>
      <c r="D290" s="696" t="s">
        <v>1145</v>
      </c>
      <c r="E290" s="696" t="s">
        <v>2548</v>
      </c>
      <c r="F290" s="711"/>
      <c r="G290" s="711"/>
      <c r="H290" s="701">
        <v>0</v>
      </c>
      <c r="I290" s="711">
        <v>2</v>
      </c>
      <c r="J290" s="711">
        <v>538.99</v>
      </c>
      <c r="K290" s="701">
        <v>1</v>
      </c>
      <c r="L290" s="711">
        <v>2</v>
      </c>
      <c r="M290" s="712">
        <v>538.99</v>
      </c>
    </row>
    <row r="291" spans="1:13" ht="14.4" customHeight="1" x14ac:dyDescent="0.3">
      <c r="A291" s="695" t="s">
        <v>1669</v>
      </c>
      <c r="B291" s="696" t="s">
        <v>1575</v>
      </c>
      <c r="C291" s="696" t="s">
        <v>2488</v>
      </c>
      <c r="D291" s="696" t="s">
        <v>1576</v>
      </c>
      <c r="E291" s="696" t="s">
        <v>2489</v>
      </c>
      <c r="F291" s="711"/>
      <c r="G291" s="711"/>
      <c r="H291" s="701">
        <v>0</v>
      </c>
      <c r="I291" s="711">
        <v>1</v>
      </c>
      <c r="J291" s="711">
        <v>435.3</v>
      </c>
      <c r="K291" s="701">
        <v>1</v>
      </c>
      <c r="L291" s="711">
        <v>1</v>
      </c>
      <c r="M291" s="712">
        <v>435.3</v>
      </c>
    </row>
    <row r="292" spans="1:13" ht="14.4" customHeight="1" x14ac:dyDescent="0.3">
      <c r="A292" s="695" t="s">
        <v>1669</v>
      </c>
      <c r="B292" s="696" t="s">
        <v>3086</v>
      </c>
      <c r="C292" s="696" t="s">
        <v>1919</v>
      </c>
      <c r="D292" s="696" t="s">
        <v>1762</v>
      </c>
      <c r="E292" s="696" t="s">
        <v>1920</v>
      </c>
      <c r="F292" s="711"/>
      <c r="G292" s="711"/>
      <c r="H292" s="701">
        <v>0</v>
      </c>
      <c r="I292" s="711">
        <v>1</v>
      </c>
      <c r="J292" s="711">
        <v>492.45</v>
      </c>
      <c r="K292" s="701">
        <v>1</v>
      </c>
      <c r="L292" s="711">
        <v>1</v>
      </c>
      <c r="M292" s="712">
        <v>492.45</v>
      </c>
    </row>
    <row r="293" spans="1:13" ht="14.4" customHeight="1" thickBot="1" x14ac:dyDescent="0.35">
      <c r="A293" s="703" t="s">
        <v>1669</v>
      </c>
      <c r="B293" s="704" t="s">
        <v>1600</v>
      </c>
      <c r="C293" s="704" t="s">
        <v>1311</v>
      </c>
      <c r="D293" s="704" t="s">
        <v>1312</v>
      </c>
      <c r="E293" s="704" t="s">
        <v>1601</v>
      </c>
      <c r="F293" s="713"/>
      <c r="G293" s="713"/>
      <c r="H293" s="709">
        <v>0</v>
      </c>
      <c r="I293" s="713">
        <v>1</v>
      </c>
      <c r="J293" s="713">
        <v>69.86</v>
      </c>
      <c r="K293" s="709">
        <v>1</v>
      </c>
      <c r="L293" s="713">
        <v>1</v>
      </c>
      <c r="M293" s="714">
        <v>69.86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529</v>
      </c>
      <c r="B5" s="615" t="s">
        <v>530</v>
      </c>
      <c r="C5" s="616" t="s">
        <v>531</v>
      </c>
      <c r="D5" s="616" t="s">
        <v>531</v>
      </c>
      <c r="E5" s="616"/>
      <c r="F5" s="616" t="s">
        <v>531</v>
      </c>
      <c r="G5" s="616" t="s">
        <v>531</v>
      </c>
      <c r="H5" s="616" t="s">
        <v>531</v>
      </c>
      <c r="I5" s="617" t="s">
        <v>531</v>
      </c>
      <c r="J5" s="618" t="s">
        <v>74</v>
      </c>
    </row>
    <row r="6" spans="1:10" ht="14.4" customHeight="1" x14ac:dyDescent="0.3">
      <c r="A6" s="614" t="s">
        <v>529</v>
      </c>
      <c r="B6" s="615" t="s">
        <v>343</v>
      </c>
      <c r="C6" s="616">
        <v>10.396000000000001</v>
      </c>
      <c r="D6" s="616">
        <v>49.488999999999002</v>
      </c>
      <c r="E6" s="616"/>
      <c r="F6" s="616" t="s">
        <v>531</v>
      </c>
      <c r="G6" s="616" t="s">
        <v>531</v>
      </c>
      <c r="H6" s="616" t="s">
        <v>531</v>
      </c>
      <c r="I6" s="617" t="s">
        <v>531</v>
      </c>
      <c r="J6" s="618" t="s">
        <v>1</v>
      </c>
    </row>
    <row r="7" spans="1:10" ht="14.4" customHeight="1" x14ac:dyDescent="0.3">
      <c r="A7" s="614" t="s">
        <v>529</v>
      </c>
      <c r="B7" s="615" t="s">
        <v>3105</v>
      </c>
      <c r="C7" s="616">
        <v>0</v>
      </c>
      <c r="D7" s="616" t="s">
        <v>531</v>
      </c>
      <c r="E7" s="616"/>
      <c r="F7" s="616" t="s">
        <v>531</v>
      </c>
      <c r="G7" s="616" t="s">
        <v>531</v>
      </c>
      <c r="H7" s="616" t="s">
        <v>531</v>
      </c>
      <c r="I7" s="617" t="s">
        <v>531</v>
      </c>
      <c r="J7" s="618" t="s">
        <v>1</v>
      </c>
    </row>
    <row r="8" spans="1:10" ht="14.4" customHeight="1" x14ac:dyDescent="0.3">
      <c r="A8" s="614" t="s">
        <v>529</v>
      </c>
      <c r="B8" s="615" t="s">
        <v>344</v>
      </c>
      <c r="C8" s="616" t="s">
        <v>531</v>
      </c>
      <c r="D8" s="616" t="s">
        <v>531</v>
      </c>
      <c r="E8" s="616"/>
      <c r="F8" s="616">
        <v>114.52301</v>
      </c>
      <c r="G8" s="616">
        <v>208</v>
      </c>
      <c r="H8" s="616">
        <v>-93.476990000000001</v>
      </c>
      <c r="I8" s="617">
        <v>0.55059139423076919</v>
      </c>
      <c r="J8" s="618" t="s">
        <v>1</v>
      </c>
    </row>
    <row r="9" spans="1:10" ht="14.4" customHeight="1" x14ac:dyDescent="0.3">
      <c r="A9" s="614" t="s">
        <v>529</v>
      </c>
      <c r="B9" s="615" t="s">
        <v>345</v>
      </c>
      <c r="C9" s="616">
        <v>3.9559299999999999</v>
      </c>
      <c r="D9" s="616">
        <v>2.2000199999990002</v>
      </c>
      <c r="E9" s="616"/>
      <c r="F9" s="616">
        <v>1.82572</v>
      </c>
      <c r="G9" s="616">
        <v>1.6666666666666665</v>
      </c>
      <c r="H9" s="616">
        <v>0.15905333333333349</v>
      </c>
      <c r="I9" s="617">
        <v>1.0954320000000002</v>
      </c>
      <c r="J9" s="618" t="s">
        <v>1</v>
      </c>
    </row>
    <row r="10" spans="1:10" ht="14.4" customHeight="1" x14ac:dyDescent="0.3">
      <c r="A10" s="614" t="s">
        <v>529</v>
      </c>
      <c r="B10" s="615" t="s">
        <v>346</v>
      </c>
      <c r="C10" s="616">
        <v>0.46274999999999999</v>
      </c>
      <c r="D10" s="616">
        <v>0.224</v>
      </c>
      <c r="E10" s="616"/>
      <c r="F10" s="616">
        <v>0.23624999999999999</v>
      </c>
      <c r="G10" s="616">
        <v>0.33333333333333331</v>
      </c>
      <c r="H10" s="616">
        <v>-9.7083333333333327E-2</v>
      </c>
      <c r="I10" s="617">
        <v>0.70874999999999999</v>
      </c>
      <c r="J10" s="618" t="s">
        <v>1</v>
      </c>
    </row>
    <row r="11" spans="1:10" ht="14.4" customHeight="1" x14ac:dyDescent="0.3">
      <c r="A11" s="614" t="s">
        <v>529</v>
      </c>
      <c r="B11" s="615" t="s">
        <v>347</v>
      </c>
      <c r="C11" s="616">
        <v>60.726649999999999</v>
      </c>
      <c r="D11" s="616">
        <v>39.523649999999002</v>
      </c>
      <c r="E11" s="616"/>
      <c r="F11" s="616">
        <v>35.040350000000004</v>
      </c>
      <c r="G11" s="616">
        <v>43</v>
      </c>
      <c r="H11" s="616">
        <v>-7.9596499999999963</v>
      </c>
      <c r="I11" s="617">
        <v>0.81489186046511641</v>
      </c>
      <c r="J11" s="618" t="s">
        <v>1</v>
      </c>
    </row>
    <row r="12" spans="1:10" ht="14.4" customHeight="1" x14ac:dyDescent="0.3">
      <c r="A12" s="614" t="s">
        <v>529</v>
      </c>
      <c r="B12" s="615" t="s">
        <v>348</v>
      </c>
      <c r="C12" s="616">
        <v>349.76629999999994</v>
      </c>
      <c r="D12" s="616">
        <v>212.55860999999999</v>
      </c>
      <c r="E12" s="616"/>
      <c r="F12" s="616">
        <v>335.74252999999999</v>
      </c>
      <c r="G12" s="616">
        <v>343.33333333333331</v>
      </c>
      <c r="H12" s="616">
        <v>-7.5908033333333265</v>
      </c>
      <c r="I12" s="617">
        <v>0.9778908640776699</v>
      </c>
      <c r="J12" s="618" t="s">
        <v>1</v>
      </c>
    </row>
    <row r="13" spans="1:10" ht="14.4" customHeight="1" x14ac:dyDescent="0.3">
      <c r="A13" s="614" t="s">
        <v>529</v>
      </c>
      <c r="B13" s="615" t="s">
        <v>349</v>
      </c>
      <c r="C13" s="616">
        <v>4098.4324799999995</v>
      </c>
      <c r="D13" s="616">
        <v>3709.6165399999991</v>
      </c>
      <c r="E13" s="616"/>
      <c r="F13" s="616">
        <v>2056.2653800000007</v>
      </c>
      <c r="G13" s="616">
        <v>2900</v>
      </c>
      <c r="H13" s="616">
        <v>-843.73461999999927</v>
      </c>
      <c r="I13" s="617">
        <v>0.70905702758620714</v>
      </c>
      <c r="J13" s="618" t="s">
        <v>1</v>
      </c>
    </row>
    <row r="14" spans="1:10" ht="14.4" customHeight="1" x14ac:dyDescent="0.3">
      <c r="A14" s="614" t="s">
        <v>529</v>
      </c>
      <c r="B14" s="615" t="s">
        <v>350</v>
      </c>
      <c r="C14" s="616">
        <v>3.4321000000000002</v>
      </c>
      <c r="D14" s="616">
        <v>6.1436000000000011</v>
      </c>
      <c r="E14" s="616"/>
      <c r="F14" s="616">
        <v>7.4447999999999999</v>
      </c>
      <c r="G14" s="616">
        <v>8.3333333333333321</v>
      </c>
      <c r="H14" s="616">
        <v>-0.88853333333333229</v>
      </c>
      <c r="I14" s="617">
        <v>0.89337600000000006</v>
      </c>
      <c r="J14" s="618" t="s">
        <v>1</v>
      </c>
    </row>
    <row r="15" spans="1:10" ht="14.4" customHeight="1" x14ac:dyDescent="0.3">
      <c r="A15" s="614" t="s">
        <v>529</v>
      </c>
      <c r="B15" s="615" t="s">
        <v>351</v>
      </c>
      <c r="C15" s="616">
        <v>14.517900000000001</v>
      </c>
      <c r="D15" s="616">
        <v>1.19286</v>
      </c>
      <c r="E15" s="616"/>
      <c r="F15" s="616">
        <v>2.3857200000000001</v>
      </c>
      <c r="G15" s="616">
        <v>1.6666666666666667</v>
      </c>
      <c r="H15" s="616">
        <v>0.71905333333333332</v>
      </c>
      <c r="I15" s="617">
        <v>1.431432</v>
      </c>
      <c r="J15" s="618" t="s">
        <v>1</v>
      </c>
    </row>
    <row r="16" spans="1:10" ht="14.4" customHeight="1" x14ac:dyDescent="0.3">
      <c r="A16" s="614" t="s">
        <v>529</v>
      </c>
      <c r="B16" s="615" t="s">
        <v>352</v>
      </c>
      <c r="C16" s="616">
        <v>9.4210999999999991</v>
      </c>
      <c r="D16" s="616">
        <v>49.586399999999003</v>
      </c>
      <c r="E16" s="616"/>
      <c r="F16" s="616">
        <v>16.549340000000001</v>
      </c>
      <c r="G16" s="616">
        <v>49.666666666666671</v>
      </c>
      <c r="H16" s="616">
        <v>-33.117326666666671</v>
      </c>
      <c r="I16" s="617">
        <v>0.33320818791946305</v>
      </c>
      <c r="J16" s="618" t="s">
        <v>1</v>
      </c>
    </row>
    <row r="17" spans="1:10" ht="14.4" customHeight="1" x14ac:dyDescent="0.3">
      <c r="A17" s="614" t="s">
        <v>529</v>
      </c>
      <c r="B17" s="615" t="s">
        <v>353</v>
      </c>
      <c r="C17" s="616">
        <v>0</v>
      </c>
      <c r="D17" s="616">
        <v>22.7286</v>
      </c>
      <c r="E17" s="616"/>
      <c r="F17" s="616">
        <v>15.1524</v>
      </c>
      <c r="G17" s="616">
        <v>17.333333333333332</v>
      </c>
      <c r="H17" s="616">
        <v>-2.1809333333333321</v>
      </c>
      <c r="I17" s="617">
        <v>0.87417692307692318</v>
      </c>
      <c r="J17" s="618" t="s">
        <v>1</v>
      </c>
    </row>
    <row r="18" spans="1:10" ht="14.4" customHeight="1" x14ac:dyDescent="0.3">
      <c r="A18" s="614" t="s">
        <v>529</v>
      </c>
      <c r="B18" s="615" t="s">
        <v>354</v>
      </c>
      <c r="C18" s="616">
        <v>31.031500000000001</v>
      </c>
      <c r="D18" s="616">
        <v>26.155099999998999</v>
      </c>
      <c r="E18" s="616"/>
      <c r="F18" s="616">
        <v>28.246199999999998</v>
      </c>
      <c r="G18" s="616">
        <v>28.666666666666668</v>
      </c>
      <c r="H18" s="616">
        <v>-0.42046666666666965</v>
      </c>
      <c r="I18" s="617">
        <v>0.9853325581395348</v>
      </c>
      <c r="J18" s="618" t="s">
        <v>1</v>
      </c>
    </row>
    <row r="19" spans="1:10" ht="14.4" customHeight="1" x14ac:dyDescent="0.3">
      <c r="A19" s="614" t="s">
        <v>529</v>
      </c>
      <c r="B19" s="615" t="s">
        <v>355</v>
      </c>
      <c r="C19" s="616">
        <v>237.69707000000002</v>
      </c>
      <c r="D19" s="616">
        <v>167.09924999999899</v>
      </c>
      <c r="E19" s="616"/>
      <c r="F19" s="616">
        <v>207.50592</v>
      </c>
      <c r="G19" s="616">
        <v>214.99999999999997</v>
      </c>
      <c r="H19" s="616">
        <v>-7.4940799999999683</v>
      </c>
      <c r="I19" s="617">
        <v>0.96514381395348847</v>
      </c>
      <c r="J19" s="618" t="s">
        <v>1</v>
      </c>
    </row>
    <row r="20" spans="1:10" ht="14.4" customHeight="1" x14ac:dyDescent="0.3">
      <c r="A20" s="614" t="s">
        <v>529</v>
      </c>
      <c r="B20" s="615" t="s">
        <v>356</v>
      </c>
      <c r="C20" s="616">
        <v>490.83535000000001</v>
      </c>
      <c r="D20" s="616">
        <v>300.57896999999997</v>
      </c>
      <c r="E20" s="616"/>
      <c r="F20" s="616">
        <v>172.07395000000002</v>
      </c>
      <c r="G20" s="616">
        <v>577</v>
      </c>
      <c r="H20" s="616">
        <v>-404.92604999999998</v>
      </c>
      <c r="I20" s="617">
        <v>0.29822175043327559</v>
      </c>
      <c r="J20" s="618" t="s">
        <v>1</v>
      </c>
    </row>
    <row r="21" spans="1:10" ht="14.4" customHeight="1" x14ac:dyDescent="0.3">
      <c r="A21" s="614" t="s">
        <v>529</v>
      </c>
      <c r="B21" s="615" t="s">
        <v>357</v>
      </c>
      <c r="C21" s="616" t="s">
        <v>531</v>
      </c>
      <c r="D21" s="616">
        <v>0.16250000000000001</v>
      </c>
      <c r="E21" s="616"/>
      <c r="F21" s="616" t="s">
        <v>531</v>
      </c>
      <c r="G21" s="616" t="s">
        <v>531</v>
      </c>
      <c r="H21" s="616" t="s">
        <v>531</v>
      </c>
      <c r="I21" s="617" t="s">
        <v>531</v>
      </c>
      <c r="J21" s="618" t="s">
        <v>1</v>
      </c>
    </row>
    <row r="22" spans="1:10" ht="14.4" customHeight="1" x14ac:dyDescent="0.3">
      <c r="A22" s="614" t="s">
        <v>529</v>
      </c>
      <c r="B22" s="615" t="s">
        <v>532</v>
      </c>
      <c r="C22" s="616">
        <v>5310.6751299999996</v>
      </c>
      <c r="D22" s="616">
        <v>4587.2590999999929</v>
      </c>
      <c r="E22" s="616"/>
      <c r="F22" s="616">
        <v>2992.991570000001</v>
      </c>
      <c r="G22" s="616">
        <v>4394</v>
      </c>
      <c r="H22" s="616">
        <v>-1401.008429999999</v>
      </c>
      <c r="I22" s="617">
        <v>0.68115420345926292</v>
      </c>
      <c r="J22" s="618" t="s">
        <v>533</v>
      </c>
    </row>
    <row r="24" spans="1:10" ht="14.4" customHeight="1" x14ac:dyDescent="0.3">
      <c r="A24" s="614" t="s">
        <v>529</v>
      </c>
      <c r="B24" s="615" t="s">
        <v>530</v>
      </c>
      <c r="C24" s="616" t="s">
        <v>531</v>
      </c>
      <c r="D24" s="616" t="s">
        <v>531</v>
      </c>
      <c r="E24" s="616"/>
      <c r="F24" s="616" t="s">
        <v>531</v>
      </c>
      <c r="G24" s="616" t="s">
        <v>531</v>
      </c>
      <c r="H24" s="616" t="s">
        <v>531</v>
      </c>
      <c r="I24" s="617" t="s">
        <v>531</v>
      </c>
      <c r="J24" s="618" t="s">
        <v>74</v>
      </c>
    </row>
    <row r="25" spans="1:10" ht="14.4" customHeight="1" x14ac:dyDescent="0.3">
      <c r="A25" s="614" t="s">
        <v>534</v>
      </c>
      <c r="B25" s="615" t="s">
        <v>535</v>
      </c>
      <c r="C25" s="616" t="s">
        <v>531</v>
      </c>
      <c r="D25" s="616" t="s">
        <v>531</v>
      </c>
      <c r="E25" s="616"/>
      <c r="F25" s="616" t="s">
        <v>531</v>
      </c>
      <c r="G25" s="616" t="s">
        <v>531</v>
      </c>
      <c r="H25" s="616" t="s">
        <v>531</v>
      </c>
      <c r="I25" s="617" t="s">
        <v>531</v>
      </c>
      <c r="J25" s="618" t="s">
        <v>0</v>
      </c>
    </row>
    <row r="26" spans="1:10" ht="14.4" customHeight="1" x14ac:dyDescent="0.3">
      <c r="A26" s="614" t="s">
        <v>534</v>
      </c>
      <c r="B26" s="615" t="s">
        <v>345</v>
      </c>
      <c r="C26" s="616">
        <v>3.1859299999999999</v>
      </c>
      <c r="D26" s="616">
        <v>1.294009999999</v>
      </c>
      <c r="E26" s="616"/>
      <c r="F26" s="616">
        <v>1.82572</v>
      </c>
      <c r="G26" s="616">
        <v>1.3333333333333333</v>
      </c>
      <c r="H26" s="616">
        <v>0.49238666666666675</v>
      </c>
      <c r="I26" s="617">
        <v>1.3692900000000001</v>
      </c>
      <c r="J26" s="618" t="s">
        <v>1</v>
      </c>
    </row>
    <row r="27" spans="1:10" ht="14.4" customHeight="1" x14ac:dyDescent="0.3">
      <c r="A27" s="614" t="s">
        <v>534</v>
      </c>
      <c r="B27" s="615" t="s">
        <v>346</v>
      </c>
      <c r="C27" s="616">
        <v>0.23175000000000001</v>
      </c>
      <c r="D27" s="616">
        <v>0.224</v>
      </c>
      <c r="E27" s="616"/>
      <c r="F27" s="616">
        <v>0.23624999999999999</v>
      </c>
      <c r="G27" s="616">
        <v>0.33333333333333331</v>
      </c>
      <c r="H27" s="616">
        <v>-9.7083333333333327E-2</v>
      </c>
      <c r="I27" s="617">
        <v>0.70874999999999999</v>
      </c>
      <c r="J27" s="618" t="s">
        <v>1</v>
      </c>
    </row>
    <row r="28" spans="1:10" ht="14.4" customHeight="1" x14ac:dyDescent="0.3">
      <c r="A28" s="614" t="s">
        <v>534</v>
      </c>
      <c r="B28" s="615" t="s">
        <v>347</v>
      </c>
      <c r="C28" s="616">
        <v>39.478459999999998</v>
      </c>
      <c r="D28" s="616">
        <v>25.616569999999001</v>
      </c>
      <c r="E28" s="616"/>
      <c r="F28" s="616">
        <v>25.556789999999999</v>
      </c>
      <c r="G28" s="616">
        <v>31</v>
      </c>
      <c r="H28" s="616">
        <v>-5.4432100000000005</v>
      </c>
      <c r="I28" s="617">
        <v>0.82441258064516132</v>
      </c>
      <c r="J28" s="618" t="s">
        <v>1</v>
      </c>
    </row>
    <row r="29" spans="1:10" ht="14.4" customHeight="1" x14ac:dyDescent="0.3">
      <c r="A29" s="614" t="s">
        <v>534</v>
      </c>
      <c r="B29" s="615" t="s">
        <v>348</v>
      </c>
      <c r="C29" s="616">
        <v>74.589500000000001</v>
      </c>
      <c r="D29" s="616">
        <v>13.83975</v>
      </c>
      <c r="E29" s="616"/>
      <c r="F29" s="616">
        <v>49.277149999999992</v>
      </c>
      <c r="G29" s="616">
        <v>44</v>
      </c>
      <c r="H29" s="616">
        <v>5.2771499999999918</v>
      </c>
      <c r="I29" s="617">
        <v>1.119935227272727</v>
      </c>
      <c r="J29" s="618" t="s">
        <v>1</v>
      </c>
    </row>
    <row r="30" spans="1:10" ht="14.4" customHeight="1" x14ac:dyDescent="0.3">
      <c r="A30" s="614" t="s">
        <v>534</v>
      </c>
      <c r="B30" s="615" t="s">
        <v>350</v>
      </c>
      <c r="C30" s="616">
        <v>3.2010000000000001</v>
      </c>
      <c r="D30" s="616">
        <v>5.3632000000000009</v>
      </c>
      <c r="E30" s="616"/>
      <c r="F30" s="616">
        <v>6.7911999999999999</v>
      </c>
      <c r="G30" s="616">
        <v>7.333333333333333</v>
      </c>
      <c r="H30" s="616">
        <v>-0.54213333333333313</v>
      </c>
      <c r="I30" s="617">
        <v>0.92607272727272727</v>
      </c>
      <c r="J30" s="618" t="s">
        <v>1</v>
      </c>
    </row>
    <row r="31" spans="1:10" ht="14.4" customHeight="1" x14ac:dyDescent="0.3">
      <c r="A31" s="614" t="s">
        <v>534</v>
      </c>
      <c r="B31" s="615" t="s">
        <v>352</v>
      </c>
      <c r="C31" s="616">
        <v>0.92799999999999994</v>
      </c>
      <c r="D31" s="616">
        <v>0.351999999999</v>
      </c>
      <c r="E31" s="616"/>
      <c r="F31" s="616">
        <v>0.63700000000000001</v>
      </c>
      <c r="G31" s="616">
        <v>1</v>
      </c>
      <c r="H31" s="616">
        <v>-0.36299999999999999</v>
      </c>
      <c r="I31" s="617">
        <v>0.63700000000000001</v>
      </c>
      <c r="J31" s="618" t="s">
        <v>1</v>
      </c>
    </row>
    <row r="32" spans="1:10" ht="14.4" customHeight="1" x14ac:dyDescent="0.3">
      <c r="A32" s="614" t="s">
        <v>534</v>
      </c>
      <c r="B32" s="615" t="s">
        <v>354</v>
      </c>
      <c r="C32" s="616">
        <v>16.39</v>
      </c>
      <c r="D32" s="616">
        <v>13.911599999998998</v>
      </c>
      <c r="E32" s="616"/>
      <c r="F32" s="616">
        <v>12.8508</v>
      </c>
      <c r="G32" s="616">
        <v>14.333333333333334</v>
      </c>
      <c r="H32" s="616">
        <v>-1.4825333333333344</v>
      </c>
      <c r="I32" s="617">
        <v>0.896567441860465</v>
      </c>
      <c r="J32" s="618" t="s">
        <v>1</v>
      </c>
    </row>
    <row r="33" spans="1:10" ht="14.4" customHeight="1" x14ac:dyDescent="0.3">
      <c r="A33" s="614" t="s">
        <v>534</v>
      </c>
      <c r="B33" s="615" t="s">
        <v>355</v>
      </c>
      <c r="C33" s="616">
        <v>10.614450000000001</v>
      </c>
      <c r="D33" s="616">
        <v>5.142499999999</v>
      </c>
      <c r="E33" s="616"/>
      <c r="F33" s="616">
        <v>0</v>
      </c>
      <c r="G33" s="616">
        <v>1.6666666666666667</v>
      </c>
      <c r="H33" s="616">
        <v>-1.6666666666666667</v>
      </c>
      <c r="I33" s="617">
        <v>0</v>
      </c>
      <c r="J33" s="618" t="s">
        <v>1</v>
      </c>
    </row>
    <row r="34" spans="1:10" ht="14.4" customHeight="1" x14ac:dyDescent="0.3">
      <c r="A34" s="614" t="s">
        <v>534</v>
      </c>
      <c r="B34" s="615" t="s">
        <v>357</v>
      </c>
      <c r="C34" s="616" t="s">
        <v>531</v>
      </c>
      <c r="D34" s="616">
        <v>0.16250000000000001</v>
      </c>
      <c r="E34" s="616"/>
      <c r="F34" s="616" t="s">
        <v>531</v>
      </c>
      <c r="G34" s="616" t="s">
        <v>531</v>
      </c>
      <c r="H34" s="616" t="s">
        <v>531</v>
      </c>
      <c r="I34" s="617" t="s">
        <v>531</v>
      </c>
      <c r="J34" s="618" t="s">
        <v>1</v>
      </c>
    </row>
    <row r="35" spans="1:10" ht="14.4" customHeight="1" x14ac:dyDescent="0.3">
      <c r="A35" s="614" t="s">
        <v>534</v>
      </c>
      <c r="B35" s="615" t="s">
        <v>536</v>
      </c>
      <c r="C35" s="616">
        <v>148.61909</v>
      </c>
      <c r="D35" s="616">
        <v>65.906129999994988</v>
      </c>
      <c r="E35" s="616"/>
      <c r="F35" s="616">
        <v>97.174909999999983</v>
      </c>
      <c r="G35" s="616">
        <v>100.99999999999999</v>
      </c>
      <c r="H35" s="616">
        <v>-3.825090000000003</v>
      </c>
      <c r="I35" s="617">
        <v>0.96212782178217815</v>
      </c>
      <c r="J35" s="618" t="s">
        <v>537</v>
      </c>
    </row>
    <row r="36" spans="1:10" ht="14.4" customHeight="1" x14ac:dyDescent="0.3">
      <c r="A36" s="614" t="s">
        <v>531</v>
      </c>
      <c r="B36" s="615" t="s">
        <v>531</v>
      </c>
      <c r="C36" s="616" t="s">
        <v>531</v>
      </c>
      <c r="D36" s="616" t="s">
        <v>531</v>
      </c>
      <c r="E36" s="616"/>
      <c r="F36" s="616" t="s">
        <v>531</v>
      </c>
      <c r="G36" s="616" t="s">
        <v>531</v>
      </c>
      <c r="H36" s="616" t="s">
        <v>531</v>
      </c>
      <c r="I36" s="617" t="s">
        <v>531</v>
      </c>
      <c r="J36" s="618" t="s">
        <v>538</v>
      </c>
    </row>
    <row r="37" spans="1:10" ht="14.4" customHeight="1" x14ac:dyDescent="0.3">
      <c r="A37" s="614" t="s">
        <v>539</v>
      </c>
      <c r="B37" s="615" t="s">
        <v>540</v>
      </c>
      <c r="C37" s="616" t="s">
        <v>531</v>
      </c>
      <c r="D37" s="616" t="s">
        <v>531</v>
      </c>
      <c r="E37" s="616"/>
      <c r="F37" s="616" t="s">
        <v>531</v>
      </c>
      <c r="G37" s="616" t="s">
        <v>531</v>
      </c>
      <c r="H37" s="616" t="s">
        <v>531</v>
      </c>
      <c r="I37" s="617" t="s">
        <v>531</v>
      </c>
      <c r="J37" s="618" t="s">
        <v>0</v>
      </c>
    </row>
    <row r="38" spans="1:10" ht="14.4" customHeight="1" x14ac:dyDescent="0.3">
      <c r="A38" s="614" t="s">
        <v>539</v>
      </c>
      <c r="B38" s="615" t="s">
        <v>345</v>
      </c>
      <c r="C38" s="616">
        <v>0.77</v>
      </c>
      <c r="D38" s="616">
        <v>0.90600999999999998</v>
      </c>
      <c r="E38" s="616"/>
      <c r="F38" s="616">
        <v>0</v>
      </c>
      <c r="G38" s="616">
        <v>0.33333333333333331</v>
      </c>
      <c r="H38" s="616">
        <v>-0.33333333333333331</v>
      </c>
      <c r="I38" s="617">
        <v>0</v>
      </c>
      <c r="J38" s="618" t="s">
        <v>1</v>
      </c>
    </row>
    <row r="39" spans="1:10" ht="14.4" customHeight="1" x14ac:dyDescent="0.3">
      <c r="A39" s="614" t="s">
        <v>539</v>
      </c>
      <c r="B39" s="615" t="s">
        <v>346</v>
      </c>
      <c r="C39" s="616">
        <v>0.23100000000000001</v>
      </c>
      <c r="D39" s="616">
        <v>0</v>
      </c>
      <c r="E39" s="616"/>
      <c r="F39" s="616" t="s">
        <v>531</v>
      </c>
      <c r="G39" s="616" t="s">
        <v>531</v>
      </c>
      <c r="H39" s="616" t="s">
        <v>531</v>
      </c>
      <c r="I39" s="617" t="s">
        <v>531</v>
      </c>
      <c r="J39" s="618" t="s">
        <v>1</v>
      </c>
    </row>
    <row r="40" spans="1:10" ht="14.4" customHeight="1" x14ac:dyDescent="0.3">
      <c r="A40" s="614" t="s">
        <v>539</v>
      </c>
      <c r="B40" s="615" t="s">
        <v>347</v>
      </c>
      <c r="C40" s="616">
        <v>7.6001100000000008</v>
      </c>
      <c r="D40" s="616">
        <v>13.907079999999999</v>
      </c>
      <c r="E40" s="616"/>
      <c r="F40" s="616">
        <v>9.4835600000000007</v>
      </c>
      <c r="G40" s="616">
        <v>12</v>
      </c>
      <c r="H40" s="616">
        <v>-2.5164399999999993</v>
      </c>
      <c r="I40" s="617">
        <v>0.79029666666666676</v>
      </c>
      <c r="J40" s="618" t="s">
        <v>1</v>
      </c>
    </row>
    <row r="41" spans="1:10" ht="14.4" customHeight="1" x14ac:dyDescent="0.3">
      <c r="A41" s="614" t="s">
        <v>539</v>
      </c>
      <c r="B41" s="615" t="s">
        <v>348</v>
      </c>
      <c r="C41" s="616">
        <v>90.161819999999992</v>
      </c>
      <c r="D41" s="616">
        <v>123.65651000000001</v>
      </c>
      <c r="E41" s="616"/>
      <c r="F41" s="616">
        <v>164.68598</v>
      </c>
      <c r="G41" s="616">
        <v>163</v>
      </c>
      <c r="H41" s="616">
        <v>1.6859800000000007</v>
      </c>
      <c r="I41" s="617">
        <v>1.010343435582822</v>
      </c>
      <c r="J41" s="618" t="s">
        <v>1</v>
      </c>
    </row>
    <row r="42" spans="1:10" ht="14.4" customHeight="1" x14ac:dyDescent="0.3">
      <c r="A42" s="614" t="s">
        <v>539</v>
      </c>
      <c r="B42" s="615" t="s">
        <v>350</v>
      </c>
      <c r="C42" s="616">
        <v>0.2311</v>
      </c>
      <c r="D42" s="616">
        <v>0.78039999999999998</v>
      </c>
      <c r="E42" s="616"/>
      <c r="F42" s="616">
        <v>0.65359999999999996</v>
      </c>
      <c r="G42" s="616">
        <v>1</v>
      </c>
      <c r="H42" s="616">
        <v>-0.34640000000000004</v>
      </c>
      <c r="I42" s="617">
        <v>0.65359999999999996</v>
      </c>
      <c r="J42" s="618" t="s">
        <v>1</v>
      </c>
    </row>
    <row r="43" spans="1:10" ht="14.4" customHeight="1" x14ac:dyDescent="0.3">
      <c r="A43" s="614" t="s">
        <v>539</v>
      </c>
      <c r="B43" s="615" t="s">
        <v>351</v>
      </c>
      <c r="C43" s="616">
        <v>0</v>
      </c>
      <c r="D43" s="616">
        <v>1.19286</v>
      </c>
      <c r="E43" s="616"/>
      <c r="F43" s="616">
        <v>2.3857200000000001</v>
      </c>
      <c r="G43" s="616">
        <v>1.6666666666666667</v>
      </c>
      <c r="H43" s="616">
        <v>0.71905333333333332</v>
      </c>
      <c r="I43" s="617">
        <v>1.431432</v>
      </c>
      <c r="J43" s="618" t="s">
        <v>1</v>
      </c>
    </row>
    <row r="44" spans="1:10" ht="14.4" customHeight="1" x14ac:dyDescent="0.3">
      <c r="A44" s="614" t="s">
        <v>539</v>
      </c>
      <c r="B44" s="615" t="s">
        <v>352</v>
      </c>
      <c r="C44" s="616">
        <v>8.4931000000000001</v>
      </c>
      <c r="D44" s="616">
        <v>49.234400000000001</v>
      </c>
      <c r="E44" s="616"/>
      <c r="F44" s="616">
        <v>15.91234</v>
      </c>
      <c r="G44" s="616">
        <v>47.333333333333336</v>
      </c>
      <c r="H44" s="616">
        <v>-31.420993333333335</v>
      </c>
      <c r="I44" s="617">
        <v>0.3361761971830986</v>
      </c>
      <c r="J44" s="618" t="s">
        <v>1</v>
      </c>
    </row>
    <row r="45" spans="1:10" ht="14.4" customHeight="1" x14ac:dyDescent="0.3">
      <c r="A45" s="614" t="s">
        <v>539</v>
      </c>
      <c r="B45" s="615" t="s">
        <v>354</v>
      </c>
      <c r="C45" s="616">
        <v>14.641500000000001</v>
      </c>
      <c r="D45" s="616">
        <v>12.243500000000001</v>
      </c>
      <c r="E45" s="616"/>
      <c r="F45" s="616">
        <v>15.395399999999999</v>
      </c>
      <c r="G45" s="616">
        <v>14.333333333333334</v>
      </c>
      <c r="H45" s="616">
        <v>1.0620666666666647</v>
      </c>
      <c r="I45" s="617">
        <v>1.0740976744186046</v>
      </c>
      <c r="J45" s="618" t="s">
        <v>1</v>
      </c>
    </row>
    <row r="46" spans="1:10" ht="14.4" customHeight="1" x14ac:dyDescent="0.3">
      <c r="A46" s="614" t="s">
        <v>539</v>
      </c>
      <c r="B46" s="615" t="s">
        <v>355</v>
      </c>
      <c r="C46" s="616">
        <v>166.41874000000001</v>
      </c>
      <c r="D46" s="616">
        <v>88.883719999999997</v>
      </c>
      <c r="E46" s="616"/>
      <c r="F46" s="616">
        <v>160.97919999999999</v>
      </c>
      <c r="G46" s="616">
        <v>167</v>
      </c>
      <c r="H46" s="616">
        <v>-6.0208000000000084</v>
      </c>
      <c r="I46" s="617">
        <v>0.96394730538922146</v>
      </c>
      <c r="J46" s="618" t="s">
        <v>1</v>
      </c>
    </row>
    <row r="47" spans="1:10" ht="14.4" customHeight="1" x14ac:dyDescent="0.3">
      <c r="A47" s="614" t="s">
        <v>539</v>
      </c>
      <c r="B47" s="615" t="s">
        <v>356</v>
      </c>
      <c r="C47" s="616">
        <v>22.825110000000002</v>
      </c>
      <c r="D47" s="616">
        <v>0</v>
      </c>
      <c r="E47" s="616"/>
      <c r="F47" s="616">
        <v>0</v>
      </c>
      <c r="G47" s="616">
        <v>33</v>
      </c>
      <c r="H47" s="616">
        <v>-33</v>
      </c>
      <c r="I47" s="617">
        <v>0</v>
      </c>
      <c r="J47" s="618" t="s">
        <v>1</v>
      </c>
    </row>
    <row r="48" spans="1:10" ht="14.4" customHeight="1" x14ac:dyDescent="0.3">
      <c r="A48" s="614" t="s">
        <v>539</v>
      </c>
      <c r="B48" s="615" t="s">
        <v>541</v>
      </c>
      <c r="C48" s="616">
        <v>311.37248</v>
      </c>
      <c r="D48" s="616">
        <v>290.80448000000001</v>
      </c>
      <c r="E48" s="616"/>
      <c r="F48" s="616">
        <v>369.49580000000003</v>
      </c>
      <c r="G48" s="616">
        <v>439.66666666666669</v>
      </c>
      <c r="H48" s="616">
        <v>-70.170866666666655</v>
      </c>
      <c r="I48" s="617">
        <v>0.84039984836997728</v>
      </c>
      <c r="J48" s="618" t="s">
        <v>537</v>
      </c>
    </row>
    <row r="49" spans="1:10" ht="14.4" customHeight="1" x14ac:dyDescent="0.3">
      <c r="A49" s="614" t="s">
        <v>531</v>
      </c>
      <c r="B49" s="615" t="s">
        <v>531</v>
      </c>
      <c r="C49" s="616" t="s">
        <v>531</v>
      </c>
      <c r="D49" s="616" t="s">
        <v>531</v>
      </c>
      <c r="E49" s="616"/>
      <c r="F49" s="616" t="s">
        <v>531</v>
      </c>
      <c r="G49" s="616" t="s">
        <v>531</v>
      </c>
      <c r="H49" s="616" t="s">
        <v>531</v>
      </c>
      <c r="I49" s="617" t="s">
        <v>531</v>
      </c>
      <c r="J49" s="618" t="s">
        <v>538</v>
      </c>
    </row>
    <row r="50" spans="1:10" ht="14.4" customHeight="1" x14ac:dyDescent="0.3">
      <c r="A50" s="614" t="s">
        <v>3106</v>
      </c>
      <c r="B50" s="615" t="s">
        <v>3107</v>
      </c>
      <c r="C50" s="616" t="s">
        <v>531</v>
      </c>
      <c r="D50" s="616" t="s">
        <v>531</v>
      </c>
      <c r="E50" s="616"/>
      <c r="F50" s="616" t="s">
        <v>531</v>
      </c>
      <c r="G50" s="616" t="s">
        <v>531</v>
      </c>
      <c r="H50" s="616" t="s">
        <v>531</v>
      </c>
      <c r="I50" s="617" t="s">
        <v>531</v>
      </c>
      <c r="J50" s="618" t="s">
        <v>0</v>
      </c>
    </row>
    <row r="51" spans="1:10" ht="14.4" customHeight="1" x14ac:dyDescent="0.3">
      <c r="A51" s="614" t="s">
        <v>3106</v>
      </c>
      <c r="B51" s="615" t="s">
        <v>343</v>
      </c>
      <c r="C51" s="616">
        <v>5.1980000000000004</v>
      </c>
      <c r="D51" s="616" t="s">
        <v>531</v>
      </c>
      <c r="E51" s="616"/>
      <c r="F51" s="616" t="s">
        <v>531</v>
      </c>
      <c r="G51" s="616" t="s">
        <v>531</v>
      </c>
      <c r="H51" s="616" t="s">
        <v>531</v>
      </c>
      <c r="I51" s="617" t="s">
        <v>531</v>
      </c>
      <c r="J51" s="618" t="s">
        <v>1</v>
      </c>
    </row>
    <row r="52" spans="1:10" ht="14.4" customHeight="1" x14ac:dyDescent="0.3">
      <c r="A52" s="614" t="s">
        <v>3106</v>
      </c>
      <c r="B52" s="615" t="s">
        <v>348</v>
      </c>
      <c r="C52" s="616">
        <v>72.673549999999992</v>
      </c>
      <c r="D52" s="616">
        <v>29.3062</v>
      </c>
      <c r="E52" s="616"/>
      <c r="F52" s="616">
        <v>26.2745</v>
      </c>
      <c r="G52" s="616">
        <v>24</v>
      </c>
      <c r="H52" s="616">
        <v>2.2744999999999997</v>
      </c>
      <c r="I52" s="617">
        <v>1.0947708333333332</v>
      </c>
      <c r="J52" s="618" t="s">
        <v>1</v>
      </c>
    </row>
    <row r="53" spans="1:10" ht="14.4" customHeight="1" x14ac:dyDescent="0.3">
      <c r="A53" s="614" t="s">
        <v>3106</v>
      </c>
      <c r="B53" s="615" t="s">
        <v>350</v>
      </c>
      <c r="C53" s="616">
        <v>0</v>
      </c>
      <c r="D53" s="616" t="s">
        <v>531</v>
      </c>
      <c r="E53" s="616"/>
      <c r="F53" s="616" t="s">
        <v>531</v>
      </c>
      <c r="G53" s="616" t="s">
        <v>531</v>
      </c>
      <c r="H53" s="616" t="s">
        <v>531</v>
      </c>
      <c r="I53" s="617" t="s">
        <v>531</v>
      </c>
      <c r="J53" s="618" t="s">
        <v>1</v>
      </c>
    </row>
    <row r="54" spans="1:10" ht="14.4" customHeight="1" x14ac:dyDescent="0.3">
      <c r="A54" s="614" t="s">
        <v>3106</v>
      </c>
      <c r="B54" s="615" t="s">
        <v>351</v>
      </c>
      <c r="C54" s="616">
        <v>1.2255</v>
      </c>
      <c r="D54" s="616" t="s">
        <v>531</v>
      </c>
      <c r="E54" s="616"/>
      <c r="F54" s="616" t="s">
        <v>531</v>
      </c>
      <c r="G54" s="616" t="s">
        <v>531</v>
      </c>
      <c r="H54" s="616" t="s">
        <v>531</v>
      </c>
      <c r="I54" s="617" t="s">
        <v>531</v>
      </c>
      <c r="J54" s="618" t="s">
        <v>1</v>
      </c>
    </row>
    <row r="55" spans="1:10" ht="14.4" customHeight="1" x14ac:dyDescent="0.3">
      <c r="A55" s="614" t="s">
        <v>3106</v>
      </c>
      <c r="B55" s="615" t="s">
        <v>352</v>
      </c>
      <c r="C55" s="616">
        <v>0</v>
      </c>
      <c r="D55" s="616">
        <v>0</v>
      </c>
      <c r="E55" s="616"/>
      <c r="F55" s="616">
        <v>0</v>
      </c>
      <c r="G55" s="616">
        <v>1.3333333333333333</v>
      </c>
      <c r="H55" s="616">
        <v>-1.3333333333333333</v>
      </c>
      <c r="I55" s="617">
        <v>0</v>
      </c>
      <c r="J55" s="618" t="s">
        <v>1</v>
      </c>
    </row>
    <row r="56" spans="1:10" ht="14.4" customHeight="1" x14ac:dyDescent="0.3">
      <c r="A56" s="614" t="s">
        <v>3106</v>
      </c>
      <c r="B56" s="615" t="s">
        <v>354</v>
      </c>
      <c r="C56" s="616">
        <v>0</v>
      </c>
      <c r="D56" s="616" t="s">
        <v>531</v>
      </c>
      <c r="E56" s="616"/>
      <c r="F56" s="616" t="s">
        <v>531</v>
      </c>
      <c r="G56" s="616" t="s">
        <v>531</v>
      </c>
      <c r="H56" s="616" t="s">
        <v>531</v>
      </c>
      <c r="I56" s="617" t="s">
        <v>531</v>
      </c>
      <c r="J56" s="618" t="s">
        <v>1</v>
      </c>
    </row>
    <row r="57" spans="1:10" ht="14.4" customHeight="1" x14ac:dyDescent="0.3">
      <c r="A57" s="614" t="s">
        <v>3106</v>
      </c>
      <c r="B57" s="615" t="s">
        <v>355</v>
      </c>
      <c r="C57" s="616">
        <v>22.18619</v>
      </c>
      <c r="D57" s="616">
        <v>40.849449999999997</v>
      </c>
      <c r="E57" s="616"/>
      <c r="F57" s="616">
        <v>5.1425000000000001</v>
      </c>
      <c r="G57" s="616">
        <v>13.666666666666666</v>
      </c>
      <c r="H57" s="616">
        <v>-8.524166666666666</v>
      </c>
      <c r="I57" s="617">
        <v>0.37628048780487805</v>
      </c>
      <c r="J57" s="618" t="s">
        <v>1</v>
      </c>
    </row>
    <row r="58" spans="1:10" ht="14.4" customHeight="1" x14ac:dyDescent="0.3">
      <c r="A58" s="614" t="s">
        <v>3106</v>
      </c>
      <c r="B58" s="615" t="s">
        <v>356</v>
      </c>
      <c r="C58" s="616">
        <v>12.264099999999999</v>
      </c>
      <c r="D58" s="616" t="s">
        <v>531</v>
      </c>
      <c r="E58" s="616"/>
      <c r="F58" s="616" t="s">
        <v>531</v>
      </c>
      <c r="G58" s="616" t="s">
        <v>531</v>
      </c>
      <c r="H58" s="616" t="s">
        <v>531</v>
      </c>
      <c r="I58" s="617" t="s">
        <v>531</v>
      </c>
      <c r="J58" s="618" t="s">
        <v>1</v>
      </c>
    </row>
    <row r="59" spans="1:10" ht="14.4" customHeight="1" x14ac:dyDescent="0.3">
      <c r="A59" s="614" t="s">
        <v>3106</v>
      </c>
      <c r="B59" s="615" t="s">
        <v>3108</v>
      </c>
      <c r="C59" s="616">
        <v>113.54733999999998</v>
      </c>
      <c r="D59" s="616">
        <v>70.155649999999994</v>
      </c>
      <c r="E59" s="616"/>
      <c r="F59" s="616">
        <v>31.417000000000002</v>
      </c>
      <c r="G59" s="616">
        <v>39</v>
      </c>
      <c r="H59" s="616">
        <v>-7.5829999999999984</v>
      </c>
      <c r="I59" s="617">
        <v>0.8055641025641026</v>
      </c>
      <c r="J59" s="618" t="s">
        <v>537</v>
      </c>
    </row>
    <row r="60" spans="1:10" ht="14.4" customHeight="1" x14ac:dyDescent="0.3">
      <c r="A60" s="614" t="s">
        <v>531</v>
      </c>
      <c r="B60" s="615" t="s">
        <v>531</v>
      </c>
      <c r="C60" s="616" t="s">
        <v>531</v>
      </c>
      <c r="D60" s="616" t="s">
        <v>531</v>
      </c>
      <c r="E60" s="616"/>
      <c r="F60" s="616" t="s">
        <v>531</v>
      </c>
      <c r="G60" s="616" t="s">
        <v>531</v>
      </c>
      <c r="H60" s="616" t="s">
        <v>531</v>
      </c>
      <c r="I60" s="617" t="s">
        <v>531</v>
      </c>
      <c r="J60" s="618" t="s">
        <v>538</v>
      </c>
    </row>
    <row r="61" spans="1:10" ht="14.4" customHeight="1" x14ac:dyDescent="0.3">
      <c r="A61" s="614" t="s">
        <v>542</v>
      </c>
      <c r="B61" s="615" t="s">
        <v>543</v>
      </c>
      <c r="C61" s="616" t="s">
        <v>531</v>
      </c>
      <c r="D61" s="616" t="s">
        <v>531</v>
      </c>
      <c r="E61" s="616"/>
      <c r="F61" s="616" t="s">
        <v>531</v>
      </c>
      <c r="G61" s="616" t="s">
        <v>531</v>
      </c>
      <c r="H61" s="616" t="s">
        <v>531</v>
      </c>
      <c r="I61" s="617" t="s">
        <v>531</v>
      </c>
      <c r="J61" s="618" t="s">
        <v>0</v>
      </c>
    </row>
    <row r="62" spans="1:10" ht="14.4" customHeight="1" x14ac:dyDescent="0.3">
      <c r="A62" s="614" t="s">
        <v>542</v>
      </c>
      <c r="B62" s="615" t="s">
        <v>343</v>
      </c>
      <c r="C62" s="616">
        <v>5.1980000000000004</v>
      </c>
      <c r="D62" s="616">
        <v>49.488999999999002</v>
      </c>
      <c r="E62" s="616"/>
      <c r="F62" s="616" t="s">
        <v>531</v>
      </c>
      <c r="G62" s="616" t="s">
        <v>531</v>
      </c>
      <c r="H62" s="616" t="s">
        <v>531</v>
      </c>
      <c r="I62" s="617" t="s">
        <v>531</v>
      </c>
      <c r="J62" s="618" t="s">
        <v>1</v>
      </c>
    </row>
    <row r="63" spans="1:10" ht="14.4" customHeight="1" x14ac:dyDescent="0.3">
      <c r="A63" s="614" t="s">
        <v>542</v>
      </c>
      <c r="B63" s="615" t="s">
        <v>3105</v>
      </c>
      <c r="C63" s="616">
        <v>0</v>
      </c>
      <c r="D63" s="616" t="s">
        <v>531</v>
      </c>
      <c r="E63" s="616"/>
      <c r="F63" s="616" t="s">
        <v>531</v>
      </c>
      <c r="G63" s="616" t="s">
        <v>531</v>
      </c>
      <c r="H63" s="616" t="s">
        <v>531</v>
      </c>
      <c r="I63" s="617" t="s">
        <v>531</v>
      </c>
      <c r="J63" s="618" t="s">
        <v>1</v>
      </c>
    </row>
    <row r="64" spans="1:10" ht="14.4" customHeight="1" x14ac:dyDescent="0.3">
      <c r="A64" s="614" t="s">
        <v>542</v>
      </c>
      <c r="B64" s="615" t="s">
        <v>344</v>
      </c>
      <c r="C64" s="616" t="s">
        <v>531</v>
      </c>
      <c r="D64" s="616" t="s">
        <v>531</v>
      </c>
      <c r="E64" s="616"/>
      <c r="F64" s="616">
        <v>114.52301</v>
      </c>
      <c r="G64" s="616">
        <v>208</v>
      </c>
      <c r="H64" s="616">
        <v>-93.476990000000001</v>
      </c>
      <c r="I64" s="617">
        <v>0.55059139423076919</v>
      </c>
      <c r="J64" s="618" t="s">
        <v>1</v>
      </c>
    </row>
    <row r="65" spans="1:10" ht="14.4" customHeight="1" x14ac:dyDescent="0.3">
      <c r="A65" s="614" t="s">
        <v>542</v>
      </c>
      <c r="B65" s="615" t="s">
        <v>347</v>
      </c>
      <c r="C65" s="616">
        <v>0</v>
      </c>
      <c r="D65" s="616">
        <v>0</v>
      </c>
      <c r="E65" s="616"/>
      <c r="F65" s="616" t="s">
        <v>531</v>
      </c>
      <c r="G65" s="616" t="s">
        <v>531</v>
      </c>
      <c r="H65" s="616" t="s">
        <v>531</v>
      </c>
      <c r="I65" s="617" t="s">
        <v>531</v>
      </c>
      <c r="J65" s="618" t="s">
        <v>1</v>
      </c>
    </row>
    <row r="66" spans="1:10" ht="14.4" customHeight="1" x14ac:dyDescent="0.3">
      <c r="A66" s="614" t="s">
        <v>542</v>
      </c>
      <c r="B66" s="615" t="s">
        <v>348</v>
      </c>
      <c r="C66" s="616">
        <v>111.35144</v>
      </c>
      <c r="D66" s="616">
        <v>45.756150000000005</v>
      </c>
      <c r="E66" s="616"/>
      <c r="F66" s="616">
        <v>95.504899999999992</v>
      </c>
      <c r="G66" s="616">
        <v>112.33333333333333</v>
      </c>
      <c r="H66" s="616">
        <v>-16.828433333333336</v>
      </c>
      <c r="I66" s="617">
        <v>0.85019198813056374</v>
      </c>
      <c r="J66" s="618" t="s">
        <v>1</v>
      </c>
    </row>
    <row r="67" spans="1:10" ht="14.4" customHeight="1" x14ac:dyDescent="0.3">
      <c r="A67" s="614" t="s">
        <v>542</v>
      </c>
      <c r="B67" s="615" t="s">
        <v>349</v>
      </c>
      <c r="C67" s="616">
        <v>4098.4324799999995</v>
      </c>
      <c r="D67" s="616">
        <v>3709.6165399999991</v>
      </c>
      <c r="E67" s="616"/>
      <c r="F67" s="616">
        <v>2056.2653800000007</v>
      </c>
      <c r="G67" s="616">
        <v>2900</v>
      </c>
      <c r="H67" s="616">
        <v>-843.73461999999927</v>
      </c>
      <c r="I67" s="617">
        <v>0.70905702758620714</v>
      </c>
      <c r="J67" s="618" t="s">
        <v>1</v>
      </c>
    </row>
    <row r="68" spans="1:10" ht="14.4" customHeight="1" x14ac:dyDescent="0.3">
      <c r="A68" s="614" t="s">
        <v>542</v>
      </c>
      <c r="B68" s="615" t="s">
        <v>351</v>
      </c>
      <c r="C68" s="616">
        <v>13.292400000000001</v>
      </c>
      <c r="D68" s="616" t="s">
        <v>531</v>
      </c>
      <c r="E68" s="616"/>
      <c r="F68" s="616" t="s">
        <v>531</v>
      </c>
      <c r="G68" s="616" t="s">
        <v>531</v>
      </c>
      <c r="H68" s="616" t="s">
        <v>531</v>
      </c>
      <c r="I68" s="617" t="s">
        <v>531</v>
      </c>
      <c r="J68" s="618" t="s">
        <v>1</v>
      </c>
    </row>
    <row r="69" spans="1:10" ht="14.4" customHeight="1" x14ac:dyDescent="0.3">
      <c r="A69" s="614" t="s">
        <v>542</v>
      </c>
      <c r="B69" s="615" t="s">
        <v>353</v>
      </c>
      <c r="C69" s="616">
        <v>0</v>
      </c>
      <c r="D69" s="616">
        <v>22.7286</v>
      </c>
      <c r="E69" s="616"/>
      <c r="F69" s="616">
        <v>15.1524</v>
      </c>
      <c r="G69" s="616">
        <v>17.333333333333332</v>
      </c>
      <c r="H69" s="616">
        <v>-2.1809333333333321</v>
      </c>
      <c r="I69" s="617">
        <v>0.87417692307692318</v>
      </c>
      <c r="J69" s="618" t="s">
        <v>1</v>
      </c>
    </row>
    <row r="70" spans="1:10" ht="14.4" customHeight="1" x14ac:dyDescent="0.3">
      <c r="A70" s="614" t="s">
        <v>542</v>
      </c>
      <c r="B70" s="615" t="s">
        <v>355</v>
      </c>
      <c r="C70" s="616">
        <v>25.852160000000001</v>
      </c>
      <c r="D70" s="616">
        <v>32.223579999999998</v>
      </c>
      <c r="E70" s="616"/>
      <c r="F70" s="616">
        <v>41.384219999999999</v>
      </c>
      <c r="G70" s="616">
        <v>32.666666666666664</v>
      </c>
      <c r="H70" s="616">
        <v>8.7175533333333348</v>
      </c>
      <c r="I70" s="617">
        <v>1.2668638775510204</v>
      </c>
      <c r="J70" s="618" t="s">
        <v>1</v>
      </c>
    </row>
    <row r="71" spans="1:10" ht="14.4" customHeight="1" x14ac:dyDescent="0.3">
      <c r="A71" s="614" t="s">
        <v>542</v>
      </c>
      <c r="B71" s="615" t="s">
        <v>356</v>
      </c>
      <c r="C71" s="616">
        <v>338.79318000000001</v>
      </c>
      <c r="D71" s="616">
        <v>300.57896999999997</v>
      </c>
      <c r="E71" s="616"/>
      <c r="F71" s="616">
        <v>172.07395000000002</v>
      </c>
      <c r="G71" s="616">
        <v>544</v>
      </c>
      <c r="H71" s="616">
        <v>-371.92604999999998</v>
      </c>
      <c r="I71" s="617">
        <v>0.31631240808823535</v>
      </c>
      <c r="J71" s="618" t="s">
        <v>1</v>
      </c>
    </row>
    <row r="72" spans="1:10" ht="14.4" customHeight="1" x14ac:dyDescent="0.3">
      <c r="A72" s="614" t="s">
        <v>542</v>
      </c>
      <c r="B72" s="615" t="s">
        <v>544</v>
      </c>
      <c r="C72" s="616">
        <v>4592.9196599999996</v>
      </c>
      <c r="D72" s="616">
        <v>4160.3928399999977</v>
      </c>
      <c r="E72" s="616"/>
      <c r="F72" s="616">
        <v>2494.9038600000003</v>
      </c>
      <c r="G72" s="616">
        <v>3814.3333333333335</v>
      </c>
      <c r="H72" s="616">
        <v>-1319.4294733333331</v>
      </c>
      <c r="I72" s="617">
        <v>0.65408647907017392</v>
      </c>
      <c r="J72" s="618" t="s">
        <v>537</v>
      </c>
    </row>
    <row r="73" spans="1:10" ht="14.4" customHeight="1" x14ac:dyDescent="0.3">
      <c r="A73" s="614" t="s">
        <v>531</v>
      </c>
      <c r="B73" s="615" t="s">
        <v>531</v>
      </c>
      <c r="C73" s="616" t="s">
        <v>531</v>
      </c>
      <c r="D73" s="616" t="s">
        <v>531</v>
      </c>
      <c r="E73" s="616"/>
      <c r="F73" s="616" t="s">
        <v>531</v>
      </c>
      <c r="G73" s="616" t="s">
        <v>531</v>
      </c>
      <c r="H73" s="616" t="s">
        <v>531</v>
      </c>
      <c r="I73" s="617" t="s">
        <v>531</v>
      </c>
      <c r="J73" s="618" t="s">
        <v>538</v>
      </c>
    </row>
    <row r="74" spans="1:10" ht="14.4" customHeight="1" x14ac:dyDescent="0.3">
      <c r="A74" s="614" t="s">
        <v>3109</v>
      </c>
      <c r="B74" s="615" t="s">
        <v>3110</v>
      </c>
      <c r="C74" s="616" t="s">
        <v>531</v>
      </c>
      <c r="D74" s="616" t="s">
        <v>531</v>
      </c>
      <c r="E74" s="616"/>
      <c r="F74" s="616" t="s">
        <v>531</v>
      </c>
      <c r="G74" s="616" t="s">
        <v>531</v>
      </c>
      <c r="H74" s="616" t="s">
        <v>531</v>
      </c>
      <c r="I74" s="617" t="s">
        <v>531</v>
      </c>
      <c r="J74" s="618" t="s">
        <v>0</v>
      </c>
    </row>
    <row r="75" spans="1:10" ht="14.4" customHeight="1" x14ac:dyDescent="0.3">
      <c r="A75" s="614" t="s">
        <v>3109</v>
      </c>
      <c r="B75" s="615" t="s">
        <v>347</v>
      </c>
      <c r="C75" s="616">
        <v>13.64808</v>
      </c>
      <c r="D75" s="616" t="s">
        <v>531</v>
      </c>
      <c r="E75" s="616"/>
      <c r="F75" s="616" t="s">
        <v>531</v>
      </c>
      <c r="G75" s="616" t="s">
        <v>531</v>
      </c>
      <c r="H75" s="616" t="s">
        <v>531</v>
      </c>
      <c r="I75" s="617" t="s">
        <v>531</v>
      </c>
      <c r="J75" s="618" t="s">
        <v>1</v>
      </c>
    </row>
    <row r="76" spans="1:10" ht="14.4" customHeight="1" x14ac:dyDescent="0.3">
      <c r="A76" s="614" t="s">
        <v>3109</v>
      </c>
      <c r="B76" s="615" t="s">
        <v>348</v>
      </c>
      <c r="C76" s="616">
        <v>0.98999000000000004</v>
      </c>
      <c r="D76" s="616" t="s">
        <v>531</v>
      </c>
      <c r="E76" s="616"/>
      <c r="F76" s="616" t="s">
        <v>531</v>
      </c>
      <c r="G76" s="616" t="s">
        <v>531</v>
      </c>
      <c r="H76" s="616" t="s">
        <v>531</v>
      </c>
      <c r="I76" s="617" t="s">
        <v>531</v>
      </c>
      <c r="J76" s="618" t="s">
        <v>1</v>
      </c>
    </row>
    <row r="77" spans="1:10" ht="14.4" customHeight="1" x14ac:dyDescent="0.3">
      <c r="A77" s="614" t="s">
        <v>3109</v>
      </c>
      <c r="B77" s="615" t="s">
        <v>355</v>
      </c>
      <c r="C77" s="616">
        <v>12.625529999999999</v>
      </c>
      <c r="D77" s="616" t="s">
        <v>531</v>
      </c>
      <c r="E77" s="616"/>
      <c r="F77" s="616" t="s">
        <v>531</v>
      </c>
      <c r="G77" s="616" t="s">
        <v>531</v>
      </c>
      <c r="H77" s="616" t="s">
        <v>531</v>
      </c>
      <c r="I77" s="617" t="s">
        <v>531</v>
      </c>
      <c r="J77" s="618" t="s">
        <v>1</v>
      </c>
    </row>
    <row r="78" spans="1:10" ht="14.4" customHeight="1" x14ac:dyDescent="0.3">
      <c r="A78" s="614" t="s">
        <v>3109</v>
      </c>
      <c r="B78" s="615" t="s">
        <v>356</v>
      </c>
      <c r="C78" s="616">
        <v>116.95296</v>
      </c>
      <c r="D78" s="616" t="s">
        <v>531</v>
      </c>
      <c r="E78" s="616"/>
      <c r="F78" s="616" t="s">
        <v>531</v>
      </c>
      <c r="G78" s="616" t="s">
        <v>531</v>
      </c>
      <c r="H78" s="616" t="s">
        <v>531</v>
      </c>
      <c r="I78" s="617" t="s">
        <v>531</v>
      </c>
      <c r="J78" s="618" t="s">
        <v>1</v>
      </c>
    </row>
    <row r="79" spans="1:10" ht="14.4" customHeight="1" x14ac:dyDescent="0.3">
      <c r="A79" s="614" t="s">
        <v>3109</v>
      </c>
      <c r="B79" s="615" t="s">
        <v>3111</v>
      </c>
      <c r="C79" s="616">
        <v>144.21656000000002</v>
      </c>
      <c r="D79" s="616" t="s">
        <v>531</v>
      </c>
      <c r="E79" s="616"/>
      <c r="F79" s="616" t="s">
        <v>531</v>
      </c>
      <c r="G79" s="616" t="s">
        <v>531</v>
      </c>
      <c r="H79" s="616" t="s">
        <v>531</v>
      </c>
      <c r="I79" s="617" t="s">
        <v>531</v>
      </c>
      <c r="J79" s="618" t="s">
        <v>537</v>
      </c>
    </row>
    <row r="80" spans="1:10" ht="14.4" customHeight="1" x14ac:dyDescent="0.3">
      <c r="A80" s="614" t="s">
        <v>531</v>
      </c>
      <c r="B80" s="615" t="s">
        <v>531</v>
      </c>
      <c r="C80" s="616" t="s">
        <v>531</v>
      </c>
      <c r="D80" s="616" t="s">
        <v>531</v>
      </c>
      <c r="E80" s="616"/>
      <c r="F80" s="616" t="s">
        <v>531</v>
      </c>
      <c r="G80" s="616" t="s">
        <v>531</v>
      </c>
      <c r="H80" s="616" t="s">
        <v>531</v>
      </c>
      <c r="I80" s="617" t="s">
        <v>531</v>
      </c>
      <c r="J80" s="618" t="s">
        <v>538</v>
      </c>
    </row>
    <row r="81" spans="1:10" ht="14.4" customHeight="1" x14ac:dyDescent="0.3">
      <c r="A81" s="614" t="s">
        <v>529</v>
      </c>
      <c r="B81" s="615" t="s">
        <v>532</v>
      </c>
      <c r="C81" s="616">
        <v>5310.6751299999996</v>
      </c>
      <c r="D81" s="616">
        <v>4587.2590999999929</v>
      </c>
      <c r="E81" s="616"/>
      <c r="F81" s="616">
        <v>2992.9915700000006</v>
      </c>
      <c r="G81" s="616">
        <v>4394</v>
      </c>
      <c r="H81" s="616">
        <v>-1401.0084299999994</v>
      </c>
      <c r="I81" s="617">
        <v>0.68115420345926281</v>
      </c>
      <c r="J81" s="618" t="s">
        <v>533</v>
      </c>
    </row>
  </sheetData>
  <mergeCells count="3">
    <mergeCell ref="A1:I1"/>
    <mergeCell ref="F3:I3"/>
    <mergeCell ref="C4:D4"/>
  </mergeCells>
  <conditionalFormatting sqref="F23 F82:F65537">
    <cfRule type="cellIs" dxfId="36" priority="18" stopIfTrue="1" operator="greaterThan">
      <formula>1</formula>
    </cfRule>
  </conditionalFormatting>
  <conditionalFormatting sqref="H5:H22">
    <cfRule type="expression" dxfId="35" priority="14">
      <formula>$H5&gt;0</formula>
    </cfRule>
  </conditionalFormatting>
  <conditionalFormatting sqref="I5:I22">
    <cfRule type="expression" dxfId="34" priority="15">
      <formula>$I5&gt;1</formula>
    </cfRule>
  </conditionalFormatting>
  <conditionalFormatting sqref="B5:B22">
    <cfRule type="expression" dxfId="33" priority="11">
      <formula>OR($J5="NS",$J5="SumaNS",$J5="Účet")</formula>
    </cfRule>
  </conditionalFormatting>
  <conditionalFormatting sqref="F5:I22 B5:D22">
    <cfRule type="expression" dxfId="32" priority="17">
      <formula>AND($J5&lt;&gt;"",$J5&lt;&gt;"mezeraKL")</formula>
    </cfRule>
  </conditionalFormatting>
  <conditionalFormatting sqref="B5:D22 F5:I22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0" priority="13">
      <formula>OR($J5="SumaNS",$J5="NS")</formula>
    </cfRule>
  </conditionalFormatting>
  <conditionalFormatting sqref="A5:A22">
    <cfRule type="expression" dxfId="29" priority="9">
      <formula>AND($J5&lt;&gt;"mezeraKL",$J5&lt;&gt;"")</formula>
    </cfRule>
  </conditionalFormatting>
  <conditionalFormatting sqref="A5:A22">
    <cfRule type="expression" dxfId="28" priority="10">
      <formula>AND($J5&lt;&gt;"",$J5&lt;&gt;"mezeraKL")</formula>
    </cfRule>
  </conditionalFormatting>
  <conditionalFormatting sqref="H24:H81">
    <cfRule type="expression" dxfId="27" priority="5">
      <formula>$H24&gt;0</formula>
    </cfRule>
  </conditionalFormatting>
  <conditionalFormatting sqref="A24:A81">
    <cfRule type="expression" dxfId="26" priority="2">
      <formula>AND($J24&lt;&gt;"mezeraKL",$J24&lt;&gt;"")</formula>
    </cfRule>
  </conditionalFormatting>
  <conditionalFormatting sqref="I24:I81">
    <cfRule type="expression" dxfId="25" priority="6">
      <formula>$I24&gt;1</formula>
    </cfRule>
  </conditionalFormatting>
  <conditionalFormatting sqref="B24:B81">
    <cfRule type="expression" dxfId="24" priority="1">
      <formula>OR($J24="NS",$J24="SumaNS",$J24="Účet")</formula>
    </cfRule>
  </conditionalFormatting>
  <conditionalFormatting sqref="A24:D81 F24:I81">
    <cfRule type="expression" dxfId="23" priority="8">
      <formula>AND($J24&lt;&gt;"",$J24&lt;&gt;"mezeraKL")</formula>
    </cfRule>
  </conditionalFormatting>
  <conditionalFormatting sqref="B24:D81 F24:I81">
    <cfRule type="expression" dxfId="2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1 F24:I81">
    <cfRule type="expression" dxfId="2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3534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21.489368974341236</v>
      </c>
      <c r="J3" s="210">
        <f>SUBTOTAL(9,J5:J1048576)</f>
        <v>72295</v>
      </c>
      <c r="K3" s="211">
        <f>SUBTOTAL(9,K5:K1048576)</f>
        <v>1553573.9299999997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529</v>
      </c>
      <c r="B5" s="625" t="s">
        <v>530</v>
      </c>
      <c r="C5" s="626" t="s">
        <v>534</v>
      </c>
      <c r="D5" s="627" t="s">
        <v>1499</v>
      </c>
      <c r="E5" s="626" t="s">
        <v>3506</v>
      </c>
      <c r="F5" s="627" t="s">
        <v>3507</v>
      </c>
      <c r="G5" s="626" t="s">
        <v>3112</v>
      </c>
      <c r="H5" s="626" t="s">
        <v>3113</v>
      </c>
      <c r="I5" s="628">
        <v>2.395</v>
      </c>
      <c r="J5" s="628">
        <v>40</v>
      </c>
      <c r="K5" s="629">
        <v>95.8</v>
      </c>
    </row>
    <row r="6" spans="1:11" ht="14.4" customHeight="1" x14ac:dyDescent="0.3">
      <c r="A6" s="695" t="s">
        <v>529</v>
      </c>
      <c r="B6" s="696" t="s">
        <v>530</v>
      </c>
      <c r="C6" s="699" t="s">
        <v>534</v>
      </c>
      <c r="D6" s="720" t="s">
        <v>1499</v>
      </c>
      <c r="E6" s="699" t="s">
        <v>3506</v>
      </c>
      <c r="F6" s="720" t="s">
        <v>3507</v>
      </c>
      <c r="G6" s="699" t="s">
        <v>3114</v>
      </c>
      <c r="H6" s="699" t="s">
        <v>3115</v>
      </c>
      <c r="I6" s="711">
        <v>88.55</v>
      </c>
      <c r="J6" s="711">
        <v>4</v>
      </c>
      <c r="K6" s="712">
        <v>354.2</v>
      </c>
    </row>
    <row r="7" spans="1:11" ht="14.4" customHeight="1" x14ac:dyDescent="0.3">
      <c r="A7" s="695" t="s">
        <v>529</v>
      </c>
      <c r="B7" s="696" t="s">
        <v>530</v>
      </c>
      <c r="C7" s="699" t="s">
        <v>534</v>
      </c>
      <c r="D7" s="720" t="s">
        <v>1499</v>
      </c>
      <c r="E7" s="699" t="s">
        <v>3506</v>
      </c>
      <c r="F7" s="720" t="s">
        <v>3507</v>
      </c>
      <c r="G7" s="699" t="s">
        <v>3116</v>
      </c>
      <c r="H7" s="699" t="s">
        <v>3117</v>
      </c>
      <c r="I7" s="711">
        <v>12.08</v>
      </c>
      <c r="J7" s="711">
        <v>100</v>
      </c>
      <c r="K7" s="712">
        <v>1208</v>
      </c>
    </row>
    <row r="8" spans="1:11" ht="14.4" customHeight="1" x14ac:dyDescent="0.3">
      <c r="A8" s="695" t="s">
        <v>529</v>
      </c>
      <c r="B8" s="696" t="s">
        <v>530</v>
      </c>
      <c r="C8" s="699" t="s">
        <v>534</v>
      </c>
      <c r="D8" s="720" t="s">
        <v>1499</v>
      </c>
      <c r="E8" s="699" t="s">
        <v>3506</v>
      </c>
      <c r="F8" s="720" t="s">
        <v>3507</v>
      </c>
      <c r="G8" s="699" t="s">
        <v>3118</v>
      </c>
      <c r="H8" s="699" t="s">
        <v>3119</v>
      </c>
      <c r="I8" s="711">
        <v>2.2999999999999998</v>
      </c>
      <c r="J8" s="711">
        <v>4800</v>
      </c>
      <c r="K8" s="712">
        <v>11040</v>
      </c>
    </row>
    <row r="9" spans="1:11" ht="14.4" customHeight="1" x14ac:dyDescent="0.3">
      <c r="A9" s="695" t="s">
        <v>529</v>
      </c>
      <c r="B9" s="696" t="s">
        <v>530</v>
      </c>
      <c r="C9" s="699" t="s">
        <v>534</v>
      </c>
      <c r="D9" s="720" t="s">
        <v>1499</v>
      </c>
      <c r="E9" s="699" t="s">
        <v>3506</v>
      </c>
      <c r="F9" s="720" t="s">
        <v>3507</v>
      </c>
      <c r="G9" s="699" t="s">
        <v>3120</v>
      </c>
      <c r="H9" s="699" t="s">
        <v>3121</v>
      </c>
      <c r="I9" s="711">
        <v>0.40250000000000002</v>
      </c>
      <c r="J9" s="711">
        <v>900</v>
      </c>
      <c r="K9" s="712">
        <v>362</v>
      </c>
    </row>
    <row r="10" spans="1:11" ht="14.4" customHeight="1" x14ac:dyDescent="0.3">
      <c r="A10" s="695" t="s">
        <v>529</v>
      </c>
      <c r="B10" s="696" t="s">
        <v>530</v>
      </c>
      <c r="C10" s="699" t="s">
        <v>534</v>
      </c>
      <c r="D10" s="720" t="s">
        <v>1499</v>
      </c>
      <c r="E10" s="699" t="s">
        <v>3506</v>
      </c>
      <c r="F10" s="720" t="s">
        <v>3507</v>
      </c>
      <c r="G10" s="699" t="s">
        <v>3122</v>
      </c>
      <c r="H10" s="699" t="s">
        <v>3123</v>
      </c>
      <c r="I10" s="711">
        <v>27.6875</v>
      </c>
      <c r="J10" s="711">
        <v>120</v>
      </c>
      <c r="K10" s="712">
        <v>3314.8799999999997</v>
      </c>
    </row>
    <row r="11" spans="1:11" ht="14.4" customHeight="1" x14ac:dyDescent="0.3">
      <c r="A11" s="695" t="s">
        <v>529</v>
      </c>
      <c r="B11" s="696" t="s">
        <v>530</v>
      </c>
      <c r="C11" s="699" t="s">
        <v>534</v>
      </c>
      <c r="D11" s="720" t="s">
        <v>1499</v>
      </c>
      <c r="E11" s="699" t="s">
        <v>3506</v>
      </c>
      <c r="F11" s="720" t="s">
        <v>3507</v>
      </c>
      <c r="G11" s="699" t="s">
        <v>3124</v>
      </c>
      <c r="H11" s="699" t="s">
        <v>3125</v>
      </c>
      <c r="I11" s="711">
        <v>39.659999999999997</v>
      </c>
      <c r="J11" s="711">
        <v>10</v>
      </c>
      <c r="K11" s="712">
        <v>396.6</v>
      </c>
    </row>
    <row r="12" spans="1:11" ht="14.4" customHeight="1" x14ac:dyDescent="0.3">
      <c r="A12" s="695" t="s">
        <v>529</v>
      </c>
      <c r="B12" s="696" t="s">
        <v>530</v>
      </c>
      <c r="C12" s="699" t="s">
        <v>534</v>
      </c>
      <c r="D12" s="720" t="s">
        <v>1499</v>
      </c>
      <c r="E12" s="699" t="s">
        <v>3506</v>
      </c>
      <c r="F12" s="720" t="s">
        <v>3507</v>
      </c>
      <c r="G12" s="699" t="s">
        <v>3126</v>
      </c>
      <c r="H12" s="699" t="s">
        <v>3127</v>
      </c>
      <c r="I12" s="711">
        <v>2.77</v>
      </c>
      <c r="J12" s="711">
        <v>360</v>
      </c>
      <c r="K12" s="712">
        <v>1015.2</v>
      </c>
    </row>
    <row r="13" spans="1:11" ht="14.4" customHeight="1" x14ac:dyDescent="0.3">
      <c r="A13" s="695" t="s">
        <v>529</v>
      </c>
      <c r="B13" s="696" t="s">
        <v>530</v>
      </c>
      <c r="C13" s="699" t="s">
        <v>534</v>
      </c>
      <c r="D13" s="720" t="s">
        <v>1499</v>
      </c>
      <c r="E13" s="699" t="s">
        <v>3506</v>
      </c>
      <c r="F13" s="720" t="s">
        <v>3507</v>
      </c>
      <c r="G13" s="699" t="s">
        <v>3128</v>
      </c>
      <c r="H13" s="699" t="s">
        <v>3129</v>
      </c>
      <c r="I13" s="711">
        <v>0.88</v>
      </c>
      <c r="J13" s="711">
        <v>200</v>
      </c>
      <c r="K13" s="712">
        <v>176</v>
      </c>
    </row>
    <row r="14" spans="1:11" ht="14.4" customHeight="1" x14ac:dyDescent="0.3">
      <c r="A14" s="695" t="s">
        <v>529</v>
      </c>
      <c r="B14" s="696" t="s">
        <v>530</v>
      </c>
      <c r="C14" s="699" t="s">
        <v>534</v>
      </c>
      <c r="D14" s="720" t="s">
        <v>1499</v>
      </c>
      <c r="E14" s="699" t="s">
        <v>3506</v>
      </c>
      <c r="F14" s="720" t="s">
        <v>3507</v>
      </c>
      <c r="G14" s="699" t="s">
        <v>3130</v>
      </c>
      <c r="H14" s="699" t="s">
        <v>3131</v>
      </c>
      <c r="I14" s="711">
        <v>1.38</v>
      </c>
      <c r="J14" s="711">
        <v>350</v>
      </c>
      <c r="K14" s="712">
        <v>483</v>
      </c>
    </row>
    <row r="15" spans="1:11" ht="14.4" customHeight="1" x14ac:dyDescent="0.3">
      <c r="A15" s="695" t="s">
        <v>529</v>
      </c>
      <c r="B15" s="696" t="s">
        <v>530</v>
      </c>
      <c r="C15" s="699" t="s">
        <v>534</v>
      </c>
      <c r="D15" s="720" t="s">
        <v>1499</v>
      </c>
      <c r="E15" s="699" t="s">
        <v>3506</v>
      </c>
      <c r="F15" s="720" t="s">
        <v>3507</v>
      </c>
      <c r="G15" s="699" t="s">
        <v>3132</v>
      </c>
      <c r="H15" s="699" t="s">
        <v>3133</v>
      </c>
      <c r="I15" s="711">
        <v>8.58</v>
      </c>
      <c r="J15" s="711">
        <v>120</v>
      </c>
      <c r="K15" s="712">
        <v>1029.5999999999999</v>
      </c>
    </row>
    <row r="16" spans="1:11" ht="14.4" customHeight="1" x14ac:dyDescent="0.3">
      <c r="A16" s="695" t="s">
        <v>529</v>
      </c>
      <c r="B16" s="696" t="s">
        <v>530</v>
      </c>
      <c r="C16" s="699" t="s">
        <v>534</v>
      </c>
      <c r="D16" s="720" t="s">
        <v>1499</v>
      </c>
      <c r="E16" s="699" t="s">
        <v>3506</v>
      </c>
      <c r="F16" s="720" t="s">
        <v>3507</v>
      </c>
      <c r="G16" s="699" t="s">
        <v>3134</v>
      </c>
      <c r="H16" s="699" t="s">
        <v>3135</v>
      </c>
      <c r="I16" s="711">
        <v>28.207500000000003</v>
      </c>
      <c r="J16" s="711">
        <v>12</v>
      </c>
      <c r="K16" s="712">
        <v>339.56</v>
      </c>
    </row>
    <row r="17" spans="1:11" ht="14.4" customHeight="1" x14ac:dyDescent="0.3">
      <c r="A17" s="695" t="s">
        <v>529</v>
      </c>
      <c r="B17" s="696" t="s">
        <v>530</v>
      </c>
      <c r="C17" s="699" t="s">
        <v>534</v>
      </c>
      <c r="D17" s="720" t="s">
        <v>1499</v>
      </c>
      <c r="E17" s="699" t="s">
        <v>3506</v>
      </c>
      <c r="F17" s="720" t="s">
        <v>3507</v>
      </c>
      <c r="G17" s="699" t="s">
        <v>3136</v>
      </c>
      <c r="H17" s="699" t="s">
        <v>3137</v>
      </c>
      <c r="I17" s="711">
        <v>2.95</v>
      </c>
      <c r="J17" s="711">
        <v>200</v>
      </c>
      <c r="K17" s="712">
        <v>590</v>
      </c>
    </row>
    <row r="18" spans="1:11" ht="14.4" customHeight="1" x14ac:dyDescent="0.3">
      <c r="A18" s="695" t="s">
        <v>529</v>
      </c>
      <c r="B18" s="696" t="s">
        <v>530</v>
      </c>
      <c r="C18" s="699" t="s">
        <v>534</v>
      </c>
      <c r="D18" s="720" t="s">
        <v>1499</v>
      </c>
      <c r="E18" s="699" t="s">
        <v>3506</v>
      </c>
      <c r="F18" s="720" t="s">
        <v>3507</v>
      </c>
      <c r="G18" s="699" t="s">
        <v>3138</v>
      </c>
      <c r="H18" s="699" t="s">
        <v>3139</v>
      </c>
      <c r="I18" s="711">
        <v>2.65</v>
      </c>
      <c r="J18" s="711">
        <v>64</v>
      </c>
      <c r="K18" s="712">
        <v>169.45</v>
      </c>
    </row>
    <row r="19" spans="1:11" ht="14.4" customHeight="1" x14ac:dyDescent="0.3">
      <c r="A19" s="695" t="s">
        <v>529</v>
      </c>
      <c r="B19" s="696" t="s">
        <v>530</v>
      </c>
      <c r="C19" s="699" t="s">
        <v>534</v>
      </c>
      <c r="D19" s="720" t="s">
        <v>1499</v>
      </c>
      <c r="E19" s="699" t="s">
        <v>3506</v>
      </c>
      <c r="F19" s="720" t="s">
        <v>3507</v>
      </c>
      <c r="G19" s="699" t="s">
        <v>3140</v>
      </c>
      <c r="H19" s="699" t="s">
        <v>3141</v>
      </c>
      <c r="I19" s="711">
        <v>0.85666666666666658</v>
      </c>
      <c r="J19" s="711">
        <v>300</v>
      </c>
      <c r="K19" s="712">
        <v>257</v>
      </c>
    </row>
    <row r="20" spans="1:11" ht="14.4" customHeight="1" x14ac:dyDescent="0.3">
      <c r="A20" s="695" t="s">
        <v>529</v>
      </c>
      <c r="B20" s="696" t="s">
        <v>530</v>
      </c>
      <c r="C20" s="699" t="s">
        <v>534</v>
      </c>
      <c r="D20" s="720" t="s">
        <v>1499</v>
      </c>
      <c r="E20" s="699" t="s">
        <v>3506</v>
      </c>
      <c r="F20" s="720" t="s">
        <v>3507</v>
      </c>
      <c r="G20" s="699" t="s">
        <v>3142</v>
      </c>
      <c r="H20" s="699" t="s">
        <v>3143</v>
      </c>
      <c r="I20" s="711">
        <v>0.31</v>
      </c>
      <c r="J20" s="711">
        <v>100</v>
      </c>
      <c r="K20" s="712">
        <v>31</v>
      </c>
    </row>
    <row r="21" spans="1:11" ht="14.4" customHeight="1" x14ac:dyDescent="0.3">
      <c r="A21" s="695" t="s">
        <v>529</v>
      </c>
      <c r="B21" s="696" t="s">
        <v>530</v>
      </c>
      <c r="C21" s="699" t="s">
        <v>534</v>
      </c>
      <c r="D21" s="720" t="s">
        <v>1499</v>
      </c>
      <c r="E21" s="699" t="s">
        <v>3506</v>
      </c>
      <c r="F21" s="720" t="s">
        <v>3507</v>
      </c>
      <c r="G21" s="699" t="s">
        <v>3144</v>
      </c>
      <c r="H21" s="699" t="s">
        <v>3145</v>
      </c>
      <c r="I21" s="711">
        <v>2.37</v>
      </c>
      <c r="J21" s="711">
        <v>1700</v>
      </c>
      <c r="K21" s="712">
        <v>4022.9</v>
      </c>
    </row>
    <row r="22" spans="1:11" ht="14.4" customHeight="1" x14ac:dyDescent="0.3">
      <c r="A22" s="695" t="s">
        <v>529</v>
      </c>
      <c r="B22" s="696" t="s">
        <v>530</v>
      </c>
      <c r="C22" s="699" t="s">
        <v>534</v>
      </c>
      <c r="D22" s="720" t="s">
        <v>1499</v>
      </c>
      <c r="E22" s="699" t="s">
        <v>3506</v>
      </c>
      <c r="F22" s="720" t="s">
        <v>3507</v>
      </c>
      <c r="G22" s="699" t="s">
        <v>3146</v>
      </c>
      <c r="H22" s="699" t="s">
        <v>3147</v>
      </c>
      <c r="I22" s="711">
        <v>134.32</v>
      </c>
      <c r="J22" s="711">
        <v>5</v>
      </c>
      <c r="K22" s="712">
        <v>671.6</v>
      </c>
    </row>
    <row r="23" spans="1:11" ht="14.4" customHeight="1" x14ac:dyDescent="0.3">
      <c r="A23" s="695" t="s">
        <v>529</v>
      </c>
      <c r="B23" s="696" t="s">
        <v>530</v>
      </c>
      <c r="C23" s="699" t="s">
        <v>534</v>
      </c>
      <c r="D23" s="720" t="s">
        <v>1499</v>
      </c>
      <c r="E23" s="699" t="s">
        <v>3508</v>
      </c>
      <c r="F23" s="720" t="s">
        <v>3509</v>
      </c>
      <c r="G23" s="699" t="s">
        <v>3148</v>
      </c>
      <c r="H23" s="699" t="s">
        <v>3149</v>
      </c>
      <c r="I23" s="711">
        <v>260.14999999999998</v>
      </c>
      <c r="J23" s="711">
        <v>3</v>
      </c>
      <c r="K23" s="712">
        <v>780.45</v>
      </c>
    </row>
    <row r="24" spans="1:11" ht="14.4" customHeight="1" x14ac:dyDescent="0.3">
      <c r="A24" s="695" t="s">
        <v>529</v>
      </c>
      <c r="B24" s="696" t="s">
        <v>530</v>
      </c>
      <c r="C24" s="699" t="s">
        <v>534</v>
      </c>
      <c r="D24" s="720" t="s">
        <v>1499</v>
      </c>
      <c r="E24" s="699" t="s">
        <v>3508</v>
      </c>
      <c r="F24" s="720" t="s">
        <v>3509</v>
      </c>
      <c r="G24" s="699" t="s">
        <v>3150</v>
      </c>
      <c r="H24" s="699" t="s">
        <v>3151</v>
      </c>
      <c r="I24" s="711">
        <v>37.51</v>
      </c>
      <c r="J24" s="711">
        <v>10</v>
      </c>
      <c r="K24" s="712">
        <v>375.1</v>
      </c>
    </row>
    <row r="25" spans="1:11" ht="14.4" customHeight="1" x14ac:dyDescent="0.3">
      <c r="A25" s="695" t="s">
        <v>529</v>
      </c>
      <c r="B25" s="696" t="s">
        <v>530</v>
      </c>
      <c r="C25" s="699" t="s">
        <v>534</v>
      </c>
      <c r="D25" s="720" t="s">
        <v>1499</v>
      </c>
      <c r="E25" s="699" t="s">
        <v>3508</v>
      </c>
      <c r="F25" s="720" t="s">
        <v>3509</v>
      </c>
      <c r="G25" s="699" t="s">
        <v>3152</v>
      </c>
      <c r="H25" s="699" t="s">
        <v>3153</v>
      </c>
      <c r="I25" s="711">
        <v>11.143333333333333</v>
      </c>
      <c r="J25" s="711">
        <v>250</v>
      </c>
      <c r="K25" s="712">
        <v>2786</v>
      </c>
    </row>
    <row r="26" spans="1:11" ht="14.4" customHeight="1" x14ac:dyDescent="0.3">
      <c r="A26" s="695" t="s">
        <v>529</v>
      </c>
      <c r="B26" s="696" t="s">
        <v>530</v>
      </c>
      <c r="C26" s="699" t="s">
        <v>534</v>
      </c>
      <c r="D26" s="720" t="s">
        <v>1499</v>
      </c>
      <c r="E26" s="699" t="s">
        <v>3508</v>
      </c>
      <c r="F26" s="720" t="s">
        <v>3509</v>
      </c>
      <c r="G26" s="699" t="s">
        <v>3154</v>
      </c>
      <c r="H26" s="699" t="s">
        <v>3155</v>
      </c>
      <c r="I26" s="711">
        <v>0.93500000000000005</v>
      </c>
      <c r="J26" s="711">
        <v>3200</v>
      </c>
      <c r="K26" s="712">
        <v>2989</v>
      </c>
    </row>
    <row r="27" spans="1:11" ht="14.4" customHeight="1" x14ac:dyDescent="0.3">
      <c r="A27" s="695" t="s">
        <v>529</v>
      </c>
      <c r="B27" s="696" t="s">
        <v>530</v>
      </c>
      <c r="C27" s="699" t="s">
        <v>534</v>
      </c>
      <c r="D27" s="720" t="s">
        <v>1499</v>
      </c>
      <c r="E27" s="699" t="s">
        <v>3508</v>
      </c>
      <c r="F27" s="720" t="s">
        <v>3509</v>
      </c>
      <c r="G27" s="699" t="s">
        <v>3156</v>
      </c>
      <c r="H27" s="699" t="s">
        <v>3157</v>
      </c>
      <c r="I27" s="711">
        <v>1.43</v>
      </c>
      <c r="J27" s="711">
        <v>1300</v>
      </c>
      <c r="K27" s="712">
        <v>1859</v>
      </c>
    </row>
    <row r="28" spans="1:11" ht="14.4" customHeight="1" x14ac:dyDescent="0.3">
      <c r="A28" s="695" t="s">
        <v>529</v>
      </c>
      <c r="B28" s="696" t="s">
        <v>530</v>
      </c>
      <c r="C28" s="699" t="s">
        <v>534</v>
      </c>
      <c r="D28" s="720" t="s">
        <v>1499</v>
      </c>
      <c r="E28" s="699" t="s">
        <v>3508</v>
      </c>
      <c r="F28" s="720" t="s">
        <v>3509</v>
      </c>
      <c r="G28" s="699" t="s">
        <v>3158</v>
      </c>
      <c r="H28" s="699" t="s">
        <v>3159</v>
      </c>
      <c r="I28" s="711">
        <v>0.57499999999999996</v>
      </c>
      <c r="J28" s="711">
        <v>1000</v>
      </c>
      <c r="K28" s="712">
        <v>575</v>
      </c>
    </row>
    <row r="29" spans="1:11" ht="14.4" customHeight="1" x14ac:dyDescent="0.3">
      <c r="A29" s="695" t="s">
        <v>529</v>
      </c>
      <c r="B29" s="696" t="s">
        <v>530</v>
      </c>
      <c r="C29" s="699" t="s">
        <v>534</v>
      </c>
      <c r="D29" s="720" t="s">
        <v>1499</v>
      </c>
      <c r="E29" s="699" t="s">
        <v>3508</v>
      </c>
      <c r="F29" s="720" t="s">
        <v>3509</v>
      </c>
      <c r="G29" s="699" t="s">
        <v>3160</v>
      </c>
      <c r="H29" s="699" t="s">
        <v>3161</v>
      </c>
      <c r="I29" s="711">
        <v>22.53</v>
      </c>
      <c r="J29" s="711">
        <v>30</v>
      </c>
      <c r="K29" s="712">
        <v>675.90000000000009</v>
      </c>
    </row>
    <row r="30" spans="1:11" ht="14.4" customHeight="1" x14ac:dyDescent="0.3">
      <c r="A30" s="695" t="s">
        <v>529</v>
      </c>
      <c r="B30" s="696" t="s">
        <v>530</v>
      </c>
      <c r="C30" s="699" t="s">
        <v>534</v>
      </c>
      <c r="D30" s="720" t="s">
        <v>1499</v>
      </c>
      <c r="E30" s="699" t="s">
        <v>3508</v>
      </c>
      <c r="F30" s="720" t="s">
        <v>3509</v>
      </c>
      <c r="G30" s="699" t="s">
        <v>3162</v>
      </c>
      <c r="H30" s="699" t="s">
        <v>3163</v>
      </c>
      <c r="I30" s="711">
        <v>3.1366666666666667</v>
      </c>
      <c r="J30" s="711">
        <v>150</v>
      </c>
      <c r="K30" s="712">
        <v>470.5</v>
      </c>
    </row>
    <row r="31" spans="1:11" ht="14.4" customHeight="1" x14ac:dyDescent="0.3">
      <c r="A31" s="695" t="s">
        <v>529</v>
      </c>
      <c r="B31" s="696" t="s">
        <v>530</v>
      </c>
      <c r="C31" s="699" t="s">
        <v>534</v>
      </c>
      <c r="D31" s="720" t="s">
        <v>1499</v>
      </c>
      <c r="E31" s="699" t="s">
        <v>3508</v>
      </c>
      <c r="F31" s="720" t="s">
        <v>3509</v>
      </c>
      <c r="G31" s="699" t="s">
        <v>3164</v>
      </c>
      <c r="H31" s="699" t="s">
        <v>3165</v>
      </c>
      <c r="I31" s="711">
        <v>6.29</v>
      </c>
      <c r="J31" s="711">
        <v>200</v>
      </c>
      <c r="K31" s="712">
        <v>1258</v>
      </c>
    </row>
    <row r="32" spans="1:11" ht="14.4" customHeight="1" x14ac:dyDescent="0.3">
      <c r="A32" s="695" t="s">
        <v>529</v>
      </c>
      <c r="B32" s="696" t="s">
        <v>530</v>
      </c>
      <c r="C32" s="699" t="s">
        <v>534</v>
      </c>
      <c r="D32" s="720" t="s">
        <v>1499</v>
      </c>
      <c r="E32" s="699" t="s">
        <v>3508</v>
      </c>
      <c r="F32" s="720" t="s">
        <v>3509</v>
      </c>
      <c r="G32" s="699" t="s">
        <v>3166</v>
      </c>
      <c r="H32" s="699" t="s">
        <v>3167</v>
      </c>
      <c r="I32" s="711">
        <v>6.048</v>
      </c>
      <c r="J32" s="711">
        <v>125</v>
      </c>
      <c r="K32" s="712">
        <v>760.7</v>
      </c>
    </row>
    <row r="33" spans="1:11" ht="14.4" customHeight="1" x14ac:dyDescent="0.3">
      <c r="A33" s="695" t="s">
        <v>529</v>
      </c>
      <c r="B33" s="696" t="s">
        <v>530</v>
      </c>
      <c r="C33" s="699" t="s">
        <v>534</v>
      </c>
      <c r="D33" s="720" t="s">
        <v>1499</v>
      </c>
      <c r="E33" s="699" t="s">
        <v>3508</v>
      </c>
      <c r="F33" s="720" t="s">
        <v>3509</v>
      </c>
      <c r="G33" s="699" t="s">
        <v>3168</v>
      </c>
      <c r="H33" s="699" t="s">
        <v>3169</v>
      </c>
      <c r="I33" s="711">
        <v>2.3825000000000003</v>
      </c>
      <c r="J33" s="711">
        <v>600</v>
      </c>
      <c r="K33" s="712">
        <v>1429.5</v>
      </c>
    </row>
    <row r="34" spans="1:11" ht="14.4" customHeight="1" x14ac:dyDescent="0.3">
      <c r="A34" s="695" t="s">
        <v>529</v>
      </c>
      <c r="B34" s="696" t="s">
        <v>530</v>
      </c>
      <c r="C34" s="699" t="s">
        <v>534</v>
      </c>
      <c r="D34" s="720" t="s">
        <v>1499</v>
      </c>
      <c r="E34" s="699" t="s">
        <v>3508</v>
      </c>
      <c r="F34" s="720" t="s">
        <v>3509</v>
      </c>
      <c r="G34" s="699" t="s">
        <v>3170</v>
      </c>
      <c r="H34" s="699" t="s">
        <v>3171</v>
      </c>
      <c r="I34" s="711">
        <v>5.5649999999999995</v>
      </c>
      <c r="J34" s="711">
        <v>340</v>
      </c>
      <c r="K34" s="712">
        <v>1891.8</v>
      </c>
    </row>
    <row r="35" spans="1:11" ht="14.4" customHeight="1" x14ac:dyDescent="0.3">
      <c r="A35" s="695" t="s">
        <v>529</v>
      </c>
      <c r="B35" s="696" t="s">
        <v>530</v>
      </c>
      <c r="C35" s="699" t="s">
        <v>534</v>
      </c>
      <c r="D35" s="720" t="s">
        <v>1499</v>
      </c>
      <c r="E35" s="699" t="s">
        <v>3508</v>
      </c>
      <c r="F35" s="720" t="s">
        <v>3509</v>
      </c>
      <c r="G35" s="699" t="s">
        <v>3172</v>
      </c>
      <c r="H35" s="699" t="s">
        <v>3173</v>
      </c>
      <c r="I35" s="711">
        <v>34</v>
      </c>
      <c r="J35" s="711">
        <v>180</v>
      </c>
      <c r="K35" s="712">
        <v>6120</v>
      </c>
    </row>
    <row r="36" spans="1:11" ht="14.4" customHeight="1" x14ac:dyDescent="0.3">
      <c r="A36" s="695" t="s">
        <v>529</v>
      </c>
      <c r="B36" s="696" t="s">
        <v>530</v>
      </c>
      <c r="C36" s="699" t="s">
        <v>534</v>
      </c>
      <c r="D36" s="720" t="s">
        <v>1499</v>
      </c>
      <c r="E36" s="699" t="s">
        <v>3508</v>
      </c>
      <c r="F36" s="720" t="s">
        <v>3509</v>
      </c>
      <c r="G36" s="699" t="s">
        <v>3174</v>
      </c>
      <c r="H36" s="699" t="s">
        <v>3175</v>
      </c>
      <c r="I36" s="711">
        <v>1.8066666666666666</v>
      </c>
      <c r="J36" s="711">
        <v>600</v>
      </c>
      <c r="K36" s="712">
        <v>1084</v>
      </c>
    </row>
    <row r="37" spans="1:11" ht="14.4" customHeight="1" x14ac:dyDescent="0.3">
      <c r="A37" s="695" t="s">
        <v>529</v>
      </c>
      <c r="B37" s="696" t="s">
        <v>530</v>
      </c>
      <c r="C37" s="699" t="s">
        <v>534</v>
      </c>
      <c r="D37" s="720" t="s">
        <v>1499</v>
      </c>
      <c r="E37" s="699" t="s">
        <v>3508</v>
      </c>
      <c r="F37" s="720" t="s">
        <v>3509</v>
      </c>
      <c r="G37" s="699" t="s">
        <v>3176</v>
      </c>
      <c r="H37" s="699" t="s">
        <v>3177</v>
      </c>
      <c r="I37" s="711">
        <v>1.77</v>
      </c>
      <c r="J37" s="711">
        <v>150</v>
      </c>
      <c r="K37" s="712">
        <v>265.5</v>
      </c>
    </row>
    <row r="38" spans="1:11" ht="14.4" customHeight="1" x14ac:dyDescent="0.3">
      <c r="A38" s="695" t="s">
        <v>529</v>
      </c>
      <c r="B38" s="696" t="s">
        <v>530</v>
      </c>
      <c r="C38" s="699" t="s">
        <v>534</v>
      </c>
      <c r="D38" s="720" t="s">
        <v>1499</v>
      </c>
      <c r="E38" s="699" t="s">
        <v>3508</v>
      </c>
      <c r="F38" s="720" t="s">
        <v>3509</v>
      </c>
      <c r="G38" s="699" t="s">
        <v>3178</v>
      </c>
      <c r="H38" s="699" t="s">
        <v>3179</v>
      </c>
      <c r="I38" s="711">
        <v>1.5000000000000001E-2</v>
      </c>
      <c r="J38" s="711">
        <v>230</v>
      </c>
      <c r="K38" s="712">
        <v>3.1</v>
      </c>
    </row>
    <row r="39" spans="1:11" ht="14.4" customHeight="1" x14ac:dyDescent="0.3">
      <c r="A39" s="695" t="s">
        <v>529</v>
      </c>
      <c r="B39" s="696" t="s">
        <v>530</v>
      </c>
      <c r="C39" s="699" t="s">
        <v>534</v>
      </c>
      <c r="D39" s="720" t="s">
        <v>1499</v>
      </c>
      <c r="E39" s="699" t="s">
        <v>3508</v>
      </c>
      <c r="F39" s="720" t="s">
        <v>3509</v>
      </c>
      <c r="G39" s="699" t="s">
        <v>3180</v>
      </c>
      <c r="H39" s="699" t="s">
        <v>3181</v>
      </c>
      <c r="I39" s="711">
        <v>2.8149999999999999</v>
      </c>
      <c r="J39" s="711">
        <v>350</v>
      </c>
      <c r="K39" s="712">
        <v>986</v>
      </c>
    </row>
    <row r="40" spans="1:11" ht="14.4" customHeight="1" x14ac:dyDescent="0.3">
      <c r="A40" s="695" t="s">
        <v>529</v>
      </c>
      <c r="B40" s="696" t="s">
        <v>530</v>
      </c>
      <c r="C40" s="699" t="s">
        <v>534</v>
      </c>
      <c r="D40" s="720" t="s">
        <v>1499</v>
      </c>
      <c r="E40" s="699" t="s">
        <v>3508</v>
      </c>
      <c r="F40" s="720" t="s">
        <v>3509</v>
      </c>
      <c r="G40" s="699" t="s">
        <v>3182</v>
      </c>
      <c r="H40" s="699" t="s">
        <v>3183</v>
      </c>
      <c r="I40" s="711">
        <v>2</v>
      </c>
      <c r="J40" s="711">
        <v>100</v>
      </c>
      <c r="K40" s="712">
        <v>200</v>
      </c>
    </row>
    <row r="41" spans="1:11" ht="14.4" customHeight="1" x14ac:dyDescent="0.3">
      <c r="A41" s="695" t="s">
        <v>529</v>
      </c>
      <c r="B41" s="696" t="s">
        <v>530</v>
      </c>
      <c r="C41" s="699" t="s">
        <v>534</v>
      </c>
      <c r="D41" s="720" t="s">
        <v>1499</v>
      </c>
      <c r="E41" s="699" t="s">
        <v>3508</v>
      </c>
      <c r="F41" s="720" t="s">
        <v>3509</v>
      </c>
      <c r="G41" s="699" t="s">
        <v>3184</v>
      </c>
      <c r="H41" s="699" t="s">
        <v>3185</v>
      </c>
      <c r="I41" s="711">
        <v>2.1749999999999998</v>
      </c>
      <c r="J41" s="711">
        <v>200</v>
      </c>
      <c r="K41" s="712">
        <v>435</v>
      </c>
    </row>
    <row r="42" spans="1:11" ht="14.4" customHeight="1" x14ac:dyDescent="0.3">
      <c r="A42" s="695" t="s">
        <v>529</v>
      </c>
      <c r="B42" s="696" t="s">
        <v>530</v>
      </c>
      <c r="C42" s="699" t="s">
        <v>534</v>
      </c>
      <c r="D42" s="720" t="s">
        <v>1499</v>
      </c>
      <c r="E42" s="699" t="s">
        <v>3508</v>
      </c>
      <c r="F42" s="720" t="s">
        <v>3509</v>
      </c>
      <c r="G42" s="699" t="s">
        <v>3186</v>
      </c>
      <c r="H42" s="699" t="s">
        <v>3187</v>
      </c>
      <c r="I42" s="711">
        <v>5.8933333333333335</v>
      </c>
      <c r="J42" s="711">
        <v>50</v>
      </c>
      <c r="K42" s="712">
        <v>288.39999999999998</v>
      </c>
    </row>
    <row r="43" spans="1:11" ht="14.4" customHeight="1" x14ac:dyDescent="0.3">
      <c r="A43" s="695" t="s">
        <v>529</v>
      </c>
      <c r="B43" s="696" t="s">
        <v>530</v>
      </c>
      <c r="C43" s="699" t="s">
        <v>534</v>
      </c>
      <c r="D43" s="720" t="s">
        <v>1499</v>
      </c>
      <c r="E43" s="699" t="s">
        <v>3508</v>
      </c>
      <c r="F43" s="720" t="s">
        <v>3509</v>
      </c>
      <c r="G43" s="699" t="s">
        <v>3188</v>
      </c>
      <c r="H43" s="699" t="s">
        <v>3189</v>
      </c>
      <c r="I43" s="711">
        <v>1.59</v>
      </c>
      <c r="J43" s="711">
        <v>200</v>
      </c>
      <c r="K43" s="712">
        <v>318</v>
      </c>
    </row>
    <row r="44" spans="1:11" ht="14.4" customHeight="1" x14ac:dyDescent="0.3">
      <c r="A44" s="695" t="s">
        <v>529</v>
      </c>
      <c r="B44" s="696" t="s">
        <v>530</v>
      </c>
      <c r="C44" s="699" t="s">
        <v>534</v>
      </c>
      <c r="D44" s="720" t="s">
        <v>1499</v>
      </c>
      <c r="E44" s="699" t="s">
        <v>3508</v>
      </c>
      <c r="F44" s="720" t="s">
        <v>3509</v>
      </c>
      <c r="G44" s="699" t="s">
        <v>3190</v>
      </c>
      <c r="H44" s="699" t="s">
        <v>3191</v>
      </c>
      <c r="I44" s="711">
        <v>5.13</v>
      </c>
      <c r="J44" s="711">
        <v>180</v>
      </c>
      <c r="K44" s="712">
        <v>923.40000000000009</v>
      </c>
    </row>
    <row r="45" spans="1:11" ht="14.4" customHeight="1" x14ac:dyDescent="0.3">
      <c r="A45" s="695" t="s">
        <v>529</v>
      </c>
      <c r="B45" s="696" t="s">
        <v>530</v>
      </c>
      <c r="C45" s="699" t="s">
        <v>534</v>
      </c>
      <c r="D45" s="720" t="s">
        <v>1499</v>
      </c>
      <c r="E45" s="699" t="s">
        <v>3508</v>
      </c>
      <c r="F45" s="720" t="s">
        <v>3509</v>
      </c>
      <c r="G45" s="699" t="s">
        <v>3192</v>
      </c>
      <c r="H45" s="699" t="s">
        <v>3193</v>
      </c>
      <c r="I45" s="711">
        <v>20.260000000000002</v>
      </c>
      <c r="J45" s="711">
        <v>25</v>
      </c>
      <c r="K45" s="712">
        <v>506.5</v>
      </c>
    </row>
    <row r="46" spans="1:11" ht="14.4" customHeight="1" x14ac:dyDescent="0.3">
      <c r="A46" s="695" t="s">
        <v>529</v>
      </c>
      <c r="B46" s="696" t="s">
        <v>530</v>
      </c>
      <c r="C46" s="699" t="s">
        <v>534</v>
      </c>
      <c r="D46" s="720" t="s">
        <v>1499</v>
      </c>
      <c r="E46" s="699" t="s">
        <v>3508</v>
      </c>
      <c r="F46" s="720" t="s">
        <v>3509</v>
      </c>
      <c r="G46" s="699" t="s">
        <v>3194</v>
      </c>
      <c r="H46" s="699" t="s">
        <v>3195</v>
      </c>
      <c r="I46" s="711">
        <v>7.95</v>
      </c>
      <c r="J46" s="711">
        <v>60</v>
      </c>
      <c r="K46" s="712">
        <v>477</v>
      </c>
    </row>
    <row r="47" spans="1:11" ht="14.4" customHeight="1" x14ac:dyDescent="0.3">
      <c r="A47" s="695" t="s">
        <v>529</v>
      </c>
      <c r="B47" s="696" t="s">
        <v>530</v>
      </c>
      <c r="C47" s="699" t="s">
        <v>534</v>
      </c>
      <c r="D47" s="720" t="s">
        <v>1499</v>
      </c>
      <c r="E47" s="699" t="s">
        <v>3508</v>
      </c>
      <c r="F47" s="720" t="s">
        <v>3509</v>
      </c>
      <c r="G47" s="699" t="s">
        <v>3196</v>
      </c>
      <c r="H47" s="699" t="s">
        <v>3197</v>
      </c>
      <c r="I47" s="711">
        <v>0.54</v>
      </c>
      <c r="J47" s="711">
        <v>150</v>
      </c>
      <c r="K47" s="712">
        <v>81</v>
      </c>
    </row>
    <row r="48" spans="1:11" ht="14.4" customHeight="1" x14ac:dyDescent="0.3">
      <c r="A48" s="695" t="s">
        <v>529</v>
      </c>
      <c r="B48" s="696" t="s">
        <v>530</v>
      </c>
      <c r="C48" s="699" t="s">
        <v>534</v>
      </c>
      <c r="D48" s="720" t="s">
        <v>1499</v>
      </c>
      <c r="E48" s="699" t="s">
        <v>3508</v>
      </c>
      <c r="F48" s="720" t="s">
        <v>3509</v>
      </c>
      <c r="G48" s="699" t="s">
        <v>3198</v>
      </c>
      <c r="H48" s="699" t="s">
        <v>3199</v>
      </c>
      <c r="I48" s="711">
        <v>17.98</v>
      </c>
      <c r="J48" s="711">
        <v>50</v>
      </c>
      <c r="K48" s="712">
        <v>899</v>
      </c>
    </row>
    <row r="49" spans="1:11" ht="14.4" customHeight="1" x14ac:dyDescent="0.3">
      <c r="A49" s="695" t="s">
        <v>529</v>
      </c>
      <c r="B49" s="696" t="s">
        <v>530</v>
      </c>
      <c r="C49" s="699" t="s">
        <v>534</v>
      </c>
      <c r="D49" s="720" t="s">
        <v>1499</v>
      </c>
      <c r="E49" s="699" t="s">
        <v>3508</v>
      </c>
      <c r="F49" s="720" t="s">
        <v>3509</v>
      </c>
      <c r="G49" s="699" t="s">
        <v>3200</v>
      </c>
      <c r="H49" s="699" t="s">
        <v>3201</v>
      </c>
      <c r="I49" s="711">
        <v>17.98</v>
      </c>
      <c r="J49" s="711">
        <v>100</v>
      </c>
      <c r="K49" s="712">
        <v>1798</v>
      </c>
    </row>
    <row r="50" spans="1:11" ht="14.4" customHeight="1" x14ac:dyDescent="0.3">
      <c r="A50" s="695" t="s">
        <v>529</v>
      </c>
      <c r="B50" s="696" t="s">
        <v>530</v>
      </c>
      <c r="C50" s="699" t="s">
        <v>534</v>
      </c>
      <c r="D50" s="720" t="s">
        <v>1499</v>
      </c>
      <c r="E50" s="699" t="s">
        <v>3508</v>
      </c>
      <c r="F50" s="720" t="s">
        <v>3509</v>
      </c>
      <c r="G50" s="699" t="s">
        <v>3202</v>
      </c>
      <c r="H50" s="699" t="s">
        <v>3203</v>
      </c>
      <c r="I50" s="711">
        <v>17.98</v>
      </c>
      <c r="J50" s="711">
        <v>50</v>
      </c>
      <c r="K50" s="712">
        <v>899</v>
      </c>
    </row>
    <row r="51" spans="1:11" ht="14.4" customHeight="1" x14ac:dyDescent="0.3">
      <c r="A51" s="695" t="s">
        <v>529</v>
      </c>
      <c r="B51" s="696" t="s">
        <v>530</v>
      </c>
      <c r="C51" s="699" t="s">
        <v>534</v>
      </c>
      <c r="D51" s="720" t="s">
        <v>1499</v>
      </c>
      <c r="E51" s="699" t="s">
        <v>3508</v>
      </c>
      <c r="F51" s="720" t="s">
        <v>3509</v>
      </c>
      <c r="G51" s="699" t="s">
        <v>3204</v>
      </c>
      <c r="H51" s="699" t="s">
        <v>3205</v>
      </c>
      <c r="I51" s="711">
        <v>15.004999999999999</v>
      </c>
      <c r="J51" s="711">
        <v>20</v>
      </c>
      <c r="K51" s="712">
        <v>300.10000000000002</v>
      </c>
    </row>
    <row r="52" spans="1:11" ht="14.4" customHeight="1" x14ac:dyDescent="0.3">
      <c r="A52" s="695" t="s">
        <v>529</v>
      </c>
      <c r="B52" s="696" t="s">
        <v>530</v>
      </c>
      <c r="C52" s="699" t="s">
        <v>534</v>
      </c>
      <c r="D52" s="720" t="s">
        <v>1499</v>
      </c>
      <c r="E52" s="699" t="s">
        <v>3508</v>
      </c>
      <c r="F52" s="720" t="s">
        <v>3509</v>
      </c>
      <c r="G52" s="699" t="s">
        <v>3206</v>
      </c>
      <c r="H52" s="699" t="s">
        <v>3207</v>
      </c>
      <c r="I52" s="711">
        <v>12.105</v>
      </c>
      <c r="J52" s="711">
        <v>4</v>
      </c>
      <c r="K52" s="712">
        <v>48.42</v>
      </c>
    </row>
    <row r="53" spans="1:11" ht="14.4" customHeight="1" x14ac:dyDescent="0.3">
      <c r="A53" s="695" t="s">
        <v>529</v>
      </c>
      <c r="B53" s="696" t="s">
        <v>530</v>
      </c>
      <c r="C53" s="699" t="s">
        <v>534</v>
      </c>
      <c r="D53" s="720" t="s">
        <v>1499</v>
      </c>
      <c r="E53" s="699" t="s">
        <v>3508</v>
      </c>
      <c r="F53" s="720" t="s">
        <v>3509</v>
      </c>
      <c r="G53" s="699" t="s">
        <v>3208</v>
      </c>
      <c r="H53" s="699" t="s">
        <v>3209</v>
      </c>
      <c r="I53" s="711">
        <v>2.9249999999999998</v>
      </c>
      <c r="J53" s="711">
        <v>100</v>
      </c>
      <c r="K53" s="712">
        <v>292.5</v>
      </c>
    </row>
    <row r="54" spans="1:11" ht="14.4" customHeight="1" x14ac:dyDescent="0.3">
      <c r="A54" s="695" t="s">
        <v>529</v>
      </c>
      <c r="B54" s="696" t="s">
        <v>530</v>
      </c>
      <c r="C54" s="699" t="s">
        <v>534</v>
      </c>
      <c r="D54" s="720" t="s">
        <v>1499</v>
      </c>
      <c r="E54" s="699" t="s">
        <v>3508</v>
      </c>
      <c r="F54" s="720" t="s">
        <v>3509</v>
      </c>
      <c r="G54" s="699" t="s">
        <v>3210</v>
      </c>
      <c r="H54" s="699" t="s">
        <v>3211</v>
      </c>
      <c r="I54" s="711">
        <v>1.9349999999999998</v>
      </c>
      <c r="J54" s="711">
        <v>1700</v>
      </c>
      <c r="K54" s="712">
        <v>3290</v>
      </c>
    </row>
    <row r="55" spans="1:11" ht="14.4" customHeight="1" x14ac:dyDescent="0.3">
      <c r="A55" s="695" t="s">
        <v>529</v>
      </c>
      <c r="B55" s="696" t="s">
        <v>530</v>
      </c>
      <c r="C55" s="699" t="s">
        <v>534</v>
      </c>
      <c r="D55" s="720" t="s">
        <v>1499</v>
      </c>
      <c r="E55" s="699" t="s">
        <v>3508</v>
      </c>
      <c r="F55" s="720" t="s">
        <v>3509</v>
      </c>
      <c r="G55" s="699" t="s">
        <v>3212</v>
      </c>
      <c r="H55" s="699" t="s">
        <v>3213</v>
      </c>
      <c r="I55" s="711">
        <v>5.31</v>
      </c>
      <c r="J55" s="711">
        <v>55</v>
      </c>
      <c r="K55" s="712">
        <v>291.64999999999998</v>
      </c>
    </row>
    <row r="56" spans="1:11" ht="14.4" customHeight="1" x14ac:dyDescent="0.3">
      <c r="A56" s="695" t="s">
        <v>529</v>
      </c>
      <c r="B56" s="696" t="s">
        <v>530</v>
      </c>
      <c r="C56" s="699" t="s">
        <v>534</v>
      </c>
      <c r="D56" s="720" t="s">
        <v>1499</v>
      </c>
      <c r="E56" s="699" t="s">
        <v>3508</v>
      </c>
      <c r="F56" s="720" t="s">
        <v>3509</v>
      </c>
      <c r="G56" s="699" t="s">
        <v>3214</v>
      </c>
      <c r="H56" s="699" t="s">
        <v>3215</v>
      </c>
      <c r="I56" s="711">
        <v>21.24</v>
      </c>
      <c r="J56" s="711">
        <v>90</v>
      </c>
      <c r="K56" s="712">
        <v>1911.6000000000001</v>
      </c>
    </row>
    <row r="57" spans="1:11" ht="14.4" customHeight="1" x14ac:dyDescent="0.3">
      <c r="A57" s="695" t="s">
        <v>529</v>
      </c>
      <c r="B57" s="696" t="s">
        <v>530</v>
      </c>
      <c r="C57" s="699" t="s">
        <v>534</v>
      </c>
      <c r="D57" s="720" t="s">
        <v>1499</v>
      </c>
      <c r="E57" s="699" t="s">
        <v>3508</v>
      </c>
      <c r="F57" s="720" t="s">
        <v>3509</v>
      </c>
      <c r="G57" s="699" t="s">
        <v>3216</v>
      </c>
      <c r="H57" s="699" t="s">
        <v>3217</v>
      </c>
      <c r="I57" s="711">
        <v>9.92</v>
      </c>
      <c r="J57" s="711">
        <v>70</v>
      </c>
      <c r="K57" s="712">
        <v>702.8</v>
      </c>
    </row>
    <row r="58" spans="1:11" ht="14.4" customHeight="1" x14ac:dyDescent="0.3">
      <c r="A58" s="695" t="s">
        <v>529</v>
      </c>
      <c r="B58" s="696" t="s">
        <v>530</v>
      </c>
      <c r="C58" s="699" t="s">
        <v>534</v>
      </c>
      <c r="D58" s="720" t="s">
        <v>1499</v>
      </c>
      <c r="E58" s="699" t="s">
        <v>3508</v>
      </c>
      <c r="F58" s="720" t="s">
        <v>3509</v>
      </c>
      <c r="G58" s="699" t="s">
        <v>3218</v>
      </c>
      <c r="H58" s="699" t="s">
        <v>3219</v>
      </c>
      <c r="I58" s="711">
        <v>6.66</v>
      </c>
      <c r="J58" s="711">
        <v>10</v>
      </c>
      <c r="K58" s="712">
        <v>66.599999999999994</v>
      </c>
    </row>
    <row r="59" spans="1:11" ht="14.4" customHeight="1" x14ac:dyDescent="0.3">
      <c r="A59" s="695" t="s">
        <v>529</v>
      </c>
      <c r="B59" s="696" t="s">
        <v>530</v>
      </c>
      <c r="C59" s="699" t="s">
        <v>534</v>
      </c>
      <c r="D59" s="720" t="s">
        <v>1499</v>
      </c>
      <c r="E59" s="699" t="s">
        <v>3508</v>
      </c>
      <c r="F59" s="720" t="s">
        <v>3509</v>
      </c>
      <c r="G59" s="699" t="s">
        <v>3220</v>
      </c>
      <c r="H59" s="699" t="s">
        <v>3221</v>
      </c>
      <c r="I59" s="711">
        <v>0.47249999999999998</v>
      </c>
      <c r="J59" s="711">
        <v>600</v>
      </c>
      <c r="K59" s="712">
        <v>283.5</v>
      </c>
    </row>
    <row r="60" spans="1:11" ht="14.4" customHeight="1" x14ac:dyDescent="0.3">
      <c r="A60" s="695" t="s">
        <v>529</v>
      </c>
      <c r="B60" s="696" t="s">
        <v>530</v>
      </c>
      <c r="C60" s="699" t="s">
        <v>534</v>
      </c>
      <c r="D60" s="720" t="s">
        <v>1499</v>
      </c>
      <c r="E60" s="699" t="s">
        <v>3508</v>
      </c>
      <c r="F60" s="720" t="s">
        <v>3509</v>
      </c>
      <c r="G60" s="699" t="s">
        <v>3222</v>
      </c>
      <c r="H60" s="699" t="s">
        <v>3223</v>
      </c>
      <c r="I60" s="711">
        <v>2400.64</v>
      </c>
      <c r="J60" s="711">
        <v>1</v>
      </c>
      <c r="K60" s="712">
        <v>2400.64</v>
      </c>
    </row>
    <row r="61" spans="1:11" ht="14.4" customHeight="1" x14ac:dyDescent="0.3">
      <c r="A61" s="695" t="s">
        <v>529</v>
      </c>
      <c r="B61" s="696" t="s">
        <v>530</v>
      </c>
      <c r="C61" s="699" t="s">
        <v>534</v>
      </c>
      <c r="D61" s="720" t="s">
        <v>1499</v>
      </c>
      <c r="E61" s="699" t="s">
        <v>3508</v>
      </c>
      <c r="F61" s="720" t="s">
        <v>3509</v>
      </c>
      <c r="G61" s="699" t="s">
        <v>3224</v>
      </c>
      <c r="H61" s="699" t="s">
        <v>3225</v>
      </c>
      <c r="I61" s="711">
        <v>9.1999999999999993</v>
      </c>
      <c r="J61" s="711">
        <v>700</v>
      </c>
      <c r="K61" s="712">
        <v>6440</v>
      </c>
    </row>
    <row r="62" spans="1:11" ht="14.4" customHeight="1" x14ac:dyDescent="0.3">
      <c r="A62" s="695" t="s">
        <v>529</v>
      </c>
      <c r="B62" s="696" t="s">
        <v>530</v>
      </c>
      <c r="C62" s="699" t="s">
        <v>534</v>
      </c>
      <c r="D62" s="720" t="s">
        <v>1499</v>
      </c>
      <c r="E62" s="699" t="s">
        <v>3508</v>
      </c>
      <c r="F62" s="720" t="s">
        <v>3509</v>
      </c>
      <c r="G62" s="699" t="s">
        <v>3226</v>
      </c>
      <c r="H62" s="699" t="s">
        <v>3227</v>
      </c>
      <c r="I62" s="711">
        <v>9.68</v>
      </c>
      <c r="J62" s="711">
        <v>30</v>
      </c>
      <c r="K62" s="712">
        <v>290.39999999999998</v>
      </c>
    </row>
    <row r="63" spans="1:11" ht="14.4" customHeight="1" x14ac:dyDescent="0.3">
      <c r="A63" s="695" t="s">
        <v>529</v>
      </c>
      <c r="B63" s="696" t="s">
        <v>530</v>
      </c>
      <c r="C63" s="699" t="s">
        <v>534</v>
      </c>
      <c r="D63" s="720" t="s">
        <v>1499</v>
      </c>
      <c r="E63" s="699" t="s">
        <v>3508</v>
      </c>
      <c r="F63" s="720" t="s">
        <v>3509</v>
      </c>
      <c r="G63" s="699" t="s">
        <v>3228</v>
      </c>
      <c r="H63" s="699" t="s">
        <v>3229</v>
      </c>
      <c r="I63" s="711">
        <v>11.53</v>
      </c>
      <c r="J63" s="711">
        <v>100</v>
      </c>
      <c r="K63" s="712">
        <v>1153.43</v>
      </c>
    </row>
    <row r="64" spans="1:11" ht="14.4" customHeight="1" x14ac:dyDescent="0.3">
      <c r="A64" s="695" t="s">
        <v>529</v>
      </c>
      <c r="B64" s="696" t="s">
        <v>530</v>
      </c>
      <c r="C64" s="699" t="s">
        <v>534</v>
      </c>
      <c r="D64" s="720" t="s">
        <v>1499</v>
      </c>
      <c r="E64" s="699" t="s">
        <v>3510</v>
      </c>
      <c r="F64" s="720" t="s">
        <v>3511</v>
      </c>
      <c r="G64" s="699" t="s">
        <v>3230</v>
      </c>
      <c r="H64" s="699" t="s">
        <v>3231</v>
      </c>
      <c r="I64" s="711">
        <v>3.15</v>
      </c>
      <c r="J64" s="711">
        <v>75</v>
      </c>
      <c r="K64" s="712">
        <v>236.25</v>
      </c>
    </row>
    <row r="65" spans="1:11" ht="14.4" customHeight="1" x14ac:dyDescent="0.3">
      <c r="A65" s="695" t="s">
        <v>529</v>
      </c>
      <c r="B65" s="696" t="s">
        <v>530</v>
      </c>
      <c r="C65" s="699" t="s">
        <v>534</v>
      </c>
      <c r="D65" s="720" t="s">
        <v>1499</v>
      </c>
      <c r="E65" s="699" t="s">
        <v>3512</v>
      </c>
      <c r="F65" s="720" t="s">
        <v>3513</v>
      </c>
      <c r="G65" s="699" t="s">
        <v>3232</v>
      </c>
      <c r="H65" s="699" t="s">
        <v>3233</v>
      </c>
      <c r="I65" s="711">
        <v>8.17</v>
      </c>
      <c r="J65" s="711">
        <v>780</v>
      </c>
      <c r="K65" s="712">
        <v>6372.6</v>
      </c>
    </row>
    <row r="66" spans="1:11" ht="14.4" customHeight="1" x14ac:dyDescent="0.3">
      <c r="A66" s="695" t="s">
        <v>529</v>
      </c>
      <c r="B66" s="696" t="s">
        <v>530</v>
      </c>
      <c r="C66" s="699" t="s">
        <v>534</v>
      </c>
      <c r="D66" s="720" t="s">
        <v>1499</v>
      </c>
      <c r="E66" s="699" t="s">
        <v>3512</v>
      </c>
      <c r="F66" s="720" t="s">
        <v>3513</v>
      </c>
      <c r="G66" s="699" t="s">
        <v>3234</v>
      </c>
      <c r="H66" s="699" t="s">
        <v>3235</v>
      </c>
      <c r="I66" s="711">
        <v>6.9449999999999994</v>
      </c>
      <c r="J66" s="711">
        <v>60</v>
      </c>
      <c r="K66" s="712">
        <v>418.6</v>
      </c>
    </row>
    <row r="67" spans="1:11" ht="14.4" customHeight="1" x14ac:dyDescent="0.3">
      <c r="A67" s="695" t="s">
        <v>529</v>
      </c>
      <c r="B67" s="696" t="s">
        <v>530</v>
      </c>
      <c r="C67" s="699" t="s">
        <v>534</v>
      </c>
      <c r="D67" s="720" t="s">
        <v>1499</v>
      </c>
      <c r="E67" s="699" t="s">
        <v>3514</v>
      </c>
      <c r="F67" s="720" t="s">
        <v>3515</v>
      </c>
      <c r="G67" s="699" t="s">
        <v>3236</v>
      </c>
      <c r="H67" s="699" t="s">
        <v>3237</v>
      </c>
      <c r="I67" s="711">
        <v>0.48</v>
      </c>
      <c r="J67" s="711">
        <v>200</v>
      </c>
      <c r="K67" s="712">
        <v>96</v>
      </c>
    </row>
    <row r="68" spans="1:11" ht="14.4" customHeight="1" x14ac:dyDescent="0.3">
      <c r="A68" s="695" t="s">
        <v>529</v>
      </c>
      <c r="B68" s="696" t="s">
        <v>530</v>
      </c>
      <c r="C68" s="699" t="s">
        <v>534</v>
      </c>
      <c r="D68" s="720" t="s">
        <v>1499</v>
      </c>
      <c r="E68" s="699" t="s">
        <v>3514</v>
      </c>
      <c r="F68" s="720" t="s">
        <v>3515</v>
      </c>
      <c r="G68" s="699" t="s">
        <v>3238</v>
      </c>
      <c r="H68" s="699" t="s">
        <v>3239</v>
      </c>
      <c r="I68" s="711">
        <v>0.30333333333333329</v>
      </c>
      <c r="J68" s="711">
        <v>1200</v>
      </c>
      <c r="K68" s="712">
        <v>365</v>
      </c>
    </row>
    <row r="69" spans="1:11" ht="14.4" customHeight="1" x14ac:dyDescent="0.3">
      <c r="A69" s="695" t="s">
        <v>529</v>
      </c>
      <c r="B69" s="696" t="s">
        <v>530</v>
      </c>
      <c r="C69" s="699" t="s">
        <v>534</v>
      </c>
      <c r="D69" s="720" t="s">
        <v>1499</v>
      </c>
      <c r="E69" s="699" t="s">
        <v>3514</v>
      </c>
      <c r="F69" s="720" t="s">
        <v>3515</v>
      </c>
      <c r="G69" s="699" t="s">
        <v>3240</v>
      </c>
      <c r="H69" s="699" t="s">
        <v>3241</v>
      </c>
      <c r="I69" s="711">
        <v>1.7549999999999999</v>
      </c>
      <c r="J69" s="711">
        <v>300</v>
      </c>
      <c r="K69" s="712">
        <v>526</v>
      </c>
    </row>
    <row r="70" spans="1:11" ht="14.4" customHeight="1" x14ac:dyDescent="0.3">
      <c r="A70" s="695" t="s">
        <v>529</v>
      </c>
      <c r="B70" s="696" t="s">
        <v>530</v>
      </c>
      <c r="C70" s="699" t="s">
        <v>534</v>
      </c>
      <c r="D70" s="720" t="s">
        <v>1499</v>
      </c>
      <c r="E70" s="699" t="s">
        <v>3516</v>
      </c>
      <c r="F70" s="720" t="s">
        <v>3517</v>
      </c>
      <c r="G70" s="699" t="s">
        <v>3242</v>
      </c>
      <c r="H70" s="699" t="s">
        <v>3243</v>
      </c>
      <c r="I70" s="711">
        <v>11.01</v>
      </c>
      <c r="J70" s="711">
        <v>200</v>
      </c>
      <c r="K70" s="712">
        <v>2202</v>
      </c>
    </row>
    <row r="71" spans="1:11" ht="14.4" customHeight="1" x14ac:dyDescent="0.3">
      <c r="A71" s="695" t="s">
        <v>529</v>
      </c>
      <c r="B71" s="696" t="s">
        <v>530</v>
      </c>
      <c r="C71" s="699" t="s">
        <v>534</v>
      </c>
      <c r="D71" s="720" t="s">
        <v>1499</v>
      </c>
      <c r="E71" s="699" t="s">
        <v>3516</v>
      </c>
      <c r="F71" s="720" t="s">
        <v>3517</v>
      </c>
      <c r="G71" s="699" t="s">
        <v>3244</v>
      </c>
      <c r="H71" s="699" t="s">
        <v>3245</v>
      </c>
      <c r="I71" s="711">
        <v>11.01</v>
      </c>
      <c r="J71" s="711">
        <v>80</v>
      </c>
      <c r="K71" s="712">
        <v>880.8</v>
      </c>
    </row>
    <row r="72" spans="1:11" ht="14.4" customHeight="1" x14ac:dyDescent="0.3">
      <c r="A72" s="695" t="s">
        <v>529</v>
      </c>
      <c r="B72" s="696" t="s">
        <v>530</v>
      </c>
      <c r="C72" s="699" t="s">
        <v>534</v>
      </c>
      <c r="D72" s="720" t="s">
        <v>1499</v>
      </c>
      <c r="E72" s="699" t="s">
        <v>3516</v>
      </c>
      <c r="F72" s="720" t="s">
        <v>3517</v>
      </c>
      <c r="G72" s="699" t="s">
        <v>3246</v>
      </c>
      <c r="H72" s="699" t="s">
        <v>3247</v>
      </c>
      <c r="I72" s="711">
        <v>0.77500000000000013</v>
      </c>
      <c r="J72" s="711">
        <v>12000</v>
      </c>
      <c r="K72" s="712">
        <v>9300</v>
      </c>
    </row>
    <row r="73" spans="1:11" ht="14.4" customHeight="1" x14ac:dyDescent="0.3">
      <c r="A73" s="695" t="s">
        <v>529</v>
      </c>
      <c r="B73" s="696" t="s">
        <v>530</v>
      </c>
      <c r="C73" s="699" t="s">
        <v>534</v>
      </c>
      <c r="D73" s="720" t="s">
        <v>1499</v>
      </c>
      <c r="E73" s="699" t="s">
        <v>3516</v>
      </c>
      <c r="F73" s="720" t="s">
        <v>3517</v>
      </c>
      <c r="G73" s="699" t="s">
        <v>3248</v>
      </c>
      <c r="H73" s="699" t="s">
        <v>3249</v>
      </c>
      <c r="I73" s="711">
        <v>0.78</v>
      </c>
      <c r="J73" s="711">
        <v>600</v>
      </c>
      <c r="K73" s="712">
        <v>468</v>
      </c>
    </row>
    <row r="74" spans="1:11" ht="14.4" customHeight="1" x14ac:dyDescent="0.3">
      <c r="A74" s="695" t="s">
        <v>529</v>
      </c>
      <c r="B74" s="696" t="s">
        <v>530</v>
      </c>
      <c r="C74" s="699" t="s">
        <v>534</v>
      </c>
      <c r="D74" s="720" t="s">
        <v>1499</v>
      </c>
      <c r="E74" s="699" t="s">
        <v>3518</v>
      </c>
      <c r="F74" s="720" t="s">
        <v>3519</v>
      </c>
      <c r="G74" s="699" t="s">
        <v>3250</v>
      </c>
      <c r="H74" s="699" t="s">
        <v>3251</v>
      </c>
      <c r="I74" s="711">
        <v>139.44</v>
      </c>
      <c r="J74" s="711">
        <v>6</v>
      </c>
      <c r="K74" s="712">
        <v>836.64</v>
      </c>
    </row>
    <row r="75" spans="1:11" ht="14.4" customHeight="1" x14ac:dyDescent="0.3">
      <c r="A75" s="695" t="s">
        <v>529</v>
      </c>
      <c r="B75" s="696" t="s">
        <v>530</v>
      </c>
      <c r="C75" s="699" t="s">
        <v>534</v>
      </c>
      <c r="D75" s="720" t="s">
        <v>1499</v>
      </c>
      <c r="E75" s="699" t="s">
        <v>3518</v>
      </c>
      <c r="F75" s="720" t="s">
        <v>3519</v>
      </c>
      <c r="G75" s="699" t="s">
        <v>3252</v>
      </c>
      <c r="H75" s="699" t="s">
        <v>3253</v>
      </c>
      <c r="I75" s="711">
        <v>139.4375</v>
      </c>
      <c r="J75" s="711">
        <v>6</v>
      </c>
      <c r="K75" s="712">
        <v>836.62</v>
      </c>
    </row>
    <row r="76" spans="1:11" ht="14.4" customHeight="1" x14ac:dyDescent="0.3">
      <c r="A76" s="695" t="s">
        <v>529</v>
      </c>
      <c r="B76" s="696" t="s">
        <v>530</v>
      </c>
      <c r="C76" s="699" t="s">
        <v>534</v>
      </c>
      <c r="D76" s="720" t="s">
        <v>1499</v>
      </c>
      <c r="E76" s="699" t="s">
        <v>3518</v>
      </c>
      <c r="F76" s="720" t="s">
        <v>3519</v>
      </c>
      <c r="G76" s="699" t="s">
        <v>3254</v>
      </c>
      <c r="H76" s="699" t="s">
        <v>3255</v>
      </c>
      <c r="I76" s="711">
        <v>152.46</v>
      </c>
      <c r="J76" s="711">
        <v>1</v>
      </c>
      <c r="K76" s="712">
        <v>152.46</v>
      </c>
    </row>
    <row r="77" spans="1:11" ht="14.4" customHeight="1" x14ac:dyDescent="0.3">
      <c r="A77" s="695" t="s">
        <v>529</v>
      </c>
      <c r="B77" s="696" t="s">
        <v>530</v>
      </c>
      <c r="C77" s="699" t="s">
        <v>539</v>
      </c>
      <c r="D77" s="720" t="s">
        <v>1500</v>
      </c>
      <c r="E77" s="699" t="s">
        <v>3506</v>
      </c>
      <c r="F77" s="720" t="s">
        <v>3507</v>
      </c>
      <c r="G77" s="699" t="s">
        <v>3112</v>
      </c>
      <c r="H77" s="699" t="s">
        <v>3113</v>
      </c>
      <c r="I77" s="711">
        <v>2.39</v>
      </c>
      <c r="J77" s="711">
        <v>10</v>
      </c>
      <c r="K77" s="712">
        <v>23.9</v>
      </c>
    </row>
    <row r="78" spans="1:11" ht="14.4" customHeight="1" x14ac:dyDescent="0.3">
      <c r="A78" s="695" t="s">
        <v>529</v>
      </c>
      <c r="B78" s="696" t="s">
        <v>530</v>
      </c>
      <c r="C78" s="699" t="s">
        <v>539</v>
      </c>
      <c r="D78" s="720" t="s">
        <v>1500</v>
      </c>
      <c r="E78" s="699" t="s">
        <v>3506</v>
      </c>
      <c r="F78" s="720" t="s">
        <v>3507</v>
      </c>
      <c r="G78" s="699" t="s">
        <v>3120</v>
      </c>
      <c r="H78" s="699" t="s">
        <v>3121</v>
      </c>
      <c r="I78" s="711">
        <v>0.4</v>
      </c>
      <c r="J78" s="711">
        <v>600</v>
      </c>
      <c r="K78" s="712">
        <v>240</v>
      </c>
    </row>
    <row r="79" spans="1:11" ht="14.4" customHeight="1" x14ac:dyDescent="0.3">
      <c r="A79" s="695" t="s">
        <v>529</v>
      </c>
      <c r="B79" s="696" t="s">
        <v>530</v>
      </c>
      <c r="C79" s="699" t="s">
        <v>539</v>
      </c>
      <c r="D79" s="720" t="s">
        <v>1500</v>
      </c>
      <c r="E79" s="699" t="s">
        <v>3506</v>
      </c>
      <c r="F79" s="720" t="s">
        <v>3507</v>
      </c>
      <c r="G79" s="699" t="s">
        <v>3122</v>
      </c>
      <c r="H79" s="699" t="s">
        <v>3123</v>
      </c>
      <c r="I79" s="711">
        <v>27.6875</v>
      </c>
      <c r="J79" s="711">
        <v>232</v>
      </c>
      <c r="K79" s="712">
        <v>6423.5</v>
      </c>
    </row>
    <row r="80" spans="1:11" ht="14.4" customHeight="1" x14ac:dyDescent="0.3">
      <c r="A80" s="695" t="s">
        <v>529</v>
      </c>
      <c r="B80" s="696" t="s">
        <v>530</v>
      </c>
      <c r="C80" s="699" t="s">
        <v>539</v>
      </c>
      <c r="D80" s="720" t="s">
        <v>1500</v>
      </c>
      <c r="E80" s="699" t="s">
        <v>3506</v>
      </c>
      <c r="F80" s="720" t="s">
        <v>3507</v>
      </c>
      <c r="G80" s="699" t="s">
        <v>3124</v>
      </c>
      <c r="H80" s="699" t="s">
        <v>3125</v>
      </c>
      <c r="I80" s="711">
        <v>39.65</v>
      </c>
      <c r="J80" s="711">
        <v>2</v>
      </c>
      <c r="K80" s="712">
        <v>79.3</v>
      </c>
    </row>
    <row r="81" spans="1:11" ht="14.4" customHeight="1" x14ac:dyDescent="0.3">
      <c r="A81" s="695" t="s">
        <v>529</v>
      </c>
      <c r="B81" s="696" t="s">
        <v>530</v>
      </c>
      <c r="C81" s="699" t="s">
        <v>539</v>
      </c>
      <c r="D81" s="720" t="s">
        <v>1500</v>
      </c>
      <c r="E81" s="699" t="s">
        <v>3506</v>
      </c>
      <c r="F81" s="720" t="s">
        <v>3507</v>
      </c>
      <c r="G81" s="699" t="s">
        <v>3130</v>
      </c>
      <c r="H81" s="699" t="s">
        <v>3131</v>
      </c>
      <c r="I81" s="711">
        <v>1.38</v>
      </c>
      <c r="J81" s="711">
        <v>50</v>
      </c>
      <c r="K81" s="712">
        <v>69</v>
      </c>
    </row>
    <row r="82" spans="1:11" ht="14.4" customHeight="1" x14ac:dyDescent="0.3">
      <c r="A82" s="695" t="s">
        <v>529</v>
      </c>
      <c r="B82" s="696" t="s">
        <v>530</v>
      </c>
      <c r="C82" s="699" t="s">
        <v>539</v>
      </c>
      <c r="D82" s="720" t="s">
        <v>1500</v>
      </c>
      <c r="E82" s="699" t="s">
        <v>3506</v>
      </c>
      <c r="F82" s="720" t="s">
        <v>3507</v>
      </c>
      <c r="G82" s="699" t="s">
        <v>3256</v>
      </c>
      <c r="H82" s="699" t="s">
        <v>3257</v>
      </c>
      <c r="I82" s="711">
        <v>0.59</v>
      </c>
      <c r="J82" s="711">
        <v>2500</v>
      </c>
      <c r="K82" s="712">
        <v>1475</v>
      </c>
    </row>
    <row r="83" spans="1:11" ht="14.4" customHeight="1" x14ac:dyDescent="0.3">
      <c r="A83" s="695" t="s">
        <v>529</v>
      </c>
      <c r="B83" s="696" t="s">
        <v>530</v>
      </c>
      <c r="C83" s="699" t="s">
        <v>539</v>
      </c>
      <c r="D83" s="720" t="s">
        <v>1500</v>
      </c>
      <c r="E83" s="699" t="s">
        <v>3506</v>
      </c>
      <c r="F83" s="720" t="s">
        <v>3507</v>
      </c>
      <c r="G83" s="699" t="s">
        <v>3132</v>
      </c>
      <c r="H83" s="699" t="s">
        <v>3133</v>
      </c>
      <c r="I83" s="711">
        <v>8.58</v>
      </c>
      <c r="J83" s="711">
        <v>40</v>
      </c>
      <c r="K83" s="712">
        <v>343.2</v>
      </c>
    </row>
    <row r="84" spans="1:11" ht="14.4" customHeight="1" x14ac:dyDescent="0.3">
      <c r="A84" s="695" t="s">
        <v>529</v>
      </c>
      <c r="B84" s="696" t="s">
        <v>530</v>
      </c>
      <c r="C84" s="699" t="s">
        <v>539</v>
      </c>
      <c r="D84" s="720" t="s">
        <v>1500</v>
      </c>
      <c r="E84" s="699" t="s">
        <v>3506</v>
      </c>
      <c r="F84" s="720" t="s">
        <v>3507</v>
      </c>
      <c r="G84" s="699" t="s">
        <v>3134</v>
      </c>
      <c r="H84" s="699" t="s">
        <v>3135</v>
      </c>
      <c r="I84" s="711">
        <v>28.207500000000003</v>
      </c>
      <c r="J84" s="711">
        <v>8</v>
      </c>
      <c r="K84" s="712">
        <v>225.66000000000003</v>
      </c>
    </row>
    <row r="85" spans="1:11" ht="14.4" customHeight="1" x14ac:dyDescent="0.3">
      <c r="A85" s="695" t="s">
        <v>529</v>
      </c>
      <c r="B85" s="696" t="s">
        <v>530</v>
      </c>
      <c r="C85" s="699" t="s">
        <v>539</v>
      </c>
      <c r="D85" s="720" t="s">
        <v>1500</v>
      </c>
      <c r="E85" s="699" t="s">
        <v>3506</v>
      </c>
      <c r="F85" s="720" t="s">
        <v>3507</v>
      </c>
      <c r="G85" s="699" t="s">
        <v>3258</v>
      </c>
      <c r="H85" s="699" t="s">
        <v>3259</v>
      </c>
      <c r="I85" s="711">
        <v>7.496666666666667</v>
      </c>
      <c r="J85" s="711">
        <v>48</v>
      </c>
      <c r="K85" s="712">
        <v>360</v>
      </c>
    </row>
    <row r="86" spans="1:11" ht="14.4" customHeight="1" x14ac:dyDescent="0.3">
      <c r="A86" s="695" t="s">
        <v>529</v>
      </c>
      <c r="B86" s="696" t="s">
        <v>530</v>
      </c>
      <c r="C86" s="699" t="s">
        <v>539</v>
      </c>
      <c r="D86" s="720" t="s">
        <v>1500</v>
      </c>
      <c r="E86" s="699" t="s">
        <v>3506</v>
      </c>
      <c r="F86" s="720" t="s">
        <v>3507</v>
      </c>
      <c r="G86" s="699" t="s">
        <v>3260</v>
      </c>
      <c r="H86" s="699" t="s">
        <v>3261</v>
      </c>
      <c r="I86" s="711">
        <v>1.51</v>
      </c>
      <c r="J86" s="711">
        <v>100</v>
      </c>
      <c r="K86" s="712">
        <v>151</v>
      </c>
    </row>
    <row r="87" spans="1:11" ht="14.4" customHeight="1" x14ac:dyDescent="0.3">
      <c r="A87" s="695" t="s">
        <v>529</v>
      </c>
      <c r="B87" s="696" t="s">
        <v>530</v>
      </c>
      <c r="C87" s="699" t="s">
        <v>539</v>
      </c>
      <c r="D87" s="720" t="s">
        <v>1500</v>
      </c>
      <c r="E87" s="699" t="s">
        <v>3506</v>
      </c>
      <c r="F87" s="720" t="s">
        <v>3507</v>
      </c>
      <c r="G87" s="699" t="s">
        <v>3142</v>
      </c>
      <c r="H87" s="699" t="s">
        <v>3143</v>
      </c>
      <c r="I87" s="711">
        <v>0.31</v>
      </c>
      <c r="J87" s="711">
        <v>300</v>
      </c>
      <c r="K87" s="712">
        <v>93</v>
      </c>
    </row>
    <row r="88" spans="1:11" ht="14.4" customHeight="1" x14ac:dyDescent="0.3">
      <c r="A88" s="695" t="s">
        <v>529</v>
      </c>
      <c r="B88" s="696" t="s">
        <v>530</v>
      </c>
      <c r="C88" s="699" t="s">
        <v>539</v>
      </c>
      <c r="D88" s="720" t="s">
        <v>1500</v>
      </c>
      <c r="E88" s="699" t="s">
        <v>3508</v>
      </c>
      <c r="F88" s="720" t="s">
        <v>3509</v>
      </c>
      <c r="G88" s="699" t="s">
        <v>3262</v>
      </c>
      <c r="H88" s="699" t="s">
        <v>3263</v>
      </c>
      <c r="I88" s="711">
        <v>735.68</v>
      </c>
      <c r="J88" s="711">
        <v>30</v>
      </c>
      <c r="K88" s="712">
        <v>22070.400000000001</v>
      </c>
    </row>
    <row r="89" spans="1:11" ht="14.4" customHeight="1" x14ac:dyDescent="0.3">
      <c r="A89" s="695" t="s">
        <v>529</v>
      </c>
      <c r="B89" s="696" t="s">
        <v>530</v>
      </c>
      <c r="C89" s="699" t="s">
        <v>539</v>
      </c>
      <c r="D89" s="720" t="s">
        <v>1500</v>
      </c>
      <c r="E89" s="699" t="s">
        <v>3508</v>
      </c>
      <c r="F89" s="720" t="s">
        <v>3509</v>
      </c>
      <c r="G89" s="699" t="s">
        <v>3264</v>
      </c>
      <c r="H89" s="699" t="s">
        <v>3265</v>
      </c>
      <c r="I89" s="711">
        <v>369.05</v>
      </c>
      <c r="J89" s="711">
        <v>20</v>
      </c>
      <c r="K89" s="712">
        <v>7381</v>
      </c>
    </row>
    <row r="90" spans="1:11" ht="14.4" customHeight="1" x14ac:dyDescent="0.3">
      <c r="A90" s="695" t="s">
        <v>529</v>
      </c>
      <c r="B90" s="696" t="s">
        <v>530</v>
      </c>
      <c r="C90" s="699" t="s">
        <v>539</v>
      </c>
      <c r="D90" s="720" t="s">
        <v>1500</v>
      </c>
      <c r="E90" s="699" t="s">
        <v>3508</v>
      </c>
      <c r="F90" s="720" t="s">
        <v>3509</v>
      </c>
      <c r="G90" s="699" t="s">
        <v>3152</v>
      </c>
      <c r="H90" s="699" t="s">
        <v>3153</v>
      </c>
      <c r="I90" s="711">
        <v>11.14</v>
      </c>
      <c r="J90" s="711">
        <v>100</v>
      </c>
      <c r="K90" s="712">
        <v>1114</v>
      </c>
    </row>
    <row r="91" spans="1:11" ht="14.4" customHeight="1" x14ac:dyDescent="0.3">
      <c r="A91" s="695" t="s">
        <v>529</v>
      </c>
      <c r="B91" s="696" t="s">
        <v>530</v>
      </c>
      <c r="C91" s="699" t="s">
        <v>539</v>
      </c>
      <c r="D91" s="720" t="s">
        <v>1500</v>
      </c>
      <c r="E91" s="699" t="s">
        <v>3508</v>
      </c>
      <c r="F91" s="720" t="s">
        <v>3509</v>
      </c>
      <c r="G91" s="699" t="s">
        <v>3266</v>
      </c>
      <c r="H91" s="699" t="s">
        <v>3267</v>
      </c>
      <c r="I91" s="711">
        <v>4.5999999999999996</v>
      </c>
      <c r="J91" s="711">
        <v>200</v>
      </c>
      <c r="K91" s="712">
        <v>920</v>
      </c>
    </row>
    <row r="92" spans="1:11" ht="14.4" customHeight="1" x14ac:dyDescent="0.3">
      <c r="A92" s="695" t="s">
        <v>529</v>
      </c>
      <c r="B92" s="696" t="s">
        <v>530</v>
      </c>
      <c r="C92" s="699" t="s">
        <v>539</v>
      </c>
      <c r="D92" s="720" t="s">
        <v>1500</v>
      </c>
      <c r="E92" s="699" t="s">
        <v>3508</v>
      </c>
      <c r="F92" s="720" t="s">
        <v>3509</v>
      </c>
      <c r="G92" s="699" t="s">
        <v>3268</v>
      </c>
      <c r="H92" s="699" t="s">
        <v>3269</v>
      </c>
      <c r="I92" s="711">
        <v>20.004999999999999</v>
      </c>
      <c r="J92" s="711">
        <v>40</v>
      </c>
      <c r="K92" s="712">
        <v>837.35</v>
      </c>
    </row>
    <row r="93" spans="1:11" ht="14.4" customHeight="1" x14ac:dyDescent="0.3">
      <c r="A93" s="695" t="s">
        <v>529</v>
      </c>
      <c r="B93" s="696" t="s">
        <v>530</v>
      </c>
      <c r="C93" s="699" t="s">
        <v>539</v>
      </c>
      <c r="D93" s="720" t="s">
        <v>1500</v>
      </c>
      <c r="E93" s="699" t="s">
        <v>3508</v>
      </c>
      <c r="F93" s="720" t="s">
        <v>3509</v>
      </c>
      <c r="G93" s="699" t="s">
        <v>3154</v>
      </c>
      <c r="H93" s="699" t="s">
        <v>3155</v>
      </c>
      <c r="I93" s="711">
        <v>0.93</v>
      </c>
      <c r="J93" s="711">
        <v>500</v>
      </c>
      <c r="K93" s="712">
        <v>465</v>
      </c>
    </row>
    <row r="94" spans="1:11" ht="14.4" customHeight="1" x14ac:dyDescent="0.3">
      <c r="A94" s="695" t="s">
        <v>529</v>
      </c>
      <c r="B94" s="696" t="s">
        <v>530</v>
      </c>
      <c r="C94" s="699" t="s">
        <v>539</v>
      </c>
      <c r="D94" s="720" t="s">
        <v>1500</v>
      </c>
      <c r="E94" s="699" t="s">
        <v>3508</v>
      </c>
      <c r="F94" s="720" t="s">
        <v>3509</v>
      </c>
      <c r="G94" s="699" t="s">
        <v>3156</v>
      </c>
      <c r="H94" s="699" t="s">
        <v>3157</v>
      </c>
      <c r="I94" s="711">
        <v>1.4375</v>
      </c>
      <c r="J94" s="711">
        <v>600</v>
      </c>
      <c r="K94" s="712">
        <v>862</v>
      </c>
    </row>
    <row r="95" spans="1:11" ht="14.4" customHeight="1" x14ac:dyDescent="0.3">
      <c r="A95" s="695" t="s">
        <v>529</v>
      </c>
      <c r="B95" s="696" t="s">
        <v>530</v>
      </c>
      <c r="C95" s="699" t="s">
        <v>539</v>
      </c>
      <c r="D95" s="720" t="s">
        <v>1500</v>
      </c>
      <c r="E95" s="699" t="s">
        <v>3508</v>
      </c>
      <c r="F95" s="720" t="s">
        <v>3509</v>
      </c>
      <c r="G95" s="699" t="s">
        <v>3270</v>
      </c>
      <c r="H95" s="699" t="s">
        <v>3271</v>
      </c>
      <c r="I95" s="711">
        <v>0.42</v>
      </c>
      <c r="J95" s="711">
        <v>100</v>
      </c>
      <c r="K95" s="712">
        <v>42</v>
      </c>
    </row>
    <row r="96" spans="1:11" ht="14.4" customHeight="1" x14ac:dyDescent="0.3">
      <c r="A96" s="695" t="s">
        <v>529</v>
      </c>
      <c r="B96" s="696" t="s">
        <v>530</v>
      </c>
      <c r="C96" s="699" t="s">
        <v>539</v>
      </c>
      <c r="D96" s="720" t="s">
        <v>1500</v>
      </c>
      <c r="E96" s="699" t="s">
        <v>3508</v>
      </c>
      <c r="F96" s="720" t="s">
        <v>3509</v>
      </c>
      <c r="G96" s="699" t="s">
        <v>3158</v>
      </c>
      <c r="H96" s="699" t="s">
        <v>3159</v>
      </c>
      <c r="I96" s="711">
        <v>0.56999999999999995</v>
      </c>
      <c r="J96" s="711">
        <v>100</v>
      </c>
      <c r="K96" s="712">
        <v>57</v>
      </c>
    </row>
    <row r="97" spans="1:11" ht="14.4" customHeight="1" x14ac:dyDescent="0.3">
      <c r="A97" s="695" t="s">
        <v>529</v>
      </c>
      <c r="B97" s="696" t="s">
        <v>530</v>
      </c>
      <c r="C97" s="699" t="s">
        <v>539</v>
      </c>
      <c r="D97" s="720" t="s">
        <v>1500</v>
      </c>
      <c r="E97" s="699" t="s">
        <v>3508</v>
      </c>
      <c r="F97" s="720" t="s">
        <v>3509</v>
      </c>
      <c r="G97" s="699" t="s">
        <v>3160</v>
      </c>
      <c r="H97" s="699" t="s">
        <v>3161</v>
      </c>
      <c r="I97" s="711">
        <v>22.53</v>
      </c>
      <c r="J97" s="711">
        <v>13</v>
      </c>
      <c r="K97" s="712">
        <v>292.89</v>
      </c>
    </row>
    <row r="98" spans="1:11" ht="14.4" customHeight="1" x14ac:dyDescent="0.3">
      <c r="A98" s="695" t="s">
        <v>529</v>
      </c>
      <c r="B98" s="696" t="s">
        <v>530</v>
      </c>
      <c r="C98" s="699" t="s">
        <v>539</v>
      </c>
      <c r="D98" s="720" t="s">
        <v>1500</v>
      </c>
      <c r="E98" s="699" t="s">
        <v>3508</v>
      </c>
      <c r="F98" s="720" t="s">
        <v>3509</v>
      </c>
      <c r="G98" s="699" t="s">
        <v>3162</v>
      </c>
      <c r="H98" s="699" t="s">
        <v>3163</v>
      </c>
      <c r="I98" s="711">
        <v>3.1333333333333329</v>
      </c>
      <c r="J98" s="711">
        <v>300</v>
      </c>
      <c r="K98" s="712">
        <v>940</v>
      </c>
    </row>
    <row r="99" spans="1:11" ht="14.4" customHeight="1" x14ac:dyDescent="0.3">
      <c r="A99" s="695" t="s">
        <v>529</v>
      </c>
      <c r="B99" s="696" t="s">
        <v>530</v>
      </c>
      <c r="C99" s="699" t="s">
        <v>539</v>
      </c>
      <c r="D99" s="720" t="s">
        <v>1500</v>
      </c>
      <c r="E99" s="699" t="s">
        <v>3508</v>
      </c>
      <c r="F99" s="720" t="s">
        <v>3509</v>
      </c>
      <c r="G99" s="699" t="s">
        <v>3164</v>
      </c>
      <c r="H99" s="699" t="s">
        <v>3165</v>
      </c>
      <c r="I99" s="711">
        <v>6.2974999999999994</v>
      </c>
      <c r="J99" s="711">
        <v>120</v>
      </c>
      <c r="K99" s="712">
        <v>755.7</v>
      </c>
    </row>
    <row r="100" spans="1:11" ht="14.4" customHeight="1" x14ac:dyDescent="0.3">
      <c r="A100" s="695" t="s">
        <v>529</v>
      </c>
      <c r="B100" s="696" t="s">
        <v>530</v>
      </c>
      <c r="C100" s="699" t="s">
        <v>539</v>
      </c>
      <c r="D100" s="720" t="s">
        <v>1500</v>
      </c>
      <c r="E100" s="699" t="s">
        <v>3508</v>
      </c>
      <c r="F100" s="720" t="s">
        <v>3509</v>
      </c>
      <c r="G100" s="699" t="s">
        <v>3170</v>
      </c>
      <c r="H100" s="699" t="s">
        <v>3171</v>
      </c>
      <c r="I100" s="711">
        <v>5.5674999999999999</v>
      </c>
      <c r="J100" s="711">
        <v>520</v>
      </c>
      <c r="K100" s="712">
        <v>2895</v>
      </c>
    </row>
    <row r="101" spans="1:11" ht="14.4" customHeight="1" x14ac:dyDescent="0.3">
      <c r="A101" s="695" t="s">
        <v>529</v>
      </c>
      <c r="B101" s="696" t="s">
        <v>530</v>
      </c>
      <c r="C101" s="699" t="s">
        <v>539</v>
      </c>
      <c r="D101" s="720" t="s">
        <v>1500</v>
      </c>
      <c r="E101" s="699" t="s">
        <v>3508</v>
      </c>
      <c r="F101" s="720" t="s">
        <v>3509</v>
      </c>
      <c r="G101" s="699" t="s">
        <v>3272</v>
      </c>
      <c r="H101" s="699" t="s">
        <v>3273</v>
      </c>
      <c r="I101" s="711">
        <v>75</v>
      </c>
      <c r="J101" s="711">
        <v>2</v>
      </c>
      <c r="K101" s="712">
        <v>150</v>
      </c>
    </row>
    <row r="102" spans="1:11" ht="14.4" customHeight="1" x14ac:dyDescent="0.3">
      <c r="A102" s="695" t="s">
        <v>529</v>
      </c>
      <c r="B102" s="696" t="s">
        <v>530</v>
      </c>
      <c r="C102" s="699" t="s">
        <v>539</v>
      </c>
      <c r="D102" s="720" t="s">
        <v>1500</v>
      </c>
      <c r="E102" s="699" t="s">
        <v>3508</v>
      </c>
      <c r="F102" s="720" t="s">
        <v>3509</v>
      </c>
      <c r="G102" s="699" t="s">
        <v>3274</v>
      </c>
      <c r="H102" s="699" t="s">
        <v>3275</v>
      </c>
      <c r="I102" s="711">
        <v>75</v>
      </c>
      <c r="J102" s="711">
        <v>2</v>
      </c>
      <c r="K102" s="712">
        <v>150</v>
      </c>
    </row>
    <row r="103" spans="1:11" ht="14.4" customHeight="1" x14ac:dyDescent="0.3">
      <c r="A103" s="695" t="s">
        <v>529</v>
      </c>
      <c r="B103" s="696" t="s">
        <v>530</v>
      </c>
      <c r="C103" s="699" t="s">
        <v>539</v>
      </c>
      <c r="D103" s="720" t="s">
        <v>1500</v>
      </c>
      <c r="E103" s="699" t="s">
        <v>3508</v>
      </c>
      <c r="F103" s="720" t="s">
        <v>3509</v>
      </c>
      <c r="G103" s="699" t="s">
        <v>3174</v>
      </c>
      <c r="H103" s="699" t="s">
        <v>3175</v>
      </c>
      <c r="I103" s="711">
        <v>1.7949999999999999</v>
      </c>
      <c r="J103" s="711">
        <v>400</v>
      </c>
      <c r="K103" s="712">
        <v>717.5</v>
      </c>
    </row>
    <row r="104" spans="1:11" ht="14.4" customHeight="1" x14ac:dyDescent="0.3">
      <c r="A104" s="695" t="s">
        <v>529</v>
      </c>
      <c r="B104" s="696" t="s">
        <v>530</v>
      </c>
      <c r="C104" s="699" t="s">
        <v>539</v>
      </c>
      <c r="D104" s="720" t="s">
        <v>1500</v>
      </c>
      <c r="E104" s="699" t="s">
        <v>3508</v>
      </c>
      <c r="F104" s="720" t="s">
        <v>3509</v>
      </c>
      <c r="G104" s="699" t="s">
        <v>3276</v>
      </c>
      <c r="H104" s="699" t="s">
        <v>3277</v>
      </c>
      <c r="I104" s="711">
        <v>1.7850000000000001</v>
      </c>
      <c r="J104" s="711">
        <v>200</v>
      </c>
      <c r="K104" s="712">
        <v>357</v>
      </c>
    </row>
    <row r="105" spans="1:11" ht="14.4" customHeight="1" x14ac:dyDescent="0.3">
      <c r="A105" s="695" t="s">
        <v>529</v>
      </c>
      <c r="B105" s="696" t="s">
        <v>530</v>
      </c>
      <c r="C105" s="699" t="s">
        <v>539</v>
      </c>
      <c r="D105" s="720" t="s">
        <v>1500</v>
      </c>
      <c r="E105" s="699" t="s">
        <v>3508</v>
      </c>
      <c r="F105" s="720" t="s">
        <v>3509</v>
      </c>
      <c r="G105" s="699" t="s">
        <v>3176</v>
      </c>
      <c r="H105" s="699" t="s">
        <v>3177</v>
      </c>
      <c r="I105" s="711">
        <v>1.77</v>
      </c>
      <c r="J105" s="711">
        <v>100</v>
      </c>
      <c r="K105" s="712">
        <v>177</v>
      </c>
    </row>
    <row r="106" spans="1:11" ht="14.4" customHeight="1" x14ac:dyDescent="0.3">
      <c r="A106" s="695" t="s">
        <v>529</v>
      </c>
      <c r="B106" s="696" t="s">
        <v>530</v>
      </c>
      <c r="C106" s="699" t="s">
        <v>539</v>
      </c>
      <c r="D106" s="720" t="s">
        <v>1500</v>
      </c>
      <c r="E106" s="699" t="s">
        <v>3508</v>
      </c>
      <c r="F106" s="720" t="s">
        <v>3509</v>
      </c>
      <c r="G106" s="699" t="s">
        <v>3278</v>
      </c>
      <c r="H106" s="699" t="s">
        <v>3279</v>
      </c>
      <c r="I106" s="711">
        <v>1.76</v>
      </c>
      <c r="J106" s="711">
        <v>200</v>
      </c>
      <c r="K106" s="712">
        <v>352</v>
      </c>
    </row>
    <row r="107" spans="1:11" ht="14.4" customHeight="1" x14ac:dyDescent="0.3">
      <c r="A107" s="695" t="s">
        <v>529</v>
      </c>
      <c r="B107" s="696" t="s">
        <v>530</v>
      </c>
      <c r="C107" s="699" t="s">
        <v>539</v>
      </c>
      <c r="D107" s="720" t="s">
        <v>1500</v>
      </c>
      <c r="E107" s="699" t="s">
        <v>3508</v>
      </c>
      <c r="F107" s="720" t="s">
        <v>3509</v>
      </c>
      <c r="G107" s="699" t="s">
        <v>3280</v>
      </c>
      <c r="H107" s="699" t="s">
        <v>3281</v>
      </c>
      <c r="I107" s="711">
        <v>1.7566666666666666</v>
      </c>
      <c r="J107" s="711">
        <v>400</v>
      </c>
      <c r="K107" s="712">
        <v>703</v>
      </c>
    </row>
    <row r="108" spans="1:11" ht="14.4" customHeight="1" x14ac:dyDescent="0.3">
      <c r="A108" s="695" t="s">
        <v>529</v>
      </c>
      <c r="B108" s="696" t="s">
        <v>530</v>
      </c>
      <c r="C108" s="699" t="s">
        <v>539</v>
      </c>
      <c r="D108" s="720" t="s">
        <v>1500</v>
      </c>
      <c r="E108" s="699" t="s">
        <v>3508</v>
      </c>
      <c r="F108" s="720" t="s">
        <v>3509</v>
      </c>
      <c r="G108" s="699" t="s">
        <v>3178</v>
      </c>
      <c r="H108" s="699" t="s">
        <v>3179</v>
      </c>
      <c r="I108" s="711">
        <v>1.2500000000000001E-2</v>
      </c>
      <c r="J108" s="711">
        <v>400</v>
      </c>
      <c r="K108" s="712">
        <v>5</v>
      </c>
    </row>
    <row r="109" spans="1:11" ht="14.4" customHeight="1" x14ac:dyDescent="0.3">
      <c r="A109" s="695" t="s">
        <v>529</v>
      </c>
      <c r="B109" s="696" t="s">
        <v>530</v>
      </c>
      <c r="C109" s="699" t="s">
        <v>539</v>
      </c>
      <c r="D109" s="720" t="s">
        <v>1500</v>
      </c>
      <c r="E109" s="699" t="s">
        <v>3508</v>
      </c>
      <c r="F109" s="720" t="s">
        <v>3509</v>
      </c>
      <c r="G109" s="699" t="s">
        <v>3282</v>
      </c>
      <c r="H109" s="699" t="s">
        <v>3283</v>
      </c>
      <c r="I109" s="711">
        <v>2.06</v>
      </c>
      <c r="J109" s="711">
        <v>100</v>
      </c>
      <c r="K109" s="712">
        <v>206</v>
      </c>
    </row>
    <row r="110" spans="1:11" ht="14.4" customHeight="1" x14ac:dyDescent="0.3">
      <c r="A110" s="695" t="s">
        <v>529</v>
      </c>
      <c r="B110" s="696" t="s">
        <v>530</v>
      </c>
      <c r="C110" s="699" t="s">
        <v>539</v>
      </c>
      <c r="D110" s="720" t="s">
        <v>1500</v>
      </c>
      <c r="E110" s="699" t="s">
        <v>3508</v>
      </c>
      <c r="F110" s="720" t="s">
        <v>3509</v>
      </c>
      <c r="G110" s="699" t="s">
        <v>3180</v>
      </c>
      <c r="H110" s="699" t="s">
        <v>3181</v>
      </c>
      <c r="I110" s="711">
        <v>2.8066666666666666</v>
      </c>
      <c r="J110" s="711">
        <v>1250</v>
      </c>
      <c r="K110" s="712">
        <v>3507.5</v>
      </c>
    </row>
    <row r="111" spans="1:11" ht="14.4" customHeight="1" x14ac:dyDescent="0.3">
      <c r="A111" s="695" t="s">
        <v>529</v>
      </c>
      <c r="B111" s="696" t="s">
        <v>530</v>
      </c>
      <c r="C111" s="699" t="s">
        <v>539</v>
      </c>
      <c r="D111" s="720" t="s">
        <v>1500</v>
      </c>
      <c r="E111" s="699" t="s">
        <v>3508</v>
      </c>
      <c r="F111" s="720" t="s">
        <v>3509</v>
      </c>
      <c r="G111" s="699" t="s">
        <v>3182</v>
      </c>
      <c r="H111" s="699" t="s">
        <v>3183</v>
      </c>
      <c r="I111" s="711">
        <v>2.04</v>
      </c>
      <c r="J111" s="711">
        <v>100</v>
      </c>
      <c r="K111" s="712">
        <v>204</v>
      </c>
    </row>
    <row r="112" spans="1:11" ht="14.4" customHeight="1" x14ac:dyDescent="0.3">
      <c r="A112" s="695" t="s">
        <v>529</v>
      </c>
      <c r="B112" s="696" t="s">
        <v>530</v>
      </c>
      <c r="C112" s="699" t="s">
        <v>539</v>
      </c>
      <c r="D112" s="720" t="s">
        <v>1500</v>
      </c>
      <c r="E112" s="699" t="s">
        <v>3508</v>
      </c>
      <c r="F112" s="720" t="s">
        <v>3509</v>
      </c>
      <c r="G112" s="699" t="s">
        <v>3284</v>
      </c>
      <c r="H112" s="699" t="s">
        <v>3285</v>
      </c>
      <c r="I112" s="711">
        <v>4.24</v>
      </c>
      <c r="J112" s="711">
        <v>400</v>
      </c>
      <c r="K112" s="712">
        <v>1696</v>
      </c>
    </row>
    <row r="113" spans="1:11" ht="14.4" customHeight="1" x14ac:dyDescent="0.3">
      <c r="A113" s="695" t="s">
        <v>529</v>
      </c>
      <c r="B113" s="696" t="s">
        <v>530</v>
      </c>
      <c r="C113" s="699" t="s">
        <v>539</v>
      </c>
      <c r="D113" s="720" t="s">
        <v>1500</v>
      </c>
      <c r="E113" s="699" t="s">
        <v>3508</v>
      </c>
      <c r="F113" s="720" t="s">
        <v>3509</v>
      </c>
      <c r="G113" s="699" t="s">
        <v>3286</v>
      </c>
      <c r="H113" s="699" t="s">
        <v>3287</v>
      </c>
      <c r="I113" s="711">
        <v>35.090000000000003</v>
      </c>
      <c r="J113" s="711">
        <v>72</v>
      </c>
      <c r="K113" s="712">
        <v>2526.48</v>
      </c>
    </row>
    <row r="114" spans="1:11" ht="14.4" customHeight="1" x14ac:dyDescent="0.3">
      <c r="A114" s="695" t="s">
        <v>529</v>
      </c>
      <c r="B114" s="696" t="s">
        <v>530</v>
      </c>
      <c r="C114" s="699" t="s">
        <v>539</v>
      </c>
      <c r="D114" s="720" t="s">
        <v>1500</v>
      </c>
      <c r="E114" s="699" t="s">
        <v>3508</v>
      </c>
      <c r="F114" s="720" t="s">
        <v>3509</v>
      </c>
      <c r="G114" s="699" t="s">
        <v>3188</v>
      </c>
      <c r="H114" s="699" t="s">
        <v>3189</v>
      </c>
      <c r="I114" s="711">
        <v>1.5875000000000001</v>
      </c>
      <c r="J114" s="711">
        <v>750</v>
      </c>
      <c r="K114" s="712">
        <v>1188</v>
      </c>
    </row>
    <row r="115" spans="1:11" ht="14.4" customHeight="1" x14ac:dyDescent="0.3">
      <c r="A115" s="695" t="s">
        <v>529</v>
      </c>
      <c r="B115" s="696" t="s">
        <v>530</v>
      </c>
      <c r="C115" s="699" t="s">
        <v>539</v>
      </c>
      <c r="D115" s="720" t="s">
        <v>1500</v>
      </c>
      <c r="E115" s="699" t="s">
        <v>3508</v>
      </c>
      <c r="F115" s="720" t="s">
        <v>3509</v>
      </c>
      <c r="G115" s="699" t="s">
        <v>3288</v>
      </c>
      <c r="H115" s="699" t="s">
        <v>3289</v>
      </c>
      <c r="I115" s="711">
        <v>21.78</v>
      </c>
      <c r="J115" s="711">
        <v>72</v>
      </c>
      <c r="K115" s="712">
        <v>1567.97</v>
      </c>
    </row>
    <row r="116" spans="1:11" ht="14.4" customHeight="1" x14ac:dyDescent="0.3">
      <c r="A116" s="695" t="s">
        <v>529</v>
      </c>
      <c r="B116" s="696" t="s">
        <v>530</v>
      </c>
      <c r="C116" s="699" t="s">
        <v>539</v>
      </c>
      <c r="D116" s="720" t="s">
        <v>1500</v>
      </c>
      <c r="E116" s="699" t="s">
        <v>3508</v>
      </c>
      <c r="F116" s="720" t="s">
        <v>3509</v>
      </c>
      <c r="G116" s="699" t="s">
        <v>3290</v>
      </c>
      <c r="H116" s="699" t="s">
        <v>3291</v>
      </c>
      <c r="I116" s="711">
        <v>2.06</v>
      </c>
      <c r="J116" s="711">
        <v>700</v>
      </c>
      <c r="K116" s="712">
        <v>1442</v>
      </c>
    </row>
    <row r="117" spans="1:11" ht="14.4" customHeight="1" x14ac:dyDescent="0.3">
      <c r="A117" s="695" t="s">
        <v>529</v>
      </c>
      <c r="B117" s="696" t="s">
        <v>530</v>
      </c>
      <c r="C117" s="699" t="s">
        <v>539</v>
      </c>
      <c r="D117" s="720" t="s">
        <v>1500</v>
      </c>
      <c r="E117" s="699" t="s">
        <v>3508</v>
      </c>
      <c r="F117" s="720" t="s">
        <v>3509</v>
      </c>
      <c r="G117" s="699" t="s">
        <v>3190</v>
      </c>
      <c r="H117" s="699" t="s">
        <v>3191</v>
      </c>
      <c r="I117" s="711">
        <v>5.13</v>
      </c>
      <c r="J117" s="711">
        <v>70</v>
      </c>
      <c r="K117" s="712">
        <v>359.1</v>
      </c>
    </row>
    <row r="118" spans="1:11" ht="14.4" customHeight="1" x14ac:dyDescent="0.3">
      <c r="A118" s="695" t="s">
        <v>529</v>
      </c>
      <c r="B118" s="696" t="s">
        <v>530</v>
      </c>
      <c r="C118" s="699" t="s">
        <v>539</v>
      </c>
      <c r="D118" s="720" t="s">
        <v>1500</v>
      </c>
      <c r="E118" s="699" t="s">
        <v>3508</v>
      </c>
      <c r="F118" s="720" t="s">
        <v>3509</v>
      </c>
      <c r="G118" s="699" t="s">
        <v>3292</v>
      </c>
      <c r="H118" s="699" t="s">
        <v>3293</v>
      </c>
      <c r="I118" s="711">
        <v>126.07</v>
      </c>
      <c r="J118" s="711">
        <v>3</v>
      </c>
      <c r="K118" s="712">
        <v>378.21</v>
      </c>
    </row>
    <row r="119" spans="1:11" ht="14.4" customHeight="1" x14ac:dyDescent="0.3">
      <c r="A119" s="695" t="s">
        <v>529</v>
      </c>
      <c r="B119" s="696" t="s">
        <v>530</v>
      </c>
      <c r="C119" s="699" t="s">
        <v>539</v>
      </c>
      <c r="D119" s="720" t="s">
        <v>1500</v>
      </c>
      <c r="E119" s="699" t="s">
        <v>3508</v>
      </c>
      <c r="F119" s="720" t="s">
        <v>3509</v>
      </c>
      <c r="G119" s="699" t="s">
        <v>3294</v>
      </c>
      <c r="H119" s="699" t="s">
        <v>3295</v>
      </c>
      <c r="I119" s="711">
        <v>34.50333333333333</v>
      </c>
      <c r="J119" s="711">
        <v>240</v>
      </c>
      <c r="K119" s="712">
        <v>8280.9499999999989</v>
      </c>
    </row>
    <row r="120" spans="1:11" ht="14.4" customHeight="1" x14ac:dyDescent="0.3">
      <c r="A120" s="695" t="s">
        <v>529</v>
      </c>
      <c r="B120" s="696" t="s">
        <v>530</v>
      </c>
      <c r="C120" s="699" t="s">
        <v>539</v>
      </c>
      <c r="D120" s="720" t="s">
        <v>1500</v>
      </c>
      <c r="E120" s="699" t="s">
        <v>3508</v>
      </c>
      <c r="F120" s="720" t="s">
        <v>3509</v>
      </c>
      <c r="G120" s="699" t="s">
        <v>3198</v>
      </c>
      <c r="H120" s="699" t="s">
        <v>3199</v>
      </c>
      <c r="I120" s="711">
        <v>17.98</v>
      </c>
      <c r="J120" s="711">
        <v>50</v>
      </c>
      <c r="K120" s="712">
        <v>899</v>
      </c>
    </row>
    <row r="121" spans="1:11" ht="14.4" customHeight="1" x14ac:dyDescent="0.3">
      <c r="A121" s="695" t="s">
        <v>529</v>
      </c>
      <c r="B121" s="696" t="s">
        <v>530</v>
      </c>
      <c r="C121" s="699" t="s">
        <v>539</v>
      </c>
      <c r="D121" s="720" t="s">
        <v>1500</v>
      </c>
      <c r="E121" s="699" t="s">
        <v>3508</v>
      </c>
      <c r="F121" s="720" t="s">
        <v>3509</v>
      </c>
      <c r="G121" s="699" t="s">
        <v>3296</v>
      </c>
      <c r="H121" s="699" t="s">
        <v>3297</v>
      </c>
      <c r="I121" s="711">
        <v>510.62</v>
      </c>
      <c r="J121" s="711">
        <v>15</v>
      </c>
      <c r="K121" s="712">
        <v>7635.1</v>
      </c>
    </row>
    <row r="122" spans="1:11" ht="14.4" customHeight="1" x14ac:dyDescent="0.3">
      <c r="A122" s="695" t="s">
        <v>529</v>
      </c>
      <c r="B122" s="696" t="s">
        <v>530</v>
      </c>
      <c r="C122" s="699" t="s">
        <v>539</v>
      </c>
      <c r="D122" s="720" t="s">
        <v>1500</v>
      </c>
      <c r="E122" s="699" t="s">
        <v>3508</v>
      </c>
      <c r="F122" s="720" t="s">
        <v>3509</v>
      </c>
      <c r="G122" s="699" t="s">
        <v>3202</v>
      </c>
      <c r="H122" s="699" t="s">
        <v>3203</v>
      </c>
      <c r="I122" s="711">
        <v>17.98</v>
      </c>
      <c r="J122" s="711">
        <v>50</v>
      </c>
      <c r="K122" s="712">
        <v>899</v>
      </c>
    </row>
    <row r="123" spans="1:11" ht="14.4" customHeight="1" x14ac:dyDescent="0.3">
      <c r="A123" s="695" t="s">
        <v>529</v>
      </c>
      <c r="B123" s="696" t="s">
        <v>530</v>
      </c>
      <c r="C123" s="699" t="s">
        <v>539</v>
      </c>
      <c r="D123" s="720" t="s">
        <v>1500</v>
      </c>
      <c r="E123" s="699" t="s">
        <v>3508</v>
      </c>
      <c r="F123" s="720" t="s">
        <v>3509</v>
      </c>
      <c r="G123" s="699" t="s">
        <v>3204</v>
      </c>
      <c r="H123" s="699" t="s">
        <v>3205</v>
      </c>
      <c r="I123" s="711">
        <v>15.01</v>
      </c>
      <c r="J123" s="711">
        <v>50</v>
      </c>
      <c r="K123" s="712">
        <v>750.5</v>
      </c>
    </row>
    <row r="124" spans="1:11" ht="14.4" customHeight="1" x14ac:dyDescent="0.3">
      <c r="A124" s="695" t="s">
        <v>529</v>
      </c>
      <c r="B124" s="696" t="s">
        <v>530</v>
      </c>
      <c r="C124" s="699" t="s">
        <v>539</v>
      </c>
      <c r="D124" s="720" t="s">
        <v>1500</v>
      </c>
      <c r="E124" s="699" t="s">
        <v>3508</v>
      </c>
      <c r="F124" s="720" t="s">
        <v>3509</v>
      </c>
      <c r="G124" s="699" t="s">
        <v>3208</v>
      </c>
      <c r="H124" s="699" t="s">
        <v>3209</v>
      </c>
      <c r="I124" s="711">
        <v>2.875</v>
      </c>
      <c r="J124" s="711">
        <v>1300</v>
      </c>
      <c r="K124" s="712">
        <v>3748</v>
      </c>
    </row>
    <row r="125" spans="1:11" ht="14.4" customHeight="1" x14ac:dyDescent="0.3">
      <c r="A125" s="695" t="s">
        <v>529</v>
      </c>
      <c r="B125" s="696" t="s">
        <v>530</v>
      </c>
      <c r="C125" s="699" t="s">
        <v>539</v>
      </c>
      <c r="D125" s="720" t="s">
        <v>1500</v>
      </c>
      <c r="E125" s="699" t="s">
        <v>3508</v>
      </c>
      <c r="F125" s="720" t="s">
        <v>3509</v>
      </c>
      <c r="G125" s="699" t="s">
        <v>3298</v>
      </c>
      <c r="H125" s="699" t="s">
        <v>3299</v>
      </c>
      <c r="I125" s="711">
        <v>13.2</v>
      </c>
      <c r="J125" s="711">
        <v>130</v>
      </c>
      <c r="K125" s="712">
        <v>1716</v>
      </c>
    </row>
    <row r="126" spans="1:11" ht="14.4" customHeight="1" x14ac:dyDescent="0.3">
      <c r="A126" s="695" t="s">
        <v>529</v>
      </c>
      <c r="B126" s="696" t="s">
        <v>530</v>
      </c>
      <c r="C126" s="699" t="s">
        <v>539</v>
      </c>
      <c r="D126" s="720" t="s">
        <v>1500</v>
      </c>
      <c r="E126" s="699" t="s">
        <v>3508</v>
      </c>
      <c r="F126" s="720" t="s">
        <v>3509</v>
      </c>
      <c r="G126" s="699" t="s">
        <v>3300</v>
      </c>
      <c r="H126" s="699" t="s">
        <v>3301</v>
      </c>
      <c r="I126" s="711">
        <v>13.2</v>
      </c>
      <c r="J126" s="711">
        <v>40</v>
      </c>
      <c r="K126" s="712">
        <v>528</v>
      </c>
    </row>
    <row r="127" spans="1:11" ht="14.4" customHeight="1" x14ac:dyDescent="0.3">
      <c r="A127" s="695" t="s">
        <v>529</v>
      </c>
      <c r="B127" s="696" t="s">
        <v>530</v>
      </c>
      <c r="C127" s="699" t="s">
        <v>539</v>
      </c>
      <c r="D127" s="720" t="s">
        <v>1500</v>
      </c>
      <c r="E127" s="699" t="s">
        <v>3508</v>
      </c>
      <c r="F127" s="720" t="s">
        <v>3509</v>
      </c>
      <c r="G127" s="699" t="s">
        <v>3302</v>
      </c>
      <c r="H127" s="699" t="s">
        <v>3303</v>
      </c>
      <c r="I127" s="711">
        <v>13.199999999999998</v>
      </c>
      <c r="J127" s="711">
        <v>130</v>
      </c>
      <c r="K127" s="712">
        <v>1716</v>
      </c>
    </row>
    <row r="128" spans="1:11" ht="14.4" customHeight="1" x14ac:dyDescent="0.3">
      <c r="A128" s="695" t="s">
        <v>529</v>
      </c>
      <c r="B128" s="696" t="s">
        <v>530</v>
      </c>
      <c r="C128" s="699" t="s">
        <v>539</v>
      </c>
      <c r="D128" s="720" t="s">
        <v>1500</v>
      </c>
      <c r="E128" s="699" t="s">
        <v>3508</v>
      </c>
      <c r="F128" s="720" t="s">
        <v>3509</v>
      </c>
      <c r="G128" s="699" t="s">
        <v>3304</v>
      </c>
      <c r="H128" s="699" t="s">
        <v>3305</v>
      </c>
      <c r="I128" s="711">
        <v>21.24</v>
      </c>
      <c r="J128" s="711">
        <v>50</v>
      </c>
      <c r="K128" s="712">
        <v>1062</v>
      </c>
    </row>
    <row r="129" spans="1:11" ht="14.4" customHeight="1" x14ac:dyDescent="0.3">
      <c r="A129" s="695" t="s">
        <v>529</v>
      </c>
      <c r="B129" s="696" t="s">
        <v>530</v>
      </c>
      <c r="C129" s="699" t="s">
        <v>539</v>
      </c>
      <c r="D129" s="720" t="s">
        <v>1500</v>
      </c>
      <c r="E129" s="699" t="s">
        <v>3508</v>
      </c>
      <c r="F129" s="720" t="s">
        <v>3509</v>
      </c>
      <c r="G129" s="699" t="s">
        <v>3214</v>
      </c>
      <c r="H129" s="699" t="s">
        <v>3215</v>
      </c>
      <c r="I129" s="711">
        <v>21.233333333333334</v>
      </c>
      <c r="J129" s="711">
        <v>300</v>
      </c>
      <c r="K129" s="712">
        <v>6370</v>
      </c>
    </row>
    <row r="130" spans="1:11" ht="14.4" customHeight="1" x14ac:dyDescent="0.3">
      <c r="A130" s="695" t="s">
        <v>529</v>
      </c>
      <c r="B130" s="696" t="s">
        <v>530</v>
      </c>
      <c r="C130" s="699" t="s">
        <v>539</v>
      </c>
      <c r="D130" s="720" t="s">
        <v>1500</v>
      </c>
      <c r="E130" s="699" t="s">
        <v>3508</v>
      </c>
      <c r="F130" s="720" t="s">
        <v>3509</v>
      </c>
      <c r="G130" s="699" t="s">
        <v>3306</v>
      </c>
      <c r="H130" s="699" t="s">
        <v>3307</v>
      </c>
      <c r="I130" s="711">
        <v>13.19</v>
      </c>
      <c r="J130" s="711">
        <v>20</v>
      </c>
      <c r="K130" s="712">
        <v>263.8</v>
      </c>
    </row>
    <row r="131" spans="1:11" ht="14.4" customHeight="1" x14ac:dyDescent="0.3">
      <c r="A131" s="695" t="s">
        <v>529</v>
      </c>
      <c r="B131" s="696" t="s">
        <v>530</v>
      </c>
      <c r="C131" s="699" t="s">
        <v>539</v>
      </c>
      <c r="D131" s="720" t="s">
        <v>1500</v>
      </c>
      <c r="E131" s="699" t="s">
        <v>3508</v>
      </c>
      <c r="F131" s="720" t="s">
        <v>3509</v>
      </c>
      <c r="G131" s="699" t="s">
        <v>3308</v>
      </c>
      <c r="H131" s="699" t="s">
        <v>3309</v>
      </c>
      <c r="I131" s="711">
        <v>114</v>
      </c>
      <c r="J131" s="711">
        <v>80</v>
      </c>
      <c r="K131" s="712">
        <v>9120</v>
      </c>
    </row>
    <row r="132" spans="1:11" ht="14.4" customHeight="1" x14ac:dyDescent="0.3">
      <c r="A132" s="695" t="s">
        <v>529</v>
      </c>
      <c r="B132" s="696" t="s">
        <v>530</v>
      </c>
      <c r="C132" s="699" t="s">
        <v>539</v>
      </c>
      <c r="D132" s="720" t="s">
        <v>1500</v>
      </c>
      <c r="E132" s="699" t="s">
        <v>3508</v>
      </c>
      <c r="F132" s="720" t="s">
        <v>3509</v>
      </c>
      <c r="G132" s="699" t="s">
        <v>3220</v>
      </c>
      <c r="H132" s="699" t="s">
        <v>3221</v>
      </c>
      <c r="I132" s="711">
        <v>0.47</v>
      </c>
      <c r="J132" s="711">
        <v>50</v>
      </c>
      <c r="K132" s="712">
        <v>23.5</v>
      </c>
    </row>
    <row r="133" spans="1:11" ht="14.4" customHeight="1" x14ac:dyDescent="0.3">
      <c r="A133" s="695" t="s">
        <v>529</v>
      </c>
      <c r="B133" s="696" t="s">
        <v>530</v>
      </c>
      <c r="C133" s="699" t="s">
        <v>539</v>
      </c>
      <c r="D133" s="720" t="s">
        <v>1500</v>
      </c>
      <c r="E133" s="699" t="s">
        <v>3508</v>
      </c>
      <c r="F133" s="720" t="s">
        <v>3509</v>
      </c>
      <c r="G133" s="699" t="s">
        <v>3310</v>
      </c>
      <c r="H133" s="699" t="s">
        <v>3311</v>
      </c>
      <c r="I133" s="711">
        <v>35.090000000000003</v>
      </c>
      <c r="J133" s="711">
        <v>24</v>
      </c>
      <c r="K133" s="712">
        <v>842.16</v>
      </c>
    </row>
    <row r="134" spans="1:11" ht="14.4" customHeight="1" x14ac:dyDescent="0.3">
      <c r="A134" s="695" t="s">
        <v>529</v>
      </c>
      <c r="B134" s="696" t="s">
        <v>530</v>
      </c>
      <c r="C134" s="699" t="s">
        <v>539</v>
      </c>
      <c r="D134" s="720" t="s">
        <v>1500</v>
      </c>
      <c r="E134" s="699" t="s">
        <v>3508</v>
      </c>
      <c r="F134" s="720" t="s">
        <v>3509</v>
      </c>
      <c r="G134" s="699" t="s">
        <v>3312</v>
      </c>
      <c r="H134" s="699" t="s">
        <v>3313</v>
      </c>
      <c r="I134" s="711">
        <v>617.1</v>
      </c>
      <c r="J134" s="711">
        <v>10</v>
      </c>
      <c r="K134" s="712">
        <v>6171</v>
      </c>
    </row>
    <row r="135" spans="1:11" ht="14.4" customHeight="1" x14ac:dyDescent="0.3">
      <c r="A135" s="695" t="s">
        <v>529</v>
      </c>
      <c r="B135" s="696" t="s">
        <v>530</v>
      </c>
      <c r="C135" s="699" t="s">
        <v>539</v>
      </c>
      <c r="D135" s="720" t="s">
        <v>1500</v>
      </c>
      <c r="E135" s="699" t="s">
        <v>3508</v>
      </c>
      <c r="F135" s="720" t="s">
        <v>3509</v>
      </c>
      <c r="G135" s="699" t="s">
        <v>3314</v>
      </c>
      <c r="H135" s="699" t="s">
        <v>3315</v>
      </c>
      <c r="I135" s="711">
        <v>85.91</v>
      </c>
      <c r="J135" s="711">
        <v>10</v>
      </c>
      <c r="K135" s="712">
        <v>859.1</v>
      </c>
    </row>
    <row r="136" spans="1:11" ht="14.4" customHeight="1" x14ac:dyDescent="0.3">
      <c r="A136" s="695" t="s">
        <v>529</v>
      </c>
      <c r="B136" s="696" t="s">
        <v>530</v>
      </c>
      <c r="C136" s="699" t="s">
        <v>539</v>
      </c>
      <c r="D136" s="720" t="s">
        <v>1500</v>
      </c>
      <c r="E136" s="699" t="s">
        <v>3508</v>
      </c>
      <c r="F136" s="720" t="s">
        <v>3509</v>
      </c>
      <c r="G136" s="699" t="s">
        <v>3316</v>
      </c>
      <c r="H136" s="699" t="s">
        <v>3317</v>
      </c>
      <c r="I136" s="711">
        <v>18.39</v>
      </c>
      <c r="J136" s="711">
        <v>48</v>
      </c>
      <c r="K136" s="712">
        <v>882.82</v>
      </c>
    </row>
    <row r="137" spans="1:11" ht="14.4" customHeight="1" x14ac:dyDescent="0.3">
      <c r="A137" s="695" t="s">
        <v>529</v>
      </c>
      <c r="B137" s="696" t="s">
        <v>530</v>
      </c>
      <c r="C137" s="699" t="s">
        <v>539</v>
      </c>
      <c r="D137" s="720" t="s">
        <v>1500</v>
      </c>
      <c r="E137" s="699" t="s">
        <v>3508</v>
      </c>
      <c r="F137" s="720" t="s">
        <v>3509</v>
      </c>
      <c r="G137" s="699" t="s">
        <v>3318</v>
      </c>
      <c r="H137" s="699" t="s">
        <v>3319</v>
      </c>
      <c r="I137" s="711">
        <v>912.89</v>
      </c>
      <c r="J137" s="711">
        <v>30</v>
      </c>
      <c r="K137" s="712">
        <v>27386.550000000003</v>
      </c>
    </row>
    <row r="138" spans="1:11" ht="14.4" customHeight="1" x14ac:dyDescent="0.3">
      <c r="A138" s="695" t="s">
        <v>529</v>
      </c>
      <c r="B138" s="696" t="s">
        <v>530</v>
      </c>
      <c r="C138" s="699" t="s">
        <v>539</v>
      </c>
      <c r="D138" s="720" t="s">
        <v>1500</v>
      </c>
      <c r="E138" s="699" t="s">
        <v>3508</v>
      </c>
      <c r="F138" s="720" t="s">
        <v>3509</v>
      </c>
      <c r="G138" s="699" t="s">
        <v>3320</v>
      </c>
      <c r="H138" s="699" t="s">
        <v>3321</v>
      </c>
      <c r="I138" s="711">
        <v>1121.3533333333335</v>
      </c>
      <c r="J138" s="711">
        <v>15</v>
      </c>
      <c r="K138" s="712">
        <v>16820.3</v>
      </c>
    </row>
    <row r="139" spans="1:11" ht="14.4" customHeight="1" x14ac:dyDescent="0.3">
      <c r="A139" s="695" t="s">
        <v>529</v>
      </c>
      <c r="B139" s="696" t="s">
        <v>530</v>
      </c>
      <c r="C139" s="699" t="s">
        <v>539</v>
      </c>
      <c r="D139" s="720" t="s">
        <v>1500</v>
      </c>
      <c r="E139" s="699" t="s">
        <v>3508</v>
      </c>
      <c r="F139" s="720" t="s">
        <v>3509</v>
      </c>
      <c r="G139" s="699" t="s">
        <v>3322</v>
      </c>
      <c r="H139" s="699" t="s">
        <v>3323</v>
      </c>
      <c r="I139" s="711">
        <v>695</v>
      </c>
      <c r="J139" s="711">
        <v>10</v>
      </c>
      <c r="K139" s="712">
        <v>6950</v>
      </c>
    </row>
    <row r="140" spans="1:11" ht="14.4" customHeight="1" x14ac:dyDescent="0.3">
      <c r="A140" s="695" t="s">
        <v>529</v>
      </c>
      <c r="B140" s="696" t="s">
        <v>530</v>
      </c>
      <c r="C140" s="699" t="s">
        <v>539</v>
      </c>
      <c r="D140" s="720" t="s">
        <v>1500</v>
      </c>
      <c r="E140" s="699" t="s">
        <v>3508</v>
      </c>
      <c r="F140" s="720" t="s">
        <v>3509</v>
      </c>
      <c r="G140" s="699" t="s">
        <v>3324</v>
      </c>
      <c r="H140" s="699" t="s">
        <v>3325</v>
      </c>
      <c r="I140" s="711">
        <v>75.02</v>
      </c>
      <c r="J140" s="711">
        <v>1</v>
      </c>
      <c r="K140" s="712">
        <v>75.02</v>
      </c>
    </row>
    <row r="141" spans="1:11" ht="14.4" customHeight="1" x14ac:dyDescent="0.3">
      <c r="A141" s="695" t="s">
        <v>529</v>
      </c>
      <c r="B141" s="696" t="s">
        <v>530</v>
      </c>
      <c r="C141" s="699" t="s">
        <v>539</v>
      </c>
      <c r="D141" s="720" t="s">
        <v>1500</v>
      </c>
      <c r="E141" s="699" t="s">
        <v>3508</v>
      </c>
      <c r="F141" s="720" t="s">
        <v>3509</v>
      </c>
      <c r="G141" s="699" t="s">
        <v>3326</v>
      </c>
      <c r="H141" s="699" t="s">
        <v>3327</v>
      </c>
      <c r="I141" s="711">
        <v>75.02</v>
      </c>
      <c r="J141" s="711">
        <v>1</v>
      </c>
      <c r="K141" s="712">
        <v>75.02</v>
      </c>
    </row>
    <row r="142" spans="1:11" ht="14.4" customHeight="1" x14ac:dyDescent="0.3">
      <c r="A142" s="695" t="s">
        <v>529</v>
      </c>
      <c r="B142" s="696" t="s">
        <v>530</v>
      </c>
      <c r="C142" s="699" t="s">
        <v>539</v>
      </c>
      <c r="D142" s="720" t="s">
        <v>1500</v>
      </c>
      <c r="E142" s="699" t="s">
        <v>3508</v>
      </c>
      <c r="F142" s="720" t="s">
        <v>3509</v>
      </c>
      <c r="G142" s="699" t="s">
        <v>3328</v>
      </c>
      <c r="H142" s="699" t="s">
        <v>3329</v>
      </c>
      <c r="I142" s="711">
        <v>52.27</v>
      </c>
      <c r="J142" s="711">
        <v>5</v>
      </c>
      <c r="K142" s="712">
        <v>261.37</v>
      </c>
    </row>
    <row r="143" spans="1:11" ht="14.4" customHeight="1" x14ac:dyDescent="0.3">
      <c r="A143" s="695" t="s">
        <v>529</v>
      </c>
      <c r="B143" s="696" t="s">
        <v>530</v>
      </c>
      <c r="C143" s="699" t="s">
        <v>539</v>
      </c>
      <c r="D143" s="720" t="s">
        <v>1500</v>
      </c>
      <c r="E143" s="699" t="s">
        <v>3508</v>
      </c>
      <c r="F143" s="720" t="s">
        <v>3509</v>
      </c>
      <c r="G143" s="699" t="s">
        <v>3330</v>
      </c>
      <c r="H143" s="699" t="s">
        <v>3331</v>
      </c>
      <c r="I143" s="711">
        <v>3.06</v>
      </c>
      <c r="J143" s="711">
        <v>100</v>
      </c>
      <c r="K143" s="712">
        <v>305.63</v>
      </c>
    </row>
    <row r="144" spans="1:11" ht="14.4" customHeight="1" x14ac:dyDescent="0.3">
      <c r="A144" s="695" t="s">
        <v>529</v>
      </c>
      <c r="B144" s="696" t="s">
        <v>530</v>
      </c>
      <c r="C144" s="699" t="s">
        <v>539</v>
      </c>
      <c r="D144" s="720" t="s">
        <v>1500</v>
      </c>
      <c r="E144" s="699" t="s">
        <v>3508</v>
      </c>
      <c r="F144" s="720" t="s">
        <v>3509</v>
      </c>
      <c r="G144" s="699" t="s">
        <v>3332</v>
      </c>
      <c r="H144" s="699" t="s">
        <v>3333</v>
      </c>
      <c r="I144" s="711">
        <v>35.090000000000003</v>
      </c>
      <c r="J144" s="711">
        <v>24</v>
      </c>
      <c r="K144" s="712">
        <v>842.16</v>
      </c>
    </row>
    <row r="145" spans="1:11" ht="14.4" customHeight="1" x14ac:dyDescent="0.3">
      <c r="A145" s="695" t="s">
        <v>529</v>
      </c>
      <c r="B145" s="696" t="s">
        <v>530</v>
      </c>
      <c r="C145" s="699" t="s">
        <v>539</v>
      </c>
      <c r="D145" s="720" t="s">
        <v>1500</v>
      </c>
      <c r="E145" s="699" t="s">
        <v>3508</v>
      </c>
      <c r="F145" s="720" t="s">
        <v>3509</v>
      </c>
      <c r="G145" s="699" t="s">
        <v>3334</v>
      </c>
      <c r="H145" s="699" t="s">
        <v>3335</v>
      </c>
      <c r="I145" s="711">
        <v>482.79</v>
      </c>
      <c r="J145" s="711">
        <v>10</v>
      </c>
      <c r="K145" s="712">
        <v>4827.8999999999996</v>
      </c>
    </row>
    <row r="146" spans="1:11" ht="14.4" customHeight="1" x14ac:dyDescent="0.3">
      <c r="A146" s="695" t="s">
        <v>529</v>
      </c>
      <c r="B146" s="696" t="s">
        <v>530</v>
      </c>
      <c r="C146" s="699" t="s">
        <v>539</v>
      </c>
      <c r="D146" s="720" t="s">
        <v>1500</v>
      </c>
      <c r="E146" s="699" t="s">
        <v>3520</v>
      </c>
      <c r="F146" s="720" t="s">
        <v>3521</v>
      </c>
      <c r="G146" s="699" t="s">
        <v>3336</v>
      </c>
      <c r="H146" s="699" t="s">
        <v>3337</v>
      </c>
      <c r="I146" s="711">
        <v>7.02</v>
      </c>
      <c r="J146" s="711">
        <v>15</v>
      </c>
      <c r="K146" s="712">
        <v>105.25</v>
      </c>
    </row>
    <row r="147" spans="1:11" ht="14.4" customHeight="1" x14ac:dyDescent="0.3">
      <c r="A147" s="695" t="s">
        <v>529</v>
      </c>
      <c r="B147" s="696" t="s">
        <v>530</v>
      </c>
      <c r="C147" s="699" t="s">
        <v>539</v>
      </c>
      <c r="D147" s="720" t="s">
        <v>1500</v>
      </c>
      <c r="E147" s="699" t="s">
        <v>3520</v>
      </c>
      <c r="F147" s="720" t="s">
        <v>3521</v>
      </c>
      <c r="G147" s="699" t="s">
        <v>3338</v>
      </c>
      <c r="H147" s="699" t="s">
        <v>3339</v>
      </c>
      <c r="I147" s="711">
        <v>7.02</v>
      </c>
      <c r="J147" s="711">
        <v>20</v>
      </c>
      <c r="K147" s="712">
        <v>140.35000000000002</v>
      </c>
    </row>
    <row r="148" spans="1:11" ht="14.4" customHeight="1" x14ac:dyDescent="0.3">
      <c r="A148" s="695" t="s">
        <v>529</v>
      </c>
      <c r="B148" s="696" t="s">
        <v>530</v>
      </c>
      <c r="C148" s="699" t="s">
        <v>539</v>
      </c>
      <c r="D148" s="720" t="s">
        <v>1500</v>
      </c>
      <c r="E148" s="699" t="s">
        <v>3520</v>
      </c>
      <c r="F148" s="720" t="s">
        <v>3521</v>
      </c>
      <c r="G148" s="699" t="s">
        <v>3340</v>
      </c>
      <c r="H148" s="699" t="s">
        <v>3341</v>
      </c>
      <c r="I148" s="711">
        <v>7.0149999999999997</v>
      </c>
      <c r="J148" s="711">
        <v>24</v>
      </c>
      <c r="K148" s="712">
        <v>168.44</v>
      </c>
    </row>
    <row r="149" spans="1:11" ht="14.4" customHeight="1" x14ac:dyDescent="0.3">
      <c r="A149" s="695" t="s">
        <v>529</v>
      </c>
      <c r="B149" s="696" t="s">
        <v>530</v>
      </c>
      <c r="C149" s="699" t="s">
        <v>539</v>
      </c>
      <c r="D149" s="720" t="s">
        <v>1500</v>
      </c>
      <c r="E149" s="699" t="s">
        <v>3520</v>
      </c>
      <c r="F149" s="720" t="s">
        <v>3521</v>
      </c>
      <c r="G149" s="699" t="s">
        <v>3342</v>
      </c>
      <c r="H149" s="699" t="s">
        <v>3343</v>
      </c>
      <c r="I149" s="711">
        <v>7.02</v>
      </c>
      <c r="J149" s="711">
        <v>24</v>
      </c>
      <c r="K149" s="712">
        <v>168.48000000000002</v>
      </c>
    </row>
    <row r="150" spans="1:11" ht="14.4" customHeight="1" x14ac:dyDescent="0.3">
      <c r="A150" s="695" t="s">
        <v>529</v>
      </c>
      <c r="B150" s="696" t="s">
        <v>530</v>
      </c>
      <c r="C150" s="699" t="s">
        <v>539</v>
      </c>
      <c r="D150" s="720" t="s">
        <v>1500</v>
      </c>
      <c r="E150" s="699" t="s">
        <v>3520</v>
      </c>
      <c r="F150" s="720" t="s">
        <v>3521</v>
      </c>
      <c r="G150" s="699" t="s">
        <v>3344</v>
      </c>
      <c r="H150" s="699" t="s">
        <v>3345</v>
      </c>
      <c r="I150" s="711">
        <v>7.02</v>
      </c>
      <c r="J150" s="711">
        <v>5</v>
      </c>
      <c r="K150" s="712">
        <v>35.1</v>
      </c>
    </row>
    <row r="151" spans="1:11" ht="14.4" customHeight="1" x14ac:dyDescent="0.3">
      <c r="A151" s="695" t="s">
        <v>529</v>
      </c>
      <c r="B151" s="696" t="s">
        <v>530</v>
      </c>
      <c r="C151" s="699" t="s">
        <v>539</v>
      </c>
      <c r="D151" s="720" t="s">
        <v>1500</v>
      </c>
      <c r="E151" s="699" t="s">
        <v>3520</v>
      </c>
      <c r="F151" s="720" t="s">
        <v>3521</v>
      </c>
      <c r="G151" s="699" t="s">
        <v>3346</v>
      </c>
      <c r="H151" s="699" t="s">
        <v>3347</v>
      </c>
      <c r="I151" s="711">
        <v>12.770000000000001</v>
      </c>
      <c r="J151" s="711">
        <v>45</v>
      </c>
      <c r="K151" s="712">
        <v>574.45000000000005</v>
      </c>
    </row>
    <row r="152" spans="1:11" ht="14.4" customHeight="1" x14ac:dyDescent="0.3">
      <c r="A152" s="695" t="s">
        <v>529</v>
      </c>
      <c r="B152" s="696" t="s">
        <v>530</v>
      </c>
      <c r="C152" s="699" t="s">
        <v>539</v>
      </c>
      <c r="D152" s="720" t="s">
        <v>1500</v>
      </c>
      <c r="E152" s="699" t="s">
        <v>3520</v>
      </c>
      <c r="F152" s="720" t="s">
        <v>3521</v>
      </c>
      <c r="G152" s="699" t="s">
        <v>3348</v>
      </c>
      <c r="H152" s="699" t="s">
        <v>3349</v>
      </c>
      <c r="I152" s="711">
        <v>9.32</v>
      </c>
      <c r="J152" s="711">
        <v>55</v>
      </c>
      <c r="K152" s="712">
        <v>512.54999999999995</v>
      </c>
    </row>
    <row r="153" spans="1:11" ht="14.4" customHeight="1" x14ac:dyDescent="0.3">
      <c r="A153" s="695" t="s">
        <v>529</v>
      </c>
      <c r="B153" s="696" t="s">
        <v>530</v>
      </c>
      <c r="C153" s="699" t="s">
        <v>539</v>
      </c>
      <c r="D153" s="720" t="s">
        <v>1500</v>
      </c>
      <c r="E153" s="699" t="s">
        <v>3520</v>
      </c>
      <c r="F153" s="720" t="s">
        <v>3521</v>
      </c>
      <c r="G153" s="699" t="s">
        <v>3350</v>
      </c>
      <c r="H153" s="699" t="s">
        <v>3351</v>
      </c>
      <c r="I153" s="711">
        <v>9.32</v>
      </c>
      <c r="J153" s="711">
        <v>90</v>
      </c>
      <c r="K153" s="712">
        <v>838.8</v>
      </c>
    </row>
    <row r="154" spans="1:11" ht="14.4" customHeight="1" x14ac:dyDescent="0.3">
      <c r="A154" s="695" t="s">
        <v>529</v>
      </c>
      <c r="B154" s="696" t="s">
        <v>530</v>
      </c>
      <c r="C154" s="699" t="s">
        <v>539</v>
      </c>
      <c r="D154" s="720" t="s">
        <v>1500</v>
      </c>
      <c r="E154" s="699" t="s">
        <v>3520</v>
      </c>
      <c r="F154" s="720" t="s">
        <v>3521</v>
      </c>
      <c r="G154" s="699" t="s">
        <v>3352</v>
      </c>
      <c r="H154" s="699" t="s">
        <v>3353</v>
      </c>
      <c r="I154" s="711">
        <v>9.32</v>
      </c>
      <c r="J154" s="711">
        <v>65</v>
      </c>
      <c r="K154" s="712">
        <v>605.75</v>
      </c>
    </row>
    <row r="155" spans="1:11" ht="14.4" customHeight="1" x14ac:dyDescent="0.3">
      <c r="A155" s="695" t="s">
        <v>529</v>
      </c>
      <c r="B155" s="696" t="s">
        <v>530</v>
      </c>
      <c r="C155" s="699" t="s">
        <v>539</v>
      </c>
      <c r="D155" s="720" t="s">
        <v>1500</v>
      </c>
      <c r="E155" s="699" t="s">
        <v>3520</v>
      </c>
      <c r="F155" s="720" t="s">
        <v>3521</v>
      </c>
      <c r="G155" s="699" t="s">
        <v>3354</v>
      </c>
      <c r="H155" s="699" t="s">
        <v>3355</v>
      </c>
      <c r="I155" s="711">
        <v>9.32</v>
      </c>
      <c r="J155" s="711">
        <v>80</v>
      </c>
      <c r="K155" s="712">
        <v>745.6</v>
      </c>
    </row>
    <row r="156" spans="1:11" ht="14.4" customHeight="1" x14ac:dyDescent="0.3">
      <c r="A156" s="695" t="s">
        <v>529</v>
      </c>
      <c r="B156" s="696" t="s">
        <v>530</v>
      </c>
      <c r="C156" s="699" t="s">
        <v>539</v>
      </c>
      <c r="D156" s="720" t="s">
        <v>1500</v>
      </c>
      <c r="E156" s="699" t="s">
        <v>3520</v>
      </c>
      <c r="F156" s="720" t="s">
        <v>3521</v>
      </c>
      <c r="G156" s="699" t="s">
        <v>3356</v>
      </c>
      <c r="H156" s="699" t="s">
        <v>3357</v>
      </c>
      <c r="I156" s="711">
        <v>9.32</v>
      </c>
      <c r="J156" s="711">
        <v>60</v>
      </c>
      <c r="K156" s="712">
        <v>559.20000000000005</v>
      </c>
    </row>
    <row r="157" spans="1:11" ht="14.4" customHeight="1" x14ac:dyDescent="0.3">
      <c r="A157" s="695" t="s">
        <v>529</v>
      </c>
      <c r="B157" s="696" t="s">
        <v>530</v>
      </c>
      <c r="C157" s="699" t="s">
        <v>539</v>
      </c>
      <c r="D157" s="720" t="s">
        <v>1500</v>
      </c>
      <c r="E157" s="699" t="s">
        <v>3520</v>
      </c>
      <c r="F157" s="720" t="s">
        <v>3521</v>
      </c>
      <c r="G157" s="699" t="s">
        <v>3358</v>
      </c>
      <c r="H157" s="699" t="s">
        <v>3359</v>
      </c>
      <c r="I157" s="711">
        <v>408.69666666666666</v>
      </c>
      <c r="J157" s="711">
        <v>30</v>
      </c>
      <c r="K157" s="712">
        <v>12260.9</v>
      </c>
    </row>
    <row r="158" spans="1:11" ht="14.4" customHeight="1" x14ac:dyDescent="0.3">
      <c r="A158" s="695" t="s">
        <v>529</v>
      </c>
      <c r="B158" s="696" t="s">
        <v>530</v>
      </c>
      <c r="C158" s="699" t="s">
        <v>539</v>
      </c>
      <c r="D158" s="720" t="s">
        <v>1500</v>
      </c>
      <c r="E158" s="699" t="s">
        <v>3520</v>
      </c>
      <c r="F158" s="720" t="s">
        <v>3521</v>
      </c>
      <c r="G158" s="699" t="s">
        <v>3360</v>
      </c>
      <c r="H158" s="699" t="s">
        <v>3361</v>
      </c>
      <c r="I158" s="711">
        <v>602.39</v>
      </c>
      <c r="J158" s="711">
        <v>5</v>
      </c>
      <c r="K158" s="712">
        <v>3011.93</v>
      </c>
    </row>
    <row r="159" spans="1:11" ht="14.4" customHeight="1" x14ac:dyDescent="0.3">
      <c r="A159" s="695" t="s">
        <v>529</v>
      </c>
      <c r="B159" s="696" t="s">
        <v>530</v>
      </c>
      <c r="C159" s="699" t="s">
        <v>539</v>
      </c>
      <c r="D159" s="720" t="s">
        <v>1500</v>
      </c>
      <c r="E159" s="699" t="s">
        <v>3520</v>
      </c>
      <c r="F159" s="720" t="s">
        <v>3521</v>
      </c>
      <c r="G159" s="699" t="s">
        <v>3362</v>
      </c>
      <c r="H159" s="699" t="s">
        <v>3363</v>
      </c>
      <c r="I159" s="711">
        <v>1029.8699999999999</v>
      </c>
      <c r="J159" s="711">
        <v>5</v>
      </c>
      <c r="K159" s="712">
        <v>5149.34</v>
      </c>
    </row>
    <row r="160" spans="1:11" ht="14.4" customHeight="1" x14ac:dyDescent="0.3">
      <c r="A160" s="695" t="s">
        <v>529</v>
      </c>
      <c r="B160" s="696" t="s">
        <v>530</v>
      </c>
      <c r="C160" s="699" t="s">
        <v>539</v>
      </c>
      <c r="D160" s="720" t="s">
        <v>1500</v>
      </c>
      <c r="E160" s="699" t="s">
        <v>3520</v>
      </c>
      <c r="F160" s="720" t="s">
        <v>3521</v>
      </c>
      <c r="G160" s="699" t="s">
        <v>3364</v>
      </c>
      <c r="H160" s="699" t="s">
        <v>3365</v>
      </c>
      <c r="I160" s="711">
        <v>287.24</v>
      </c>
      <c r="J160" s="711">
        <v>5</v>
      </c>
      <c r="K160" s="712">
        <v>1436.21</v>
      </c>
    </row>
    <row r="161" spans="1:11" ht="14.4" customHeight="1" x14ac:dyDescent="0.3">
      <c r="A161" s="695" t="s">
        <v>529</v>
      </c>
      <c r="B161" s="696" t="s">
        <v>530</v>
      </c>
      <c r="C161" s="699" t="s">
        <v>539</v>
      </c>
      <c r="D161" s="720" t="s">
        <v>1500</v>
      </c>
      <c r="E161" s="699" t="s">
        <v>3520</v>
      </c>
      <c r="F161" s="720" t="s">
        <v>3521</v>
      </c>
      <c r="G161" s="699" t="s">
        <v>3366</v>
      </c>
      <c r="H161" s="699" t="s">
        <v>3367</v>
      </c>
      <c r="I161" s="711">
        <v>815</v>
      </c>
      <c r="J161" s="711">
        <v>4</v>
      </c>
      <c r="K161" s="712">
        <v>3259.98</v>
      </c>
    </row>
    <row r="162" spans="1:11" ht="14.4" customHeight="1" x14ac:dyDescent="0.3">
      <c r="A162" s="695" t="s">
        <v>529</v>
      </c>
      <c r="B162" s="696" t="s">
        <v>530</v>
      </c>
      <c r="C162" s="699" t="s">
        <v>539</v>
      </c>
      <c r="D162" s="720" t="s">
        <v>1500</v>
      </c>
      <c r="E162" s="699" t="s">
        <v>3520</v>
      </c>
      <c r="F162" s="720" t="s">
        <v>3521</v>
      </c>
      <c r="G162" s="699" t="s">
        <v>3368</v>
      </c>
      <c r="H162" s="699" t="s">
        <v>3369</v>
      </c>
      <c r="I162" s="711">
        <v>182</v>
      </c>
      <c r="J162" s="711">
        <v>26</v>
      </c>
      <c r="K162" s="712">
        <v>4731.9400000000005</v>
      </c>
    </row>
    <row r="163" spans="1:11" ht="14.4" customHeight="1" x14ac:dyDescent="0.3">
      <c r="A163" s="695" t="s">
        <v>529</v>
      </c>
      <c r="B163" s="696" t="s">
        <v>530</v>
      </c>
      <c r="C163" s="699" t="s">
        <v>539</v>
      </c>
      <c r="D163" s="720" t="s">
        <v>1500</v>
      </c>
      <c r="E163" s="699" t="s">
        <v>3520</v>
      </c>
      <c r="F163" s="720" t="s">
        <v>3521</v>
      </c>
      <c r="G163" s="699" t="s">
        <v>3370</v>
      </c>
      <c r="H163" s="699" t="s">
        <v>3371</v>
      </c>
      <c r="I163" s="711">
        <v>2499</v>
      </c>
      <c r="J163" s="711">
        <v>15</v>
      </c>
      <c r="K163" s="712">
        <v>37485</v>
      </c>
    </row>
    <row r="164" spans="1:11" ht="14.4" customHeight="1" x14ac:dyDescent="0.3">
      <c r="A164" s="695" t="s">
        <v>529</v>
      </c>
      <c r="B164" s="696" t="s">
        <v>530</v>
      </c>
      <c r="C164" s="699" t="s">
        <v>539</v>
      </c>
      <c r="D164" s="720" t="s">
        <v>1500</v>
      </c>
      <c r="E164" s="699" t="s">
        <v>3520</v>
      </c>
      <c r="F164" s="720" t="s">
        <v>3521</v>
      </c>
      <c r="G164" s="699" t="s">
        <v>3372</v>
      </c>
      <c r="H164" s="699" t="s">
        <v>3373</v>
      </c>
      <c r="I164" s="711">
        <v>5.18</v>
      </c>
      <c r="J164" s="711">
        <v>20</v>
      </c>
      <c r="K164" s="712">
        <v>103.5</v>
      </c>
    </row>
    <row r="165" spans="1:11" ht="14.4" customHeight="1" x14ac:dyDescent="0.3">
      <c r="A165" s="695" t="s">
        <v>529</v>
      </c>
      <c r="B165" s="696" t="s">
        <v>530</v>
      </c>
      <c r="C165" s="699" t="s">
        <v>539</v>
      </c>
      <c r="D165" s="720" t="s">
        <v>1500</v>
      </c>
      <c r="E165" s="699" t="s">
        <v>3520</v>
      </c>
      <c r="F165" s="720" t="s">
        <v>3521</v>
      </c>
      <c r="G165" s="699" t="s">
        <v>3374</v>
      </c>
      <c r="H165" s="699" t="s">
        <v>3375</v>
      </c>
      <c r="I165" s="711">
        <v>14.38</v>
      </c>
      <c r="J165" s="711">
        <v>40</v>
      </c>
      <c r="K165" s="712">
        <v>575.1</v>
      </c>
    </row>
    <row r="166" spans="1:11" ht="14.4" customHeight="1" x14ac:dyDescent="0.3">
      <c r="A166" s="695" t="s">
        <v>529</v>
      </c>
      <c r="B166" s="696" t="s">
        <v>530</v>
      </c>
      <c r="C166" s="699" t="s">
        <v>539</v>
      </c>
      <c r="D166" s="720" t="s">
        <v>1500</v>
      </c>
      <c r="E166" s="699" t="s">
        <v>3520</v>
      </c>
      <c r="F166" s="720" t="s">
        <v>3521</v>
      </c>
      <c r="G166" s="699" t="s">
        <v>3376</v>
      </c>
      <c r="H166" s="699" t="s">
        <v>3377</v>
      </c>
      <c r="I166" s="711">
        <v>1050</v>
      </c>
      <c r="J166" s="711">
        <v>4</v>
      </c>
      <c r="K166" s="712">
        <v>4199.99</v>
      </c>
    </row>
    <row r="167" spans="1:11" ht="14.4" customHeight="1" x14ac:dyDescent="0.3">
      <c r="A167" s="695" t="s">
        <v>529</v>
      </c>
      <c r="B167" s="696" t="s">
        <v>530</v>
      </c>
      <c r="C167" s="699" t="s">
        <v>539</v>
      </c>
      <c r="D167" s="720" t="s">
        <v>1500</v>
      </c>
      <c r="E167" s="699" t="s">
        <v>3520</v>
      </c>
      <c r="F167" s="720" t="s">
        <v>3521</v>
      </c>
      <c r="G167" s="699" t="s">
        <v>3378</v>
      </c>
      <c r="H167" s="699" t="s">
        <v>3379</v>
      </c>
      <c r="I167" s="711">
        <v>217.8</v>
      </c>
      <c r="J167" s="711">
        <v>5</v>
      </c>
      <c r="K167" s="712">
        <v>1089</v>
      </c>
    </row>
    <row r="168" spans="1:11" ht="14.4" customHeight="1" x14ac:dyDescent="0.3">
      <c r="A168" s="695" t="s">
        <v>529</v>
      </c>
      <c r="B168" s="696" t="s">
        <v>530</v>
      </c>
      <c r="C168" s="699" t="s">
        <v>539</v>
      </c>
      <c r="D168" s="720" t="s">
        <v>1500</v>
      </c>
      <c r="E168" s="699" t="s">
        <v>3520</v>
      </c>
      <c r="F168" s="720" t="s">
        <v>3521</v>
      </c>
      <c r="G168" s="699" t="s">
        <v>3380</v>
      </c>
      <c r="H168" s="699" t="s">
        <v>3381</v>
      </c>
      <c r="I168" s="711">
        <v>1050</v>
      </c>
      <c r="J168" s="711">
        <v>4</v>
      </c>
      <c r="K168" s="712">
        <v>4199.99</v>
      </c>
    </row>
    <row r="169" spans="1:11" ht="14.4" customHeight="1" x14ac:dyDescent="0.3">
      <c r="A169" s="695" t="s">
        <v>529</v>
      </c>
      <c r="B169" s="696" t="s">
        <v>530</v>
      </c>
      <c r="C169" s="699" t="s">
        <v>539</v>
      </c>
      <c r="D169" s="720" t="s">
        <v>1500</v>
      </c>
      <c r="E169" s="699" t="s">
        <v>3520</v>
      </c>
      <c r="F169" s="720" t="s">
        <v>3521</v>
      </c>
      <c r="G169" s="699" t="s">
        <v>3382</v>
      </c>
      <c r="H169" s="699" t="s">
        <v>3383</v>
      </c>
      <c r="I169" s="711">
        <v>145.75</v>
      </c>
      <c r="J169" s="711">
        <v>10</v>
      </c>
      <c r="K169" s="712">
        <v>1457.45</v>
      </c>
    </row>
    <row r="170" spans="1:11" ht="14.4" customHeight="1" x14ac:dyDescent="0.3">
      <c r="A170" s="695" t="s">
        <v>529</v>
      </c>
      <c r="B170" s="696" t="s">
        <v>530</v>
      </c>
      <c r="C170" s="699" t="s">
        <v>539</v>
      </c>
      <c r="D170" s="720" t="s">
        <v>1500</v>
      </c>
      <c r="E170" s="699" t="s">
        <v>3520</v>
      </c>
      <c r="F170" s="720" t="s">
        <v>3521</v>
      </c>
      <c r="G170" s="699" t="s">
        <v>3384</v>
      </c>
      <c r="H170" s="699" t="s">
        <v>3385</v>
      </c>
      <c r="I170" s="711">
        <v>798</v>
      </c>
      <c r="J170" s="711">
        <v>5</v>
      </c>
      <c r="K170" s="712">
        <v>3989.98</v>
      </c>
    </row>
    <row r="171" spans="1:11" ht="14.4" customHeight="1" x14ac:dyDescent="0.3">
      <c r="A171" s="695" t="s">
        <v>529</v>
      </c>
      <c r="B171" s="696" t="s">
        <v>530</v>
      </c>
      <c r="C171" s="699" t="s">
        <v>539</v>
      </c>
      <c r="D171" s="720" t="s">
        <v>1500</v>
      </c>
      <c r="E171" s="699" t="s">
        <v>3520</v>
      </c>
      <c r="F171" s="720" t="s">
        <v>3521</v>
      </c>
      <c r="G171" s="699" t="s">
        <v>3386</v>
      </c>
      <c r="H171" s="699" t="s">
        <v>3387</v>
      </c>
      <c r="I171" s="711">
        <v>1046.7</v>
      </c>
      <c r="J171" s="711">
        <v>1</v>
      </c>
      <c r="K171" s="712">
        <v>1046.7</v>
      </c>
    </row>
    <row r="172" spans="1:11" ht="14.4" customHeight="1" x14ac:dyDescent="0.3">
      <c r="A172" s="695" t="s">
        <v>529</v>
      </c>
      <c r="B172" s="696" t="s">
        <v>530</v>
      </c>
      <c r="C172" s="699" t="s">
        <v>539</v>
      </c>
      <c r="D172" s="720" t="s">
        <v>1500</v>
      </c>
      <c r="E172" s="699" t="s">
        <v>3520</v>
      </c>
      <c r="F172" s="720" t="s">
        <v>3521</v>
      </c>
      <c r="G172" s="699" t="s">
        <v>3388</v>
      </c>
      <c r="H172" s="699" t="s">
        <v>3389</v>
      </c>
      <c r="I172" s="711">
        <v>630</v>
      </c>
      <c r="J172" s="711">
        <v>5</v>
      </c>
      <c r="K172" s="712">
        <v>3149.99</v>
      </c>
    </row>
    <row r="173" spans="1:11" ht="14.4" customHeight="1" x14ac:dyDescent="0.3">
      <c r="A173" s="695" t="s">
        <v>529</v>
      </c>
      <c r="B173" s="696" t="s">
        <v>530</v>
      </c>
      <c r="C173" s="699" t="s">
        <v>539</v>
      </c>
      <c r="D173" s="720" t="s">
        <v>1500</v>
      </c>
      <c r="E173" s="699" t="s">
        <v>3520</v>
      </c>
      <c r="F173" s="720" t="s">
        <v>3521</v>
      </c>
      <c r="G173" s="699" t="s">
        <v>3390</v>
      </c>
      <c r="H173" s="699" t="s">
        <v>3391</v>
      </c>
      <c r="I173" s="711">
        <v>145.75</v>
      </c>
      <c r="J173" s="711">
        <v>10</v>
      </c>
      <c r="K173" s="712">
        <v>1457.45</v>
      </c>
    </row>
    <row r="174" spans="1:11" ht="14.4" customHeight="1" x14ac:dyDescent="0.3">
      <c r="A174" s="695" t="s">
        <v>529</v>
      </c>
      <c r="B174" s="696" t="s">
        <v>530</v>
      </c>
      <c r="C174" s="699" t="s">
        <v>539</v>
      </c>
      <c r="D174" s="720" t="s">
        <v>1500</v>
      </c>
      <c r="E174" s="699" t="s">
        <v>3520</v>
      </c>
      <c r="F174" s="720" t="s">
        <v>3521</v>
      </c>
      <c r="G174" s="699" t="s">
        <v>3392</v>
      </c>
      <c r="H174" s="699" t="s">
        <v>3393</v>
      </c>
      <c r="I174" s="711">
        <v>3540.5760000000009</v>
      </c>
      <c r="J174" s="711">
        <v>50</v>
      </c>
      <c r="K174" s="712">
        <v>177028.92000000004</v>
      </c>
    </row>
    <row r="175" spans="1:11" ht="14.4" customHeight="1" x14ac:dyDescent="0.3">
      <c r="A175" s="695" t="s">
        <v>529</v>
      </c>
      <c r="B175" s="696" t="s">
        <v>530</v>
      </c>
      <c r="C175" s="699" t="s">
        <v>539</v>
      </c>
      <c r="D175" s="720" t="s">
        <v>1500</v>
      </c>
      <c r="E175" s="699" t="s">
        <v>3520</v>
      </c>
      <c r="F175" s="720" t="s">
        <v>3521</v>
      </c>
      <c r="G175" s="699" t="s">
        <v>3394</v>
      </c>
      <c r="H175" s="699" t="s">
        <v>3395</v>
      </c>
      <c r="I175" s="711">
        <v>287.24</v>
      </c>
      <c r="J175" s="711">
        <v>5</v>
      </c>
      <c r="K175" s="712">
        <v>1436.21</v>
      </c>
    </row>
    <row r="176" spans="1:11" ht="14.4" customHeight="1" x14ac:dyDescent="0.3">
      <c r="A176" s="695" t="s">
        <v>529</v>
      </c>
      <c r="B176" s="696" t="s">
        <v>530</v>
      </c>
      <c r="C176" s="699" t="s">
        <v>539</v>
      </c>
      <c r="D176" s="720" t="s">
        <v>1500</v>
      </c>
      <c r="E176" s="699" t="s">
        <v>3520</v>
      </c>
      <c r="F176" s="720" t="s">
        <v>3521</v>
      </c>
      <c r="G176" s="699" t="s">
        <v>3396</v>
      </c>
      <c r="H176" s="699" t="s">
        <v>3397</v>
      </c>
      <c r="I176" s="711">
        <v>7.02</v>
      </c>
      <c r="J176" s="711">
        <v>26</v>
      </c>
      <c r="K176" s="712">
        <v>182.51999999999998</v>
      </c>
    </row>
    <row r="177" spans="1:11" ht="14.4" customHeight="1" x14ac:dyDescent="0.3">
      <c r="A177" s="695" t="s">
        <v>529</v>
      </c>
      <c r="B177" s="696" t="s">
        <v>530</v>
      </c>
      <c r="C177" s="699" t="s">
        <v>539</v>
      </c>
      <c r="D177" s="720" t="s">
        <v>1500</v>
      </c>
      <c r="E177" s="699" t="s">
        <v>3520</v>
      </c>
      <c r="F177" s="720" t="s">
        <v>3521</v>
      </c>
      <c r="G177" s="699" t="s">
        <v>3398</v>
      </c>
      <c r="H177" s="699" t="s">
        <v>3399</v>
      </c>
      <c r="I177" s="711">
        <v>7.02</v>
      </c>
      <c r="J177" s="711">
        <v>17</v>
      </c>
      <c r="K177" s="712">
        <v>119.28</v>
      </c>
    </row>
    <row r="178" spans="1:11" ht="14.4" customHeight="1" x14ac:dyDescent="0.3">
      <c r="A178" s="695" t="s">
        <v>529</v>
      </c>
      <c r="B178" s="696" t="s">
        <v>530</v>
      </c>
      <c r="C178" s="699" t="s">
        <v>539</v>
      </c>
      <c r="D178" s="720" t="s">
        <v>1500</v>
      </c>
      <c r="E178" s="699" t="s">
        <v>3520</v>
      </c>
      <c r="F178" s="720" t="s">
        <v>3521</v>
      </c>
      <c r="G178" s="699" t="s">
        <v>3400</v>
      </c>
      <c r="H178" s="699" t="s">
        <v>3401</v>
      </c>
      <c r="I178" s="711">
        <v>7.02</v>
      </c>
      <c r="J178" s="711">
        <v>22</v>
      </c>
      <c r="K178" s="712">
        <v>154.33000000000001</v>
      </c>
    </row>
    <row r="179" spans="1:11" ht="14.4" customHeight="1" x14ac:dyDescent="0.3">
      <c r="A179" s="695" t="s">
        <v>529</v>
      </c>
      <c r="B179" s="696" t="s">
        <v>530</v>
      </c>
      <c r="C179" s="699" t="s">
        <v>539</v>
      </c>
      <c r="D179" s="720" t="s">
        <v>1500</v>
      </c>
      <c r="E179" s="699" t="s">
        <v>3520</v>
      </c>
      <c r="F179" s="720" t="s">
        <v>3521</v>
      </c>
      <c r="G179" s="699" t="s">
        <v>3402</v>
      </c>
      <c r="H179" s="699" t="s">
        <v>3403</v>
      </c>
      <c r="I179" s="711">
        <v>5.18</v>
      </c>
      <c r="J179" s="711">
        <v>30</v>
      </c>
      <c r="K179" s="712">
        <v>155.39999999999998</v>
      </c>
    </row>
    <row r="180" spans="1:11" ht="14.4" customHeight="1" x14ac:dyDescent="0.3">
      <c r="A180" s="695" t="s">
        <v>529</v>
      </c>
      <c r="B180" s="696" t="s">
        <v>530</v>
      </c>
      <c r="C180" s="699" t="s">
        <v>539</v>
      </c>
      <c r="D180" s="720" t="s">
        <v>1500</v>
      </c>
      <c r="E180" s="699" t="s">
        <v>3520</v>
      </c>
      <c r="F180" s="720" t="s">
        <v>3521</v>
      </c>
      <c r="G180" s="699" t="s">
        <v>3404</v>
      </c>
      <c r="H180" s="699" t="s">
        <v>3405</v>
      </c>
      <c r="I180" s="711">
        <v>815</v>
      </c>
      <c r="J180" s="711">
        <v>10</v>
      </c>
      <c r="K180" s="712">
        <v>8149.96</v>
      </c>
    </row>
    <row r="181" spans="1:11" ht="14.4" customHeight="1" x14ac:dyDescent="0.3">
      <c r="A181" s="695" t="s">
        <v>529</v>
      </c>
      <c r="B181" s="696" t="s">
        <v>530</v>
      </c>
      <c r="C181" s="699" t="s">
        <v>539</v>
      </c>
      <c r="D181" s="720" t="s">
        <v>1500</v>
      </c>
      <c r="E181" s="699" t="s">
        <v>3520</v>
      </c>
      <c r="F181" s="720" t="s">
        <v>3521</v>
      </c>
      <c r="G181" s="699" t="s">
        <v>3406</v>
      </c>
      <c r="H181" s="699" t="s">
        <v>3407</v>
      </c>
      <c r="I181" s="711">
        <v>1050</v>
      </c>
      <c r="J181" s="711">
        <v>1</v>
      </c>
      <c r="K181" s="712">
        <v>1050</v>
      </c>
    </row>
    <row r="182" spans="1:11" ht="14.4" customHeight="1" x14ac:dyDescent="0.3">
      <c r="A182" s="695" t="s">
        <v>529</v>
      </c>
      <c r="B182" s="696" t="s">
        <v>530</v>
      </c>
      <c r="C182" s="699" t="s">
        <v>539</v>
      </c>
      <c r="D182" s="720" t="s">
        <v>1500</v>
      </c>
      <c r="E182" s="699" t="s">
        <v>3520</v>
      </c>
      <c r="F182" s="720" t="s">
        <v>3521</v>
      </c>
      <c r="G182" s="699" t="s">
        <v>3408</v>
      </c>
      <c r="H182" s="699" t="s">
        <v>3409</v>
      </c>
      <c r="I182" s="711">
        <v>1317.9</v>
      </c>
      <c r="J182" s="711">
        <v>10</v>
      </c>
      <c r="K182" s="712">
        <v>13179</v>
      </c>
    </row>
    <row r="183" spans="1:11" ht="14.4" customHeight="1" x14ac:dyDescent="0.3">
      <c r="A183" s="695" t="s">
        <v>529</v>
      </c>
      <c r="B183" s="696" t="s">
        <v>530</v>
      </c>
      <c r="C183" s="699" t="s">
        <v>539</v>
      </c>
      <c r="D183" s="720" t="s">
        <v>1500</v>
      </c>
      <c r="E183" s="699" t="s">
        <v>3520</v>
      </c>
      <c r="F183" s="720" t="s">
        <v>3521</v>
      </c>
      <c r="G183" s="699" t="s">
        <v>3410</v>
      </c>
      <c r="H183" s="699" t="s">
        <v>3411</v>
      </c>
      <c r="I183" s="711">
        <v>815</v>
      </c>
      <c r="J183" s="711">
        <v>4</v>
      </c>
      <c r="K183" s="712">
        <v>3259.98</v>
      </c>
    </row>
    <row r="184" spans="1:11" ht="14.4" customHeight="1" x14ac:dyDescent="0.3">
      <c r="A184" s="695" t="s">
        <v>529</v>
      </c>
      <c r="B184" s="696" t="s">
        <v>530</v>
      </c>
      <c r="C184" s="699" t="s">
        <v>539</v>
      </c>
      <c r="D184" s="720" t="s">
        <v>1500</v>
      </c>
      <c r="E184" s="699" t="s">
        <v>3520</v>
      </c>
      <c r="F184" s="720" t="s">
        <v>3521</v>
      </c>
      <c r="G184" s="699" t="s">
        <v>3412</v>
      </c>
      <c r="H184" s="699" t="s">
        <v>3413</v>
      </c>
      <c r="I184" s="711">
        <v>17.829999999999998</v>
      </c>
      <c r="J184" s="711">
        <v>10</v>
      </c>
      <c r="K184" s="712">
        <v>178.25</v>
      </c>
    </row>
    <row r="185" spans="1:11" ht="14.4" customHeight="1" x14ac:dyDescent="0.3">
      <c r="A185" s="695" t="s">
        <v>529</v>
      </c>
      <c r="B185" s="696" t="s">
        <v>530</v>
      </c>
      <c r="C185" s="699" t="s">
        <v>539</v>
      </c>
      <c r="D185" s="720" t="s">
        <v>1500</v>
      </c>
      <c r="E185" s="699" t="s">
        <v>3520</v>
      </c>
      <c r="F185" s="720" t="s">
        <v>3521</v>
      </c>
      <c r="G185" s="699" t="s">
        <v>3414</v>
      </c>
      <c r="H185" s="699" t="s">
        <v>3415</v>
      </c>
      <c r="I185" s="711">
        <v>1317.9</v>
      </c>
      <c r="J185" s="711">
        <v>10</v>
      </c>
      <c r="K185" s="712">
        <v>13179</v>
      </c>
    </row>
    <row r="186" spans="1:11" ht="14.4" customHeight="1" x14ac:dyDescent="0.3">
      <c r="A186" s="695" t="s">
        <v>529</v>
      </c>
      <c r="B186" s="696" t="s">
        <v>530</v>
      </c>
      <c r="C186" s="699" t="s">
        <v>539</v>
      </c>
      <c r="D186" s="720" t="s">
        <v>1500</v>
      </c>
      <c r="E186" s="699" t="s">
        <v>3520</v>
      </c>
      <c r="F186" s="720" t="s">
        <v>3521</v>
      </c>
      <c r="G186" s="699" t="s">
        <v>3416</v>
      </c>
      <c r="H186" s="699" t="s">
        <v>3417</v>
      </c>
      <c r="I186" s="711">
        <v>1972.3</v>
      </c>
      <c r="J186" s="711">
        <v>5</v>
      </c>
      <c r="K186" s="712">
        <v>9861.5</v>
      </c>
    </row>
    <row r="187" spans="1:11" ht="14.4" customHeight="1" x14ac:dyDescent="0.3">
      <c r="A187" s="695" t="s">
        <v>529</v>
      </c>
      <c r="B187" s="696" t="s">
        <v>530</v>
      </c>
      <c r="C187" s="699" t="s">
        <v>539</v>
      </c>
      <c r="D187" s="720" t="s">
        <v>1500</v>
      </c>
      <c r="E187" s="699" t="s">
        <v>3520</v>
      </c>
      <c r="F187" s="720" t="s">
        <v>3521</v>
      </c>
      <c r="G187" s="699" t="s">
        <v>3418</v>
      </c>
      <c r="H187" s="699" t="s">
        <v>3419</v>
      </c>
      <c r="I187" s="711">
        <v>885.5</v>
      </c>
      <c r="J187" s="711">
        <v>1</v>
      </c>
      <c r="K187" s="712">
        <v>885.5</v>
      </c>
    </row>
    <row r="188" spans="1:11" ht="14.4" customHeight="1" x14ac:dyDescent="0.3">
      <c r="A188" s="695" t="s">
        <v>529</v>
      </c>
      <c r="B188" s="696" t="s">
        <v>530</v>
      </c>
      <c r="C188" s="699" t="s">
        <v>539</v>
      </c>
      <c r="D188" s="720" t="s">
        <v>1500</v>
      </c>
      <c r="E188" s="699" t="s">
        <v>3520</v>
      </c>
      <c r="F188" s="720" t="s">
        <v>3521</v>
      </c>
      <c r="G188" s="699" t="s">
        <v>3420</v>
      </c>
      <c r="H188" s="699" t="s">
        <v>3421</v>
      </c>
      <c r="I188" s="711">
        <v>563.5</v>
      </c>
      <c r="J188" s="711">
        <v>2</v>
      </c>
      <c r="K188" s="712">
        <v>1127</v>
      </c>
    </row>
    <row r="189" spans="1:11" ht="14.4" customHeight="1" x14ac:dyDescent="0.3">
      <c r="A189" s="695" t="s">
        <v>529</v>
      </c>
      <c r="B189" s="696" t="s">
        <v>530</v>
      </c>
      <c r="C189" s="699" t="s">
        <v>539</v>
      </c>
      <c r="D189" s="720" t="s">
        <v>1500</v>
      </c>
      <c r="E189" s="699" t="s">
        <v>3520</v>
      </c>
      <c r="F189" s="720" t="s">
        <v>3521</v>
      </c>
      <c r="G189" s="699" t="s">
        <v>3422</v>
      </c>
      <c r="H189" s="699" t="s">
        <v>3423</v>
      </c>
      <c r="I189" s="711">
        <v>5.18</v>
      </c>
      <c r="J189" s="711">
        <v>10</v>
      </c>
      <c r="K189" s="712">
        <v>51.8</v>
      </c>
    </row>
    <row r="190" spans="1:11" ht="14.4" customHeight="1" x14ac:dyDescent="0.3">
      <c r="A190" s="695" t="s">
        <v>529</v>
      </c>
      <c r="B190" s="696" t="s">
        <v>530</v>
      </c>
      <c r="C190" s="699" t="s">
        <v>539</v>
      </c>
      <c r="D190" s="720" t="s">
        <v>1500</v>
      </c>
      <c r="E190" s="699" t="s">
        <v>3520</v>
      </c>
      <c r="F190" s="720" t="s">
        <v>3521</v>
      </c>
      <c r="G190" s="699" t="s">
        <v>3424</v>
      </c>
      <c r="H190" s="699" t="s">
        <v>3425</v>
      </c>
      <c r="I190" s="711">
        <v>885.5</v>
      </c>
      <c r="J190" s="711">
        <v>5</v>
      </c>
      <c r="K190" s="712">
        <v>4427.5</v>
      </c>
    </row>
    <row r="191" spans="1:11" ht="14.4" customHeight="1" x14ac:dyDescent="0.3">
      <c r="A191" s="695" t="s">
        <v>529</v>
      </c>
      <c r="B191" s="696" t="s">
        <v>530</v>
      </c>
      <c r="C191" s="699" t="s">
        <v>539</v>
      </c>
      <c r="D191" s="720" t="s">
        <v>1500</v>
      </c>
      <c r="E191" s="699" t="s">
        <v>3520</v>
      </c>
      <c r="F191" s="720" t="s">
        <v>3521</v>
      </c>
      <c r="G191" s="699" t="s">
        <v>3426</v>
      </c>
      <c r="H191" s="699" t="s">
        <v>3427</v>
      </c>
      <c r="I191" s="711">
        <v>563.5</v>
      </c>
      <c r="J191" s="711">
        <v>2</v>
      </c>
      <c r="K191" s="712">
        <v>1127</v>
      </c>
    </row>
    <row r="192" spans="1:11" ht="14.4" customHeight="1" x14ac:dyDescent="0.3">
      <c r="A192" s="695" t="s">
        <v>529</v>
      </c>
      <c r="B192" s="696" t="s">
        <v>530</v>
      </c>
      <c r="C192" s="699" t="s">
        <v>539</v>
      </c>
      <c r="D192" s="720" t="s">
        <v>1500</v>
      </c>
      <c r="E192" s="699" t="s">
        <v>3520</v>
      </c>
      <c r="F192" s="720" t="s">
        <v>3521</v>
      </c>
      <c r="G192" s="699" t="s">
        <v>3428</v>
      </c>
      <c r="H192" s="699" t="s">
        <v>3429</v>
      </c>
      <c r="I192" s="711">
        <v>885.5</v>
      </c>
      <c r="J192" s="711">
        <v>1</v>
      </c>
      <c r="K192" s="712">
        <v>885.5</v>
      </c>
    </row>
    <row r="193" spans="1:11" ht="14.4" customHeight="1" x14ac:dyDescent="0.3">
      <c r="A193" s="695" t="s">
        <v>529</v>
      </c>
      <c r="B193" s="696" t="s">
        <v>530</v>
      </c>
      <c r="C193" s="699" t="s">
        <v>539</v>
      </c>
      <c r="D193" s="720" t="s">
        <v>1500</v>
      </c>
      <c r="E193" s="699" t="s">
        <v>3512</v>
      </c>
      <c r="F193" s="720" t="s">
        <v>3513</v>
      </c>
      <c r="G193" s="699" t="s">
        <v>3232</v>
      </c>
      <c r="H193" s="699" t="s">
        <v>3233</v>
      </c>
      <c r="I193" s="711">
        <v>8.17</v>
      </c>
      <c r="J193" s="711">
        <v>80</v>
      </c>
      <c r="K193" s="712">
        <v>653.6</v>
      </c>
    </row>
    <row r="194" spans="1:11" ht="14.4" customHeight="1" x14ac:dyDescent="0.3">
      <c r="A194" s="695" t="s">
        <v>529</v>
      </c>
      <c r="B194" s="696" t="s">
        <v>530</v>
      </c>
      <c r="C194" s="699" t="s">
        <v>539</v>
      </c>
      <c r="D194" s="720" t="s">
        <v>1500</v>
      </c>
      <c r="E194" s="699" t="s">
        <v>3522</v>
      </c>
      <c r="F194" s="720" t="s">
        <v>3523</v>
      </c>
      <c r="G194" s="699" t="s">
        <v>3430</v>
      </c>
      <c r="H194" s="699" t="s">
        <v>3431</v>
      </c>
      <c r="I194" s="711">
        <v>33.130000000000003</v>
      </c>
      <c r="J194" s="711">
        <v>72</v>
      </c>
      <c r="K194" s="712">
        <v>2385.7199999999998</v>
      </c>
    </row>
    <row r="195" spans="1:11" ht="14.4" customHeight="1" x14ac:dyDescent="0.3">
      <c r="A195" s="695" t="s">
        <v>529</v>
      </c>
      <c r="B195" s="696" t="s">
        <v>530</v>
      </c>
      <c r="C195" s="699" t="s">
        <v>539</v>
      </c>
      <c r="D195" s="720" t="s">
        <v>1500</v>
      </c>
      <c r="E195" s="699" t="s">
        <v>3514</v>
      </c>
      <c r="F195" s="720" t="s">
        <v>3515</v>
      </c>
      <c r="G195" s="699" t="s">
        <v>3432</v>
      </c>
      <c r="H195" s="699" t="s">
        <v>3433</v>
      </c>
      <c r="I195" s="711">
        <v>0.3</v>
      </c>
      <c r="J195" s="711">
        <v>200</v>
      </c>
      <c r="K195" s="712">
        <v>60</v>
      </c>
    </row>
    <row r="196" spans="1:11" ht="14.4" customHeight="1" x14ac:dyDescent="0.3">
      <c r="A196" s="695" t="s">
        <v>529</v>
      </c>
      <c r="B196" s="696" t="s">
        <v>530</v>
      </c>
      <c r="C196" s="699" t="s">
        <v>539</v>
      </c>
      <c r="D196" s="720" t="s">
        <v>1500</v>
      </c>
      <c r="E196" s="699" t="s">
        <v>3514</v>
      </c>
      <c r="F196" s="720" t="s">
        <v>3515</v>
      </c>
      <c r="G196" s="699" t="s">
        <v>3434</v>
      </c>
      <c r="H196" s="699" t="s">
        <v>3435</v>
      </c>
      <c r="I196" s="711">
        <v>0.30333333333333329</v>
      </c>
      <c r="J196" s="711">
        <v>400</v>
      </c>
      <c r="K196" s="712">
        <v>121</v>
      </c>
    </row>
    <row r="197" spans="1:11" ht="14.4" customHeight="1" x14ac:dyDescent="0.3">
      <c r="A197" s="695" t="s">
        <v>529</v>
      </c>
      <c r="B197" s="696" t="s">
        <v>530</v>
      </c>
      <c r="C197" s="699" t="s">
        <v>539</v>
      </c>
      <c r="D197" s="720" t="s">
        <v>1500</v>
      </c>
      <c r="E197" s="699" t="s">
        <v>3514</v>
      </c>
      <c r="F197" s="720" t="s">
        <v>3515</v>
      </c>
      <c r="G197" s="699" t="s">
        <v>3236</v>
      </c>
      <c r="H197" s="699" t="s">
        <v>3237</v>
      </c>
      <c r="I197" s="711">
        <v>0.48</v>
      </c>
      <c r="J197" s="711">
        <v>300</v>
      </c>
      <c r="K197" s="712">
        <v>144</v>
      </c>
    </row>
    <row r="198" spans="1:11" ht="14.4" customHeight="1" x14ac:dyDescent="0.3">
      <c r="A198" s="695" t="s">
        <v>529</v>
      </c>
      <c r="B198" s="696" t="s">
        <v>530</v>
      </c>
      <c r="C198" s="699" t="s">
        <v>539</v>
      </c>
      <c r="D198" s="720" t="s">
        <v>1500</v>
      </c>
      <c r="E198" s="699" t="s">
        <v>3514</v>
      </c>
      <c r="F198" s="720" t="s">
        <v>3515</v>
      </c>
      <c r="G198" s="699" t="s">
        <v>3238</v>
      </c>
      <c r="H198" s="699" t="s">
        <v>3239</v>
      </c>
      <c r="I198" s="711">
        <v>0.3</v>
      </c>
      <c r="J198" s="711">
        <v>200</v>
      </c>
      <c r="K198" s="712">
        <v>60</v>
      </c>
    </row>
    <row r="199" spans="1:11" ht="14.4" customHeight="1" x14ac:dyDescent="0.3">
      <c r="A199" s="695" t="s">
        <v>529</v>
      </c>
      <c r="B199" s="696" t="s">
        <v>530</v>
      </c>
      <c r="C199" s="699" t="s">
        <v>539</v>
      </c>
      <c r="D199" s="720" t="s">
        <v>1500</v>
      </c>
      <c r="E199" s="699" t="s">
        <v>3514</v>
      </c>
      <c r="F199" s="720" t="s">
        <v>3515</v>
      </c>
      <c r="G199" s="699" t="s">
        <v>3240</v>
      </c>
      <c r="H199" s="699" t="s">
        <v>3241</v>
      </c>
      <c r="I199" s="711">
        <v>1.76</v>
      </c>
      <c r="J199" s="711">
        <v>800</v>
      </c>
      <c r="K199" s="712">
        <v>1408</v>
      </c>
    </row>
    <row r="200" spans="1:11" ht="14.4" customHeight="1" x14ac:dyDescent="0.3">
      <c r="A200" s="695" t="s">
        <v>529</v>
      </c>
      <c r="B200" s="696" t="s">
        <v>530</v>
      </c>
      <c r="C200" s="699" t="s">
        <v>539</v>
      </c>
      <c r="D200" s="720" t="s">
        <v>1500</v>
      </c>
      <c r="E200" s="699" t="s">
        <v>3514</v>
      </c>
      <c r="F200" s="720" t="s">
        <v>3515</v>
      </c>
      <c r="G200" s="699" t="s">
        <v>3436</v>
      </c>
      <c r="H200" s="699" t="s">
        <v>3437</v>
      </c>
      <c r="I200" s="711">
        <v>10.99</v>
      </c>
      <c r="J200" s="711">
        <v>20</v>
      </c>
      <c r="K200" s="712">
        <v>219.74</v>
      </c>
    </row>
    <row r="201" spans="1:11" ht="14.4" customHeight="1" x14ac:dyDescent="0.3">
      <c r="A201" s="695" t="s">
        <v>529</v>
      </c>
      <c r="B201" s="696" t="s">
        <v>530</v>
      </c>
      <c r="C201" s="699" t="s">
        <v>539</v>
      </c>
      <c r="D201" s="720" t="s">
        <v>1500</v>
      </c>
      <c r="E201" s="699" t="s">
        <v>3514</v>
      </c>
      <c r="F201" s="720" t="s">
        <v>3515</v>
      </c>
      <c r="G201" s="699" t="s">
        <v>3438</v>
      </c>
      <c r="H201" s="699" t="s">
        <v>3439</v>
      </c>
      <c r="I201" s="711">
        <v>373.89</v>
      </c>
      <c r="J201" s="711">
        <v>40</v>
      </c>
      <c r="K201" s="712">
        <v>14955.6</v>
      </c>
    </row>
    <row r="202" spans="1:11" ht="14.4" customHeight="1" x14ac:dyDescent="0.3">
      <c r="A202" s="695" t="s">
        <v>529</v>
      </c>
      <c r="B202" s="696" t="s">
        <v>530</v>
      </c>
      <c r="C202" s="699" t="s">
        <v>539</v>
      </c>
      <c r="D202" s="720" t="s">
        <v>1500</v>
      </c>
      <c r="E202" s="699" t="s">
        <v>3516</v>
      </c>
      <c r="F202" s="720" t="s">
        <v>3517</v>
      </c>
      <c r="G202" s="699" t="s">
        <v>3440</v>
      </c>
      <c r="H202" s="699" t="s">
        <v>3441</v>
      </c>
      <c r="I202" s="711">
        <v>7.5</v>
      </c>
      <c r="J202" s="711">
        <v>50</v>
      </c>
      <c r="K202" s="712">
        <v>375</v>
      </c>
    </row>
    <row r="203" spans="1:11" ht="14.4" customHeight="1" x14ac:dyDescent="0.3">
      <c r="A203" s="695" t="s">
        <v>529</v>
      </c>
      <c r="B203" s="696" t="s">
        <v>530</v>
      </c>
      <c r="C203" s="699" t="s">
        <v>539</v>
      </c>
      <c r="D203" s="720" t="s">
        <v>1500</v>
      </c>
      <c r="E203" s="699" t="s">
        <v>3516</v>
      </c>
      <c r="F203" s="720" t="s">
        <v>3517</v>
      </c>
      <c r="G203" s="699" t="s">
        <v>3442</v>
      </c>
      <c r="H203" s="699" t="s">
        <v>3443</v>
      </c>
      <c r="I203" s="711">
        <v>7.51</v>
      </c>
      <c r="J203" s="711">
        <v>40</v>
      </c>
      <c r="K203" s="712">
        <v>300.39999999999998</v>
      </c>
    </row>
    <row r="204" spans="1:11" ht="14.4" customHeight="1" x14ac:dyDescent="0.3">
      <c r="A204" s="695" t="s">
        <v>529</v>
      </c>
      <c r="B204" s="696" t="s">
        <v>530</v>
      </c>
      <c r="C204" s="699" t="s">
        <v>539</v>
      </c>
      <c r="D204" s="720" t="s">
        <v>1500</v>
      </c>
      <c r="E204" s="699" t="s">
        <v>3516</v>
      </c>
      <c r="F204" s="720" t="s">
        <v>3517</v>
      </c>
      <c r="G204" s="699" t="s">
        <v>3242</v>
      </c>
      <c r="H204" s="699" t="s">
        <v>3243</v>
      </c>
      <c r="I204" s="711">
        <v>11.01</v>
      </c>
      <c r="J204" s="711">
        <v>200</v>
      </c>
      <c r="K204" s="712">
        <v>2202</v>
      </c>
    </row>
    <row r="205" spans="1:11" ht="14.4" customHeight="1" x14ac:dyDescent="0.3">
      <c r="A205" s="695" t="s">
        <v>529</v>
      </c>
      <c r="B205" s="696" t="s">
        <v>530</v>
      </c>
      <c r="C205" s="699" t="s">
        <v>539</v>
      </c>
      <c r="D205" s="720" t="s">
        <v>1500</v>
      </c>
      <c r="E205" s="699" t="s">
        <v>3516</v>
      </c>
      <c r="F205" s="720" t="s">
        <v>3517</v>
      </c>
      <c r="G205" s="699" t="s">
        <v>3244</v>
      </c>
      <c r="H205" s="699" t="s">
        <v>3245</v>
      </c>
      <c r="I205" s="711">
        <v>11.01</v>
      </c>
      <c r="J205" s="711">
        <v>360</v>
      </c>
      <c r="K205" s="712">
        <v>3963.6000000000004</v>
      </c>
    </row>
    <row r="206" spans="1:11" ht="14.4" customHeight="1" x14ac:dyDescent="0.3">
      <c r="A206" s="695" t="s">
        <v>529</v>
      </c>
      <c r="B206" s="696" t="s">
        <v>530</v>
      </c>
      <c r="C206" s="699" t="s">
        <v>539</v>
      </c>
      <c r="D206" s="720" t="s">
        <v>1500</v>
      </c>
      <c r="E206" s="699" t="s">
        <v>3516</v>
      </c>
      <c r="F206" s="720" t="s">
        <v>3517</v>
      </c>
      <c r="G206" s="699" t="s">
        <v>3444</v>
      </c>
      <c r="H206" s="699" t="s">
        <v>3445</v>
      </c>
      <c r="I206" s="711">
        <v>11.01</v>
      </c>
      <c r="J206" s="711">
        <v>40</v>
      </c>
      <c r="K206" s="712">
        <v>440.4</v>
      </c>
    </row>
    <row r="207" spans="1:11" ht="14.4" customHeight="1" x14ac:dyDescent="0.3">
      <c r="A207" s="695" t="s">
        <v>529</v>
      </c>
      <c r="B207" s="696" t="s">
        <v>530</v>
      </c>
      <c r="C207" s="699" t="s">
        <v>539</v>
      </c>
      <c r="D207" s="720" t="s">
        <v>1500</v>
      </c>
      <c r="E207" s="699" t="s">
        <v>3516</v>
      </c>
      <c r="F207" s="720" t="s">
        <v>3517</v>
      </c>
      <c r="G207" s="699" t="s">
        <v>3446</v>
      </c>
      <c r="H207" s="699" t="s">
        <v>3447</v>
      </c>
      <c r="I207" s="711">
        <v>11</v>
      </c>
      <c r="J207" s="711">
        <v>40</v>
      </c>
      <c r="K207" s="712">
        <v>440</v>
      </c>
    </row>
    <row r="208" spans="1:11" ht="14.4" customHeight="1" x14ac:dyDescent="0.3">
      <c r="A208" s="695" t="s">
        <v>529</v>
      </c>
      <c r="B208" s="696" t="s">
        <v>530</v>
      </c>
      <c r="C208" s="699" t="s">
        <v>539</v>
      </c>
      <c r="D208" s="720" t="s">
        <v>1500</v>
      </c>
      <c r="E208" s="699" t="s">
        <v>3516</v>
      </c>
      <c r="F208" s="720" t="s">
        <v>3517</v>
      </c>
      <c r="G208" s="699" t="s">
        <v>3448</v>
      </c>
      <c r="H208" s="699" t="s">
        <v>3449</v>
      </c>
      <c r="I208" s="711">
        <v>0.77500000000000013</v>
      </c>
      <c r="J208" s="711">
        <v>6600</v>
      </c>
      <c r="K208" s="712">
        <v>5116</v>
      </c>
    </row>
    <row r="209" spans="1:11" ht="14.4" customHeight="1" x14ac:dyDescent="0.3">
      <c r="A209" s="695" t="s">
        <v>529</v>
      </c>
      <c r="B209" s="696" t="s">
        <v>530</v>
      </c>
      <c r="C209" s="699" t="s">
        <v>539</v>
      </c>
      <c r="D209" s="720" t="s">
        <v>1500</v>
      </c>
      <c r="E209" s="699" t="s">
        <v>3516</v>
      </c>
      <c r="F209" s="720" t="s">
        <v>3517</v>
      </c>
      <c r="G209" s="699" t="s">
        <v>3246</v>
      </c>
      <c r="H209" s="699" t="s">
        <v>3247</v>
      </c>
      <c r="I209" s="711">
        <v>0.77500000000000013</v>
      </c>
      <c r="J209" s="711">
        <v>3300</v>
      </c>
      <c r="K209" s="712">
        <v>2558</v>
      </c>
    </row>
    <row r="210" spans="1:11" ht="14.4" customHeight="1" x14ac:dyDescent="0.3">
      <c r="A210" s="695" t="s">
        <v>529</v>
      </c>
      <c r="B210" s="696" t="s">
        <v>530</v>
      </c>
      <c r="C210" s="699" t="s">
        <v>3106</v>
      </c>
      <c r="D210" s="720" t="s">
        <v>3524</v>
      </c>
      <c r="E210" s="699" t="s">
        <v>3508</v>
      </c>
      <c r="F210" s="720" t="s">
        <v>3509</v>
      </c>
      <c r="G210" s="699" t="s">
        <v>3148</v>
      </c>
      <c r="H210" s="699" t="s">
        <v>3149</v>
      </c>
      <c r="I210" s="711">
        <v>260.14</v>
      </c>
      <c r="J210" s="711">
        <v>5</v>
      </c>
      <c r="K210" s="712">
        <v>1300.7</v>
      </c>
    </row>
    <row r="211" spans="1:11" ht="14.4" customHeight="1" x14ac:dyDescent="0.3">
      <c r="A211" s="695" t="s">
        <v>529</v>
      </c>
      <c r="B211" s="696" t="s">
        <v>530</v>
      </c>
      <c r="C211" s="699" t="s">
        <v>3106</v>
      </c>
      <c r="D211" s="720" t="s">
        <v>3524</v>
      </c>
      <c r="E211" s="699" t="s">
        <v>3508</v>
      </c>
      <c r="F211" s="720" t="s">
        <v>3509</v>
      </c>
      <c r="G211" s="699" t="s">
        <v>3180</v>
      </c>
      <c r="H211" s="699" t="s">
        <v>3181</v>
      </c>
      <c r="I211" s="711">
        <v>2.83</v>
      </c>
      <c r="J211" s="711">
        <v>400</v>
      </c>
      <c r="K211" s="712">
        <v>1132</v>
      </c>
    </row>
    <row r="212" spans="1:11" ht="14.4" customHeight="1" x14ac:dyDescent="0.3">
      <c r="A212" s="695" t="s">
        <v>529</v>
      </c>
      <c r="B212" s="696" t="s">
        <v>530</v>
      </c>
      <c r="C212" s="699" t="s">
        <v>3106</v>
      </c>
      <c r="D212" s="720" t="s">
        <v>3524</v>
      </c>
      <c r="E212" s="699" t="s">
        <v>3508</v>
      </c>
      <c r="F212" s="720" t="s">
        <v>3509</v>
      </c>
      <c r="G212" s="699" t="s">
        <v>3290</v>
      </c>
      <c r="H212" s="699" t="s">
        <v>3291</v>
      </c>
      <c r="I212" s="711">
        <v>2.06</v>
      </c>
      <c r="J212" s="711">
        <v>500</v>
      </c>
      <c r="K212" s="712">
        <v>1030</v>
      </c>
    </row>
    <row r="213" spans="1:11" ht="14.4" customHeight="1" x14ac:dyDescent="0.3">
      <c r="A213" s="695" t="s">
        <v>529</v>
      </c>
      <c r="B213" s="696" t="s">
        <v>530</v>
      </c>
      <c r="C213" s="699" t="s">
        <v>3106</v>
      </c>
      <c r="D213" s="720" t="s">
        <v>3524</v>
      </c>
      <c r="E213" s="699" t="s">
        <v>3508</v>
      </c>
      <c r="F213" s="720" t="s">
        <v>3509</v>
      </c>
      <c r="G213" s="699" t="s">
        <v>3294</v>
      </c>
      <c r="H213" s="699" t="s">
        <v>3295</v>
      </c>
      <c r="I213" s="711">
        <v>34.5</v>
      </c>
      <c r="J213" s="711">
        <v>80</v>
      </c>
      <c r="K213" s="712">
        <v>2760.2</v>
      </c>
    </row>
    <row r="214" spans="1:11" ht="14.4" customHeight="1" x14ac:dyDescent="0.3">
      <c r="A214" s="695" t="s">
        <v>529</v>
      </c>
      <c r="B214" s="696" t="s">
        <v>530</v>
      </c>
      <c r="C214" s="699" t="s">
        <v>3106</v>
      </c>
      <c r="D214" s="720" t="s">
        <v>3524</v>
      </c>
      <c r="E214" s="699" t="s">
        <v>3508</v>
      </c>
      <c r="F214" s="720" t="s">
        <v>3509</v>
      </c>
      <c r="G214" s="699" t="s">
        <v>3208</v>
      </c>
      <c r="H214" s="699" t="s">
        <v>3209</v>
      </c>
      <c r="I214" s="711">
        <v>2.94</v>
      </c>
      <c r="J214" s="711">
        <v>1000</v>
      </c>
      <c r="K214" s="712">
        <v>2940</v>
      </c>
    </row>
    <row r="215" spans="1:11" ht="14.4" customHeight="1" x14ac:dyDescent="0.3">
      <c r="A215" s="695" t="s">
        <v>529</v>
      </c>
      <c r="B215" s="696" t="s">
        <v>530</v>
      </c>
      <c r="C215" s="699" t="s">
        <v>3106</v>
      </c>
      <c r="D215" s="720" t="s">
        <v>3524</v>
      </c>
      <c r="E215" s="699" t="s">
        <v>3508</v>
      </c>
      <c r="F215" s="720" t="s">
        <v>3509</v>
      </c>
      <c r="G215" s="699" t="s">
        <v>3298</v>
      </c>
      <c r="H215" s="699" t="s">
        <v>3299</v>
      </c>
      <c r="I215" s="711">
        <v>13.2</v>
      </c>
      <c r="J215" s="711">
        <v>100</v>
      </c>
      <c r="K215" s="712">
        <v>1320</v>
      </c>
    </row>
    <row r="216" spans="1:11" ht="14.4" customHeight="1" x14ac:dyDescent="0.3">
      <c r="A216" s="695" t="s">
        <v>529</v>
      </c>
      <c r="B216" s="696" t="s">
        <v>530</v>
      </c>
      <c r="C216" s="699" t="s">
        <v>3106</v>
      </c>
      <c r="D216" s="720" t="s">
        <v>3524</v>
      </c>
      <c r="E216" s="699" t="s">
        <v>3508</v>
      </c>
      <c r="F216" s="720" t="s">
        <v>3509</v>
      </c>
      <c r="G216" s="699" t="s">
        <v>3450</v>
      </c>
      <c r="H216" s="699" t="s">
        <v>3451</v>
      </c>
      <c r="I216" s="711">
        <v>13.2</v>
      </c>
      <c r="J216" s="711">
        <v>100</v>
      </c>
      <c r="K216" s="712">
        <v>1320</v>
      </c>
    </row>
    <row r="217" spans="1:11" ht="14.4" customHeight="1" x14ac:dyDescent="0.3">
      <c r="A217" s="695" t="s">
        <v>529</v>
      </c>
      <c r="B217" s="696" t="s">
        <v>530</v>
      </c>
      <c r="C217" s="699" t="s">
        <v>3106</v>
      </c>
      <c r="D217" s="720" t="s">
        <v>3524</v>
      </c>
      <c r="E217" s="699" t="s">
        <v>3508</v>
      </c>
      <c r="F217" s="720" t="s">
        <v>3509</v>
      </c>
      <c r="G217" s="699" t="s">
        <v>3452</v>
      </c>
      <c r="H217" s="699" t="s">
        <v>3453</v>
      </c>
      <c r="I217" s="711">
        <v>0.99</v>
      </c>
      <c r="J217" s="711">
        <v>3000</v>
      </c>
      <c r="K217" s="712">
        <v>2976.6</v>
      </c>
    </row>
    <row r="218" spans="1:11" ht="14.4" customHeight="1" x14ac:dyDescent="0.3">
      <c r="A218" s="695" t="s">
        <v>529</v>
      </c>
      <c r="B218" s="696" t="s">
        <v>530</v>
      </c>
      <c r="C218" s="699" t="s">
        <v>3106</v>
      </c>
      <c r="D218" s="720" t="s">
        <v>3524</v>
      </c>
      <c r="E218" s="699" t="s">
        <v>3508</v>
      </c>
      <c r="F218" s="720" t="s">
        <v>3509</v>
      </c>
      <c r="G218" s="699" t="s">
        <v>3454</v>
      </c>
      <c r="H218" s="699" t="s">
        <v>3455</v>
      </c>
      <c r="I218" s="711">
        <v>1149.5</v>
      </c>
      <c r="J218" s="711">
        <v>10</v>
      </c>
      <c r="K218" s="712">
        <v>11495</v>
      </c>
    </row>
    <row r="219" spans="1:11" ht="14.4" customHeight="1" x14ac:dyDescent="0.3">
      <c r="A219" s="695" t="s">
        <v>529</v>
      </c>
      <c r="B219" s="696" t="s">
        <v>530</v>
      </c>
      <c r="C219" s="699" t="s">
        <v>3106</v>
      </c>
      <c r="D219" s="720" t="s">
        <v>3524</v>
      </c>
      <c r="E219" s="699" t="s">
        <v>3520</v>
      </c>
      <c r="F219" s="720" t="s">
        <v>3521</v>
      </c>
      <c r="G219" s="699" t="s">
        <v>3456</v>
      </c>
      <c r="H219" s="699" t="s">
        <v>3457</v>
      </c>
      <c r="I219" s="711">
        <v>514.25</v>
      </c>
      <c r="J219" s="711">
        <v>10</v>
      </c>
      <c r="K219" s="712">
        <v>5142.5</v>
      </c>
    </row>
    <row r="220" spans="1:11" ht="14.4" customHeight="1" x14ac:dyDescent="0.3">
      <c r="A220" s="695" t="s">
        <v>529</v>
      </c>
      <c r="B220" s="696" t="s">
        <v>530</v>
      </c>
      <c r="C220" s="699" t="s">
        <v>542</v>
      </c>
      <c r="D220" s="720" t="s">
        <v>3525</v>
      </c>
      <c r="E220" s="699" t="s">
        <v>3508</v>
      </c>
      <c r="F220" s="720" t="s">
        <v>3509</v>
      </c>
      <c r="G220" s="699" t="s">
        <v>3458</v>
      </c>
      <c r="H220" s="699" t="s">
        <v>3459</v>
      </c>
      <c r="I220" s="711">
        <v>762.6</v>
      </c>
      <c r="J220" s="711">
        <v>80</v>
      </c>
      <c r="K220" s="712">
        <v>61008.2</v>
      </c>
    </row>
    <row r="221" spans="1:11" ht="14.4" customHeight="1" x14ac:dyDescent="0.3">
      <c r="A221" s="695" t="s">
        <v>529</v>
      </c>
      <c r="B221" s="696" t="s">
        <v>530</v>
      </c>
      <c r="C221" s="699" t="s">
        <v>542</v>
      </c>
      <c r="D221" s="720" t="s">
        <v>3525</v>
      </c>
      <c r="E221" s="699" t="s">
        <v>3508</v>
      </c>
      <c r="F221" s="720" t="s">
        <v>3509</v>
      </c>
      <c r="G221" s="699" t="s">
        <v>3460</v>
      </c>
      <c r="H221" s="699" t="s">
        <v>3461</v>
      </c>
      <c r="I221" s="711">
        <v>11498.9</v>
      </c>
      <c r="J221" s="711">
        <v>3</v>
      </c>
      <c r="K221" s="712">
        <v>34496.699999999997</v>
      </c>
    </row>
    <row r="222" spans="1:11" ht="14.4" customHeight="1" x14ac:dyDescent="0.3">
      <c r="A222" s="695" t="s">
        <v>529</v>
      </c>
      <c r="B222" s="696" t="s">
        <v>530</v>
      </c>
      <c r="C222" s="699" t="s">
        <v>542</v>
      </c>
      <c r="D222" s="720" t="s">
        <v>3525</v>
      </c>
      <c r="E222" s="699" t="s">
        <v>3526</v>
      </c>
      <c r="F222" s="720" t="s">
        <v>3527</v>
      </c>
      <c r="G222" s="699" t="s">
        <v>3462</v>
      </c>
      <c r="H222" s="699" t="s">
        <v>3463</v>
      </c>
      <c r="I222" s="711">
        <v>432.3</v>
      </c>
      <c r="J222" s="711">
        <v>210</v>
      </c>
      <c r="K222" s="712">
        <v>90782.31</v>
      </c>
    </row>
    <row r="223" spans="1:11" ht="14.4" customHeight="1" x14ac:dyDescent="0.3">
      <c r="A223" s="695" t="s">
        <v>529</v>
      </c>
      <c r="B223" s="696" t="s">
        <v>530</v>
      </c>
      <c r="C223" s="699" t="s">
        <v>542</v>
      </c>
      <c r="D223" s="720" t="s">
        <v>3525</v>
      </c>
      <c r="E223" s="699" t="s">
        <v>3526</v>
      </c>
      <c r="F223" s="720" t="s">
        <v>3527</v>
      </c>
      <c r="G223" s="699" t="s">
        <v>3464</v>
      </c>
      <c r="H223" s="699" t="s">
        <v>3465</v>
      </c>
      <c r="I223" s="711">
        <v>1493.8500000000001</v>
      </c>
      <c r="J223" s="711">
        <v>66</v>
      </c>
      <c r="K223" s="712">
        <v>98594.36</v>
      </c>
    </row>
    <row r="224" spans="1:11" ht="14.4" customHeight="1" x14ac:dyDescent="0.3">
      <c r="A224" s="695" t="s">
        <v>529</v>
      </c>
      <c r="B224" s="696" t="s">
        <v>530</v>
      </c>
      <c r="C224" s="699" t="s">
        <v>542</v>
      </c>
      <c r="D224" s="720" t="s">
        <v>3525</v>
      </c>
      <c r="E224" s="699" t="s">
        <v>3526</v>
      </c>
      <c r="F224" s="720" t="s">
        <v>3527</v>
      </c>
      <c r="G224" s="699" t="s">
        <v>3466</v>
      </c>
      <c r="H224" s="699" t="s">
        <v>3467</v>
      </c>
      <c r="I224" s="711">
        <v>1493.85</v>
      </c>
      <c r="J224" s="711">
        <v>54</v>
      </c>
      <c r="K224" s="712">
        <v>80668.11</v>
      </c>
    </row>
    <row r="225" spans="1:11" ht="14.4" customHeight="1" x14ac:dyDescent="0.3">
      <c r="A225" s="695" t="s">
        <v>529</v>
      </c>
      <c r="B225" s="696" t="s">
        <v>530</v>
      </c>
      <c r="C225" s="699" t="s">
        <v>542</v>
      </c>
      <c r="D225" s="720" t="s">
        <v>3525</v>
      </c>
      <c r="E225" s="699" t="s">
        <v>3526</v>
      </c>
      <c r="F225" s="720" t="s">
        <v>3527</v>
      </c>
      <c r="G225" s="699" t="s">
        <v>3468</v>
      </c>
      <c r="H225" s="699" t="s">
        <v>3469</v>
      </c>
      <c r="I225" s="711">
        <v>1457.89</v>
      </c>
      <c r="J225" s="711">
        <v>24</v>
      </c>
      <c r="K225" s="712">
        <v>34989.300000000003</v>
      </c>
    </row>
    <row r="226" spans="1:11" ht="14.4" customHeight="1" x14ac:dyDescent="0.3">
      <c r="A226" s="695" t="s">
        <v>529</v>
      </c>
      <c r="B226" s="696" t="s">
        <v>530</v>
      </c>
      <c r="C226" s="699" t="s">
        <v>542</v>
      </c>
      <c r="D226" s="720" t="s">
        <v>3525</v>
      </c>
      <c r="E226" s="699" t="s">
        <v>3526</v>
      </c>
      <c r="F226" s="720" t="s">
        <v>3527</v>
      </c>
      <c r="G226" s="699" t="s">
        <v>3470</v>
      </c>
      <c r="H226" s="699" t="s">
        <v>3471</v>
      </c>
      <c r="I226" s="711">
        <v>1493.8500000000001</v>
      </c>
      <c r="J226" s="711">
        <v>72</v>
      </c>
      <c r="K226" s="712">
        <v>107557.48</v>
      </c>
    </row>
    <row r="227" spans="1:11" ht="14.4" customHeight="1" x14ac:dyDescent="0.3">
      <c r="A227" s="695" t="s">
        <v>529</v>
      </c>
      <c r="B227" s="696" t="s">
        <v>530</v>
      </c>
      <c r="C227" s="699" t="s">
        <v>542</v>
      </c>
      <c r="D227" s="720" t="s">
        <v>3525</v>
      </c>
      <c r="E227" s="699" t="s">
        <v>3526</v>
      </c>
      <c r="F227" s="720" t="s">
        <v>3527</v>
      </c>
      <c r="G227" s="699" t="s">
        <v>3472</v>
      </c>
      <c r="H227" s="699" t="s">
        <v>3473</v>
      </c>
      <c r="I227" s="711">
        <v>424.35</v>
      </c>
      <c r="J227" s="711">
        <v>60</v>
      </c>
      <c r="K227" s="712">
        <v>25460.82</v>
      </c>
    </row>
    <row r="228" spans="1:11" ht="14.4" customHeight="1" x14ac:dyDescent="0.3">
      <c r="A228" s="695" t="s">
        <v>529</v>
      </c>
      <c r="B228" s="696" t="s">
        <v>530</v>
      </c>
      <c r="C228" s="699" t="s">
        <v>542</v>
      </c>
      <c r="D228" s="720" t="s">
        <v>3525</v>
      </c>
      <c r="E228" s="699" t="s">
        <v>3520</v>
      </c>
      <c r="F228" s="720" t="s">
        <v>3521</v>
      </c>
      <c r="G228" s="699" t="s">
        <v>3474</v>
      </c>
      <c r="H228" s="699" t="s">
        <v>3475</v>
      </c>
      <c r="I228" s="711">
        <v>1670.99</v>
      </c>
      <c r="J228" s="711">
        <v>2</v>
      </c>
      <c r="K228" s="712">
        <v>3341.99</v>
      </c>
    </row>
    <row r="229" spans="1:11" ht="14.4" customHeight="1" x14ac:dyDescent="0.3">
      <c r="A229" s="695" t="s">
        <v>529</v>
      </c>
      <c r="B229" s="696" t="s">
        <v>530</v>
      </c>
      <c r="C229" s="699" t="s">
        <v>542</v>
      </c>
      <c r="D229" s="720" t="s">
        <v>3525</v>
      </c>
      <c r="E229" s="699" t="s">
        <v>3520</v>
      </c>
      <c r="F229" s="720" t="s">
        <v>3521</v>
      </c>
      <c r="G229" s="699" t="s">
        <v>3476</v>
      </c>
      <c r="H229" s="699" t="s">
        <v>3477</v>
      </c>
      <c r="I229" s="711">
        <v>1670.9933333333331</v>
      </c>
      <c r="J229" s="711">
        <v>9</v>
      </c>
      <c r="K229" s="712">
        <v>15038.97</v>
      </c>
    </row>
    <row r="230" spans="1:11" ht="14.4" customHeight="1" x14ac:dyDescent="0.3">
      <c r="A230" s="695" t="s">
        <v>529</v>
      </c>
      <c r="B230" s="696" t="s">
        <v>530</v>
      </c>
      <c r="C230" s="699" t="s">
        <v>542</v>
      </c>
      <c r="D230" s="720" t="s">
        <v>3525</v>
      </c>
      <c r="E230" s="699" t="s">
        <v>3520</v>
      </c>
      <c r="F230" s="720" t="s">
        <v>3521</v>
      </c>
      <c r="G230" s="699" t="s">
        <v>3478</v>
      </c>
      <c r="H230" s="699" t="s">
        <v>3479</v>
      </c>
      <c r="I230" s="711">
        <v>1671</v>
      </c>
      <c r="J230" s="711">
        <v>4</v>
      </c>
      <c r="K230" s="712">
        <v>6683.99</v>
      </c>
    </row>
    <row r="231" spans="1:11" ht="14.4" customHeight="1" x14ac:dyDescent="0.3">
      <c r="A231" s="695" t="s">
        <v>529</v>
      </c>
      <c r="B231" s="696" t="s">
        <v>530</v>
      </c>
      <c r="C231" s="699" t="s">
        <v>542</v>
      </c>
      <c r="D231" s="720" t="s">
        <v>3525</v>
      </c>
      <c r="E231" s="699" t="s">
        <v>3520</v>
      </c>
      <c r="F231" s="720" t="s">
        <v>3521</v>
      </c>
      <c r="G231" s="699" t="s">
        <v>3480</v>
      </c>
      <c r="H231" s="699" t="s">
        <v>3481</v>
      </c>
      <c r="I231" s="711">
        <v>1671</v>
      </c>
      <c r="J231" s="711">
        <v>2</v>
      </c>
      <c r="K231" s="712">
        <v>3342</v>
      </c>
    </row>
    <row r="232" spans="1:11" ht="14.4" customHeight="1" x14ac:dyDescent="0.3">
      <c r="A232" s="695" t="s">
        <v>529</v>
      </c>
      <c r="B232" s="696" t="s">
        <v>530</v>
      </c>
      <c r="C232" s="699" t="s">
        <v>542</v>
      </c>
      <c r="D232" s="720" t="s">
        <v>3525</v>
      </c>
      <c r="E232" s="699" t="s">
        <v>3520</v>
      </c>
      <c r="F232" s="720" t="s">
        <v>3521</v>
      </c>
      <c r="G232" s="699" t="s">
        <v>3482</v>
      </c>
      <c r="H232" s="699" t="s">
        <v>3483</v>
      </c>
      <c r="I232" s="711">
        <v>1671</v>
      </c>
      <c r="J232" s="711">
        <v>3</v>
      </c>
      <c r="K232" s="712">
        <v>5013</v>
      </c>
    </row>
    <row r="233" spans="1:11" ht="14.4" customHeight="1" x14ac:dyDescent="0.3">
      <c r="A233" s="695" t="s">
        <v>529</v>
      </c>
      <c r="B233" s="696" t="s">
        <v>530</v>
      </c>
      <c r="C233" s="699" t="s">
        <v>542</v>
      </c>
      <c r="D233" s="720" t="s">
        <v>3525</v>
      </c>
      <c r="E233" s="699" t="s">
        <v>3520</v>
      </c>
      <c r="F233" s="720" t="s">
        <v>3521</v>
      </c>
      <c r="G233" s="699" t="s">
        <v>3392</v>
      </c>
      <c r="H233" s="699" t="s">
        <v>3393</v>
      </c>
      <c r="I233" s="711">
        <v>170.22</v>
      </c>
      <c r="J233" s="711">
        <v>10</v>
      </c>
      <c r="K233" s="712">
        <v>1702.23</v>
      </c>
    </row>
    <row r="234" spans="1:11" ht="14.4" customHeight="1" x14ac:dyDescent="0.3">
      <c r="A234" s="695" t="s">
        <v>529</v>
      </c>
      <c r="B234" s="696" t="s">
        <v>530</v>
      </c>
      <c r="C234" s="699" t="s">
        <v>542</v>
      </c>
      <c r="D234" s="720" t="s">
        <v>3525</v>
      </c>
      <c r="E234" s="699" t="s">
        <v>3520</v>
      </c>
      <c r="F234" s="720" t="s">
        <v>3521</v>
      </c>
      <c r="G234" s="699" t="s">
        <v>3484</v>
      </c>
      <c r="H234" s="699" t="s">
        <v>3485</v>
      </c>
      <c r="I234" s="711">
        <v>590.78</v>
      </c>
      <c r="J234" s="711">
        <v>5</v>
      </c>
      <c r="K234" s="712">
        <v>2953.91</v>
      </c>
    </row>
    <row r="235" spans="1:11" ht="14.4" customHeight="1" x14ac:dyDescent="0.3">
      <c r="A235" s="695" t="s">
        <v>529</v>
      </c>
      <c r="B235" s="696" t="s">
        <v>530</v>
      </c>
      <c r="C235" s="699" t="s">
        <v>542</v>
      </c>
      <c r="D235" s="720" t="s">
        <v>3525</v>
      </c>
      <c r="E235" s="699" t="s">
        <v>3520</v>
      </c>
      <c r="F235" s="720" t="s">
        <v>3521</v>
      </c>
      <c r="G235" s="699" t="s">
        <v>3486</v>
      </c>
      <c r="H235" s="699" t="s">
        <v>3487</v>
      </c>
      <c r="I235" s="711">
        <v>1654.07</v>
      </c>
      <c r="J235" s="711">
        <v>2</v>
      </c>
      <c r="K235" s="712">
        <v>3308.14</v>
      </c>
    </row>
    <row r="236" spans="1:11" ht="14.4" customHeight="1" x14ac:dyDescent="0.3">
      <c r="A236" s="695" t="s">
        <v>529</v>
      </c>
      <c r="B236" s="696" t="s">
        <v>530</v>
      </c>
      <c r="C236" s="699" t="s">
        <v>542</v>
      </c>
      <c r="D236" s="720" t="s">
        <v>3525</v>
      </c>
      <c r="E236" s="699" t="s">
        <v>3528</v>
      </c>
      <c r="F236" s="720" t="s">
        <v>3529</v>
      </c>
      <c r="G236" s="699" t="s">
        <v>3488</v>
      </c>
      <c r="H236" s="699" t="s">
        <v>3489</v>
      </c>
      <c r="I236" s="711">
        <v>13845.26</v>
      </c>
      <c r="J236" s="711">
        <v>6</v>
      </c>
      <c r="K236" s="712">
        <v>83071.539999999994</v>
      </c>
    </row>
    <row r="237" spans="1:11" ht="14.4" customHeight="1" x14ac:dyDescent="0.3">
      <c r="A237" s="695" t="s">
        <v>529</v>
      </c>
      <c r="B237" s="696" t="s">
        <v>530</v>
      </c>
      <c r="C237" s="699" t="s">
        <v>542</v>
      </c>
      <c r="D237" s="720" t="s">
        <v>3525</v>
      </c>
      <c r="E237" s="699" t="s">
        <v>3528</v>
      </c>
      <c r="F237" s="720" t="s">
        <v>3529</v>
      </c>
      <c r="G237" s="699" t="s">
        <v>3490</v>
      </c>
      <c r="H237" s="699" t="s">
        <v>3491</v>
      </c>
      <c r="I237" s="711">
        <v>22055</v>
      </c>
      <c r="J237" s="711">
        <v>1</v>
      </c>
      <c r="K237" s="712">
        <v>22055</v>
      </c>
    </row>
    <row r="238" spans="1:11" ht="14.4" customHeight="1" x14ac:dyDescent="0.3">
      <c r="A238" s="695" t="s">
        <v>529</v>
      </c>
      <c r="B238" s="696" t="s">
        <v>530</v>
      </c>
      <c r="C238" s="699" t="s">
        <v>542</v>
      </c>
      <c r="D238" s="720" t="s">
        <v>3525</v>
      </c>
      <c r="E238" s="699" t="s">
        <v>3528</v>
      </c>
      <c r="F238" s="720" t="s">
        <v>3529</v>
      </c>
      <c r="G238" s="699" t="s">
        <v>3492</v>
      </c>
      <c r="H238" s="699" t="s">
        <v>3493</v>
      </c>
      <c r="I238" s="711">
        <v>13848.75</v>
      </c>
      <c r="J238" s="711">
        <v>1</v>
      </c>
      <c r="K238" s="712">
        <v>13848.75</v>
      </c>
    </row>
    <row r="239" spans="1:11" ht="14.4" customHeight="1" x14ac:dyDescent="0.3">
      <c r="A239" s="695" t="s">
        <v>529</v>
      </c>
      <c r="B239" s="696" t="s">
        <v>530</v>
      </c>
      <c r="C239" s="699" t="s">
        <v>542</v>
      </c>
      <c r="D239" s="720" t="s">
        <v>3525</v>
      </c>
      <c r="E239" s="699" t="s">
        <v>3528</v>
      </c>
      <c r="F239" s="720" t="s">
        <v>3529</v>
      </c>
      <c r="G239" s="699" t="s">
        <v>3494</v>
      </c>
      <c r="H239" s="699" t="s">
        <v>3495</v>
      </c>
      <c r="I239" s="711">
        <v>11908.8</v>
      </c>
      <c r="J239" s="711">
        <v>1</v>
      </c>
      <c r="K239" s="712">
        <v>11908.8</v>
      </c>
    </row>
    <row r="240" spans="1:11" ht="14.4" customHeight="1" x14ac:dyDescent="0.3">
      <c r="A240" s="695" t="s">
        <v>529</v>
      </c>
      <c r="B240" s="696" t="s">
        <v>530</v>
      </c>
      <c r="C240" s="699" t="s">
        <v>542</v>
      </c>
      <c r="D240" s="720" t="s">
        <v>3525</v>
      </c>
      <c r="E240" s="699" t="s">
        <v>3528</v>
      </c>
      <c r="F240" s="720" t="s">
        <v>3529</v>
      </c>
      <c r="G240" s="699" t="s">
        <v>3496</v>
      </c>
      <c r="H240" s="699" t="s">
        <v>3497</v>
      </c>
      <c r="I240" s="711">
        <v>12947</v>
      </c>
      <c r="J240" s="711">
        <v>4</v>
      </c>
      <c r="K240" s="712">
        <v>51788</v>
      </c>
    </row>
    <row r="241" spans="1:11" ht="14.4" customHeight="1" x14ac:dyDescent="0.3">
      <c r="A241" s="695" t="s">
        <v>529</v>
      </c>
      <c r="B241" s="696" t="s">
        <v>530</v>
      </c>
      <c r="C241" s="699" t="s">
        <v>542</v>
      </c>
      <c r="D241" s="720" t="s">
        <v>3525</v>
      </c>
      <c r="E241" s="699" t="s">
        <v>3530</v>
      </c>
      <c r="F241" s="720" t="s">
        <v>3531</v>
      </c>
      <c r="G241" s="699" t="s">
        <v>3498</v>
      </c>
      <c r="H241" s="699" t="s">
        <v>3499</v>
      </c>
      <c r="I241" s="711">
        <v>631.35</v>
      </c>
      <c r="J241" s="711">
        <v>24</v>
      </c>
      <c r="K241" s="712">
        <v>15152.4</v>
      </c>
    </row>
    <row r="242" spans="1:11" ht="14.4" customHeight="1" x14ac:dyDescent="0.3">
      <c r="A242" s="695" t="s">
        <v>529</v>
      </c>
      <c r="B242" s="696" t="s">
        <v>530</v>
      </c>
      <c r="C242" s="699" t="s">
        <v>542</v>
      </c>
      <c r="D242" s="720" t="s">
        <v>3525</v>
      </c>
      <c r="E242" s="699" t="s">
        <v>3532</v>
      </c>
      <c r="F242" s="720" t="s">
        <v>3533</v>
      </c>
      <c r="G242" s="699" t="s">
        <v>3500</v>
      </c>
      <c r="H242" s="699" t="s">
        <v>3501</v>
      </c>
      <c r="I242" s="711">
        <v>49489</v>
      </c>
      <c r="J242" s="711">
        <v>2</v>
      </c>
      <c r="K242" s="712">
        <v>98978</v>
      </c>
    </row>
    <row r="243" spans="1:11" ht="14.4" customHeight="1" x14ac:dyDescent="0.3">
      <c r="A243" s="695" t="s">
        <v>529</v>
      </c>
      <c r="B243" s="696" t="s">
        <v>530</v>
      </c>
      <c r="C243" s="699" t="s">
        <v>542</v>
      </c>
      <c r="D243" s="720" t="s">
        <v>3525</v>
      </c>
      <c r="E243" s="699" t="s">
        <v>3532</v>
      </c>
      <c r="F243" s="720" t="s">
        <v>3533</v>
      </c>
      <c r="G243" s="699" t="s">
        <v>3502</v>
      </c>
      <c r="H243" s="699" t="s">
        <v>3503</v>
      </c>
      <c r="I243" s="711">
        <v>9545</v>
      </c>
      <c r="J243" s="711">
        <v>1</v>
      </c>
      <c r="K243" s="712">
        <v>9545</v>
      </c>
    </row>
    <row r="244" spans="1:11" ht="14.4" customHeight="1" thickBot="1" x14ac:dyDescent="0.35">
      <c r="A244" s="703" t="s">
        <v>529</v>
      </c>
      <c r="B244" s="704" t="s">
        <v>530</v>
      </c>
      <c r="C244" s="707" t="s">
        <v>542</v>
      </c>
      <c r="D244" s="721" t="s">
        <v>3525</v>
      </c>
      <c r="E244" s="707" t="s">
        <v>3532</v>
      </c>
      <c r="F244" s="721" t="s">
        <v>3533</v>
      </c>
      <c r="G244" s="707" t="s">
        <v>3504</v>
      </c>
      <c r="H244" s="707" t="s">
        <v>3505</v>
      </c>
      <c r="I244" s="713">
        <v>6000.01</v>
      </c>
      <c r="J244" s="713">
        <v>1</v>
      </c>
      <c r="K244" s="714">
        <v>6000.01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63.9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17.899999999999999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31.2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9.6999999999999993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37776.1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11417.6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18045.010000000002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637.5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5164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2512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325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325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1501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1501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136</v>
      </c>
      <c r="C14" s="417">
        <f xml:space="preserve">
IF($A$4&lt;=12,SUMIFS('ON Data'!G:G,'ON Data'!$D:$D,$A$4,'ON Data'!$E:$E,5),SUMIFS('ON Data'!G:G,'ON Data'!$E:$E,5))</f>
        <v>136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347336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312080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35256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78673</v>
      </c>
      <c r="C18" s="414">
        <f t="shared" ref="C18" si="0" xml:space="preserve">
C19-C16-C17</f>
        <v>0</v>
      </c>
      <c r="D18" s="415">
        <f t="shared" ref="D18:AG18" si="1" xml:space="preserve">
D19-D16-D17</f>
        <v>3103</v>
      </c>
      <c r="E18" s="415">
        <f t="shared" si="1"/>
        <v>0</v>
      </c>
      <c r="F18" s="415">
        <f t="shared" si="1"/>
        <v>59370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1800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14400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426009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315183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94626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1800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14400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9109374</v>
      </c>
      <c r="C20" s="426">
        <f xml:space="preserve">
IF($A$4&lt;=12,SUMIFS('ON Data'!G:G,'ON Data'!$D:$D,$A$4,'ON Data'!$E:$E,6),SUMIFS('ON Data'!G:G,'ON Data'!$E:$E,6))</f>
        <v>52800</v>
      </c>
      <c r="D20" s="427">
        <f xml:space="preserve">
IF($A$4&lt;=12,SUMIFS('ON Data'!H:H,'ON Data'!$D:$D,$A$4,'ON Data'!$E:$E,6),SUMIFS('ON Data'!H:H,'ON Data'!$E:$E,6))</f>
        <v>4995158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3107835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79977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566308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307296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34605</v>
      </c>
      <c r="C25" s="748">
        <f xml:space="preserve">
IF($A$4&lt;=12,SUMIFS('ON Data'!H:H,'ON Data'!$D:$D,$A$4,'ON Data'!$E:$E,10),SUMIFS('ON Data'!H:H,'ON Data'!$E:$E,10))</f>
        <v>27505</v>
      </c>
      <c r="D25" s="724"/>
      <c r="E25" s="725"/>
      <c r="F25" s="725">
        <f xml:space="preserve">
IF($A$4&lt;=12,SUMIFS('ON Data'!K:K,'ON Data'!$D:$D,$A$4,'ON Data'!$E:$E,10),SUMIFS('ON Data'!K:K,'ON Data'!$E:$E,10))</f>
        <v>7100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31185.666666666668</v>
      </c>
      <c r="C26" s="748">
        <f xml:space="preserve">
IF($A$4&lt;=12,SUMIFS('ON Data'!H:H,'ON Data'!$D:$D,$A$4,'ON Data'!$E:$E,11),SUMIFS('ON Data'!H:H,'ON Data'!$E:$E,11))</f>
        <v>21185.666666666668</v>
      </c>
      <c r="D26" s="724"/>
      <c r="E26" s="725"/>
      <c r="F26" s="726">
        <f xml:space="preserve">
IF($A$4&lt;=12,SUMIFS('ON Data'!K:K,'ON Data'!$D:$D,$A$4,'ON Data'!$E:$E,11),SUMIFS('ON Data'!K:K,'ON Data'!$E:$E,11))</f>
        <v>10000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1.1096443879132507</v>
      </c>
      <c r="C27" s="749">
        <f xml:space="preserve">
IF(C26=0,0,C25/C26)</f>
        <v>1.298283430621332</v>
      </c>
      <c r="D27" s="727"/>
      <c r="E27" s="728"/>
      <c r="F27" s="728">
        <f xml:space="preserve">
IF(F26=0,0,F25/F26)</f>
        <v>0.71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-3419.3333333333321</v>
      </c>
      <c r="C28" s="750">
        <f xml:space="preserve">
C26-C25</f>
        <v>-6319.3333333333321</v>
      </c>
      <c r="D28" s="729"/>
      <c r="E28" s="730"/>
      <c r="F28" s="730">
        <f xml:space="preserve">
F26-F25</f>
        <v>2900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2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3535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9922712.9000000004</v>
      </c>
      <c r="G3" s="383">
        <f t="shared" ref="G3:AN3" si="0">SUMIF($E5:$E1048576,"&lt;10",G5:G1048576)</f>
        <v>52936</v>
      </c>
      <c r="H3" s="383">
        <f t="shared" si="0"/>
        <v>5635736.4000000013</v>
      </c>
      <c r="I3" s="383">
        <f t="shared" si="0"/>
        <v>0</v>
      </c>
      <c r="J3" s="383">
        <f t="shared" si="0"/>
        <v>0</v>
      </c>
      <c r="K3" s="383">
        <f t="shared" si="0"/>
        <v>3255887.01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82418.5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585911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309824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12</v>
      </c>
      <c r="D5" s="382">
        <v>1</v>
      </c>
      <c r="E5" s="382">
        <v>1</v>
      </c>
      <c r="F5" s="382">
        <v>64.45</v>
      </c>
      <c r="G5" s="382">
        <v>0</v>
      </c>
      <c r="H5" s="382">
        <v>17.95</v>
      </c>
      <c r="I5" s="382">
        <v>0</v>
      </c>
      <c r="J5" s="382">
        <v>0</v>
      </c>
      <c r="K5" s="382">
        <v>31.75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0</v>
      </c>
      <c r="AF5" s="382">
        <v>0</v>
      </c>
      <c r="AG5" s="382">
        <v>0</v>
      </c>
      <c r="AH5" s="382">
        <v>9.75</v>
      </c>
      <c r="AI5" s="382">
        <v>0</v>
      </c>
      <c r="AJ5" s="382">
        <v>0</v>
      </c>
      <c r="AK5" s="382">
        <v>0</v>
      </c>
      <c r="AL5" s="382">
        <v>0</v>
      </c>
      <c r="AM5" s="382">
        <v>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12</v>
      </c>
      <c r="D6" s="382">
        <v>1</v>
      </c>
      <c r="E6" s="382">
        <v>2</v>
      </c>
      <c r="F6" s="382">
        <v>9932.94</v>
      </c>
      <c r="G6" s="382">
        <v>0</v>
      </c>
      <c r="H6" s="382">
        <v>2938</v>
      </c>
      <c r="I6" s="382">
        <v>0</v>
      </c>
      <c r="J6" s="382">
        <v>0</v>
      </c>
      <c r="K6" s="382">
        <v>4856.88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0</v>
      </c>
      <c r="AF6" s="382">
        <v>0</v>
      </c>
      <c r="AG6" s="382">
        <v>0</v>
      </c>
      <c r="AH6" s="382">
        <v>1253.56</v>
      </c>
      <c r="AI6" s="382">
        <v>0</v>
      </c>
      <c r="AJ6" s="382">
        <v>0</v>
      </c>
      <c r="AK6" s="382">
        <v>0</v>
      </c>
      <c r="AL6" s="382">
        <v>0</v>
      </c>
      <c r="AM6" s="382">
        <v>712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12</v>
      </c>
      <c r="D7" s="382">
        <v>1</v>
      </c>
      <c r="E7" s="382">
        <v>3</v>
      </c>
      <c r="F7" s="382">
        <v>80</v>
      </c>
      <c r="G7" s="382">
        <v>0</v>
      </c>
      <c r="H7" s="382">
        <v>80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12</v>
      </c>
      <c r="D8" s="382">
        <v>1</v>
      </c>
      <c r="E8" s="382">
        <v>4</v>
      </c>
      <c r="F8" s="382">
        <v>327</v>
      </c>
      <c r="G8" s="382">
        <v>0</v>
      </c>
      <c r="H8" s="382">
        <v>327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12</v>
      </c>
      <c r="D9" s="382">
        <v>1</v>
      </c>
      <c r="E9" s="382">
        <v>5</v>
      </c>
      <c r="F9" s="382">
        <v>56</v>
      </c>
      <c r="G9" s="382">
        <v>56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12</v>
      </c>
      <c r="D10" s="382">
        <v>1</v>
      </c>
      <c r="E10" s="382">
        <v>6</v>
      </c>
      <c r="F10" s="382">
        <v>2249186</v>
      </c>
      <c r="G10" s="382">
        <v>21200</v>
      </c>
      <c r="H10" s="382">
        <v>1214947</v>
      </c>
      <c r="I10" s="382">
        <v>0</v>
      </c>
      <c r="J10" s="382">
        <v>0</v>
      </c>
      <c r="K10" s="382">
        <v>782476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18674</v>
      </c>
      <c r="AD10" s="382">
        <v>0</v>
      </c>
      <c r="AE10" s="382">
        <v>0</v>
      </c>
      <c r="AF10" s="382">
        <v>0</v>
      </c>
      <c r="AG10" s="382">
        <v>0</v>
      </c>
      <c r="AH10" s="382">
        <v>135534</v>
      </c>
      <c r="AI10" s="382">
        <v>0</v>
      </c>
      <c r="AJ10" s="382">
        <v>0</v>
      </c>
      <c r="AK10" s="382">
        <v>0</v>
      </c>
      <c r="AL10" s="382">
        <v>0</v>
      </c>
      <c r="AM10" s="382">
        <v>76355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12</v>
      </c>
      <c r="D11" s="382">
        <v>1</v>
      </c>
      <c r="E11" s="382">
        <v>7</v>
      </c>
      <c r="F11" s="382">
        <v>100990</v>
      </c>
      <c r="G11" s="382">
        <v>0</v>
      </c>
      <c r="H11" s="382">
        <v>92080</v>
      </c>
      <c r="I11" s="382">
        <v>0</v>
      </c>
      <c r="J11" s="382">
        <v>0</v>
      </c>
      <c r="K11" s="382">
        <v>8910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12</v>
      </c>
      <c r="D12" s="382">
        <v>1</v>
      </c>
      <c r="E12" s="382">
        <v>9</v>
      </c>
      <c r="F12" s="382">
        <v>111950</v>
      </c>
      <c r="G12" s="382">
        <v>0</v>
      </c>
      <c r="H12" s="382">
        <v>92080</v>
      </c>
      <c r="I12" s="382">
        <v>0</v>
      </c>
      <c r="J12" s="382">
        <v>0</v>
      </c>
      <c r="K12" s="382">
        <v>13170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6700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12</v>
      </c>
      <c r="D13" s="382">
        <v>1</v>
      </c>
      <c r="E13" s="382">
        <v>10</v>
      </c>
      <c r="F13" s="382">
        <v>1900</v>
      </c>
      <c r="G13" s="382">
        <v>0</v>
      </c>
      <c r="H13" s="382">
        <v>1900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12</v>
      </c>
      <c r="D14" s="382">
        <v>1</v>
      </c>
      <c r="E14" s="382">
        <v>11</v>
      </c>
      <c r="F14" s="382">
        <v>7796.416666666667</v>
      </c>
      <c r="G14" s="382">
        <v>0</v>
      </c>
      <c r="H14" s="382">
        <v>5296.416666666667</v>
      </c>
      <c r="I14" s="382">
        <v>0</v>
      </c>
      <c r="J14" s="382">
        <v>0</v>
      </c>
      <c r="K14" s="382">
        <v>2500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12</v>
      </c>
      <c r="D15" s="382">
        <v>2</v>
      </c>
      <c r="E15" s="382">
        <v>1</v>
      </c>
      <c r="F15" s="382">
        <v>64.45</v>
      </c>
      <c r="G15" s="382">
        <v>0</v>
      </c>
      <c r="H15" s="382">
        <v>17.95</v>
      </c>
      <c r="I15" s="382">
        <v>0</v>
      </c>
      <c r="J15" s="382">
        <v>0</v>
      </c>
      <c r="K15" s="382">
        <v>31.75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1</v>
      </c>
      <c r="AD15" s="382">
        <v>0</v>
      </c>
      <c r="AE15" s="382">
        <v>0</v>
      </c>
      <c r="AF15" s="382">
        <v>0</v>
      </c>
      <c r="AG15" s="382">
        <v>0</v>
      </c>
      <c r="AH15" s="382">
        <v>9.75</v>
      </c>
      <c r="AI15" s="382">
        <v>0</v>
      </c>
      <c r="AJ15" s="382">
        <v>0</v>
      </c>
      <c r="AK15" s="382">
        <v>0</v>
      </c>
      <c r="AL15" s="382">
        <v>0</v>
      </c>
      <c r="AM15" s="382">
        <v>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12</v>
      </c>
      <c r="D16" s="382">
        <v>2</v>
      </c>
      <c r="E16" s="382">
        <v>2</v>
      </c>
      <c r="F16" s="382">
        <v>8395.49</v>
      </c>
      <c r="G16" s="382">
        <v>0</v>
      </c>
      <c r="H16" s="382">
        <v>2496.8000000000002</v>
      </c>
      <c r="I16" s="382">
        <v>0</v>
      </c>
      <c r="J16" s="382">
        <v>0</v>
      </c>
      <c r="K16" s="382">
        <v>4034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150</v>
      </c>
      <c r="AD16" s="382">
        <v>0</v>
      </c>
      <c r="AE16" s="382">
        <v>0</v>
      </c>
      <c r="AF16" s="382">
        <v>0</v>
      </c>
      <c r="AG16" s="382">
        <v>0</v>
      </c>
      <c r="AH16" s="382">
        <v>1146.69</v>
      </c>
      <c r="AI16" s="382">
        <v>0</v>
      </c>
      <c r="AJ16" s="382">
        <v>0</v>
      </c>
      <c r="AK16" s="382">
        <v>0</v>
      </c>
      <c r="AL16" s="382">
        <v>0</v>
      </c>
      <c r="AM16" s="382">
        <v>568</v>
      </c>
      <c r="AN16" s="382">
        <v>0</v>
      </c>
    </row>
    <row r="17" spans="3:40" x14ac:dyDescent="0.3">
      <c r="C17" s="382">
        <v>12</v>
      </c>
      <c r="D17" s="382">
        <v>2</v>
      </c>
      <c r="E17" s="382">
        <v>3</v>
      </c>
      <c r="F17" s="382">
        <v>80</v>
      </c>
      <c r="G17" s="382">
        <v>0</v>
      </c>
      <c r="H17" s="382">
        <v>80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12</v>
      </c>
      <c r="D18" s="382">
        <v>2</v>
      </c>
      <c r="E18" s="382">
        <v>4</v>
      </c>
      <c r="F18" s="382">
        <v>387</v>
      </c>
      <c r="G18" s="382">
        <v>0</v>
      </c>
      <c r="H18" s="382">
        <v>387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12</v>
      </c>
      <c r="D19" s="382">
        <v>2</v>
      </c>
      <c r="E19" s="382">
        <v>5</v>
      </c>
      <c r="F19" s="382">
        <v>24</v>
      </c>
      <c r="G19" s="382">
        <v>24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12</v>
      </c>
      <c r="D20" s="382">
        <v>2</v>
      </c>
      <c r="E20" s="382">
        <v>6</v>
      </c>
      <c r="F20" s="382">
        <v>2263680</v>
      </c>
      <c r="G20" s="382">
        <v>9200</v>
      </c>
      <c r="H20" s="382">
        <v>1265325</v>
      </c>
      <c r="I20" s="382">
        <v>0</v>
      </c>
      <c r="J20" s="382">
        <v>0</v>
      </c>
      <c r="K20" s="382">
        <v>756624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19817</v>
      </c>
      <c r="AD20" s="382">
        <v>0</v>
      </c>
      <c r="AE20" s="382">
        <v>0</v>
      </c>
      <c r="AF20" s="382">
        <v>0</v>
      </c>
      <c r="AG20" s="382">
        <v>0</v>
      </c>
      <c r="AH20" s="382">
        <v>136112</v>
      </c>
      <c r="AI20" s="382">
        <v>0</v>
      </c>
      <c r="AJ20" s="382">
        <v>0</v>
      </c>
      <c r="AK20" s="382">
        <v>0</v>
      </c>
      <c r="AL20" s="382">
        <v>0</v>
      </c>
      <c r="AM20" s="382">
        <v>76602</v>
      </c>
      <c r="AN20" s="382">
        <v>0</v>
      </c>
    </row>
    <row r="21" spans="3:40" x14ac:dyDescent="0.3">
      <c r="C21" s="382">
        <v>12</v>
      </c>
      <c r="D21" s="382">
        <v>2</v>
      </c>
      <c r="E21" s="382">
        <v>7</v>
      </c>
      <c r="F21" s="382">
        <v>246346</v>
      </c>
      <c r="G21" s="382">
        <v>0</v>
      </c>
      <c r="H21" s="382">
        <v>220000</v>
      </c>
      <c r="I21" s="382">
        <v>0</v>
      </c>
      <c r="J21" s="382">
        <v>0</v>
      </c>
      <c r="K21" s="382">
        <v>26346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12</v>
      </c>
      <c r="D22" s="382">
        <v>2</v>
      </c>
      <c r="E22" s="382">
        <v>9</v>
      </c>
      <c r="F22" s="382">
        <v>266296</v>
      </c>
      <c r="G22" s="382">
        <v>0</v>
      </c>
      <c r="H22" s="382">
        <v>220000</v>
      </c>
      <c r="I22" s="382">
        <v>0</v>
      </c>
      <c r="J22" s="382">
        <v>0</v>
      </c>
      <c r="K22" s="382">
        <v>39096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500</v>
      </c>
      <c r="AD22" s="382">
        <v>0</v>
      </c>
      <c r="AE22" s="382">
        <v>0</v>
      </c>
      <c r="AF22" s="382">
        <v>0</v>
      </c>
      <c r="AG22" s="382">
        <v>0</v>
      </c>
      <c r="AH22" s="382">
        <v>6700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12</v>
      </c>
      <c r="D23" s="382">
        <v>2</v>
      </c>
      <c r="E23" s="382">
        <v>10</v>
      </c>
      <c r="F23" s="382">
        <v>3400</v>
      </c>
      <c r="G23" s="382">
        <v>0</v>
      </c>
      <c r="H23" s="382">
        <v>0</v>
      </c>
      <c r="I23" s="382">
        <v>0</v>
      </c>
      <c r="J23" s="382">
        <v>0</v>
      </c>
      <c r="K23" s="382">
        <v>3400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12</v>
      </c>
      <c r="D24" s="382">
        <v>2</v>
      </c>
      <c r="E24" s="382">
        <v>11</v>
      </c>
      <c r="F24" s="382">
        <v>7796.416666666667</v>
      </c>
      <c r="G24" s="382">
        <v>0</v>
      </c>
      <c r="H24" s="382">
        <v>5296.416666666667</v>
      </c>
      <c r="I24" s="382">
        <v>0</v>
      </c>
      <c r="J24" s="382">
        <v>0</v>
      </c>
      <c r="K24" s="382">
        <v>2500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12</v>
      </c>
      <c r="D25" s="382">
        <v>3</v>
      </c>
      <c r="E25" s="382">
        <v>1</v>
      </c>
      <c r="F25" s="382">
        <v>63.45</v>
      </c>
      <c r="G25" s="382">
        <v>0</v>
      </c>
      <c r="H25" s="382">
        <v>17.95</v>
      </c>
      <c r="I25" s="382">
        <v>0</v>
      </c>
      <c r="J25" s="382">
        <v>0</v>
      </c>
      <c r="K25" s="382">
        <v>30.75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</v>
      </c>
      <c r="AD25" s="382">
        <v>0</v>
      </c>
      <c r="AE25" s="382">
        <v>0</v>
      </c>
      <c r="AF25" s="382">
        <v>0</v>
      </c>
      <c r="AG25" s="382">
        <v>0</v>
      </c>
      <c r="AH25" s="382">
        <v>9.75</v>
      </c>
      <c r="AI25" s="382">
        <v>0</v>
      </c>
      <c r="AJ25" s="382">
        <v>0</v>
      </c>
      <c r="AK25" s="382">
        <v>0</v>
      </c>
      <c r="AL25" s="382">
        <v>0</v>
      </c>
      <c r="AM25" s="382">
        <v>4</v>
      </c>
      <c r="AN25" s="382">
        <v>0</v>
      </c>
    </row>
    <row r="26" spans="3:40" x14ac:dyDescent="0.3">
      <c r="C26" s="382">
        <v>12</v>
      </c>
      <c r="D26" s="382">
        <v>3</v>
      </c>
      <c r="E26" s="382">
        <v>2</v>
      </c>
      <c r="F26" s="382">
        <v>9319.27</v>
      </c>
      <c r="G26" s="382">
        <v>0</v>
      </c>
      <c r="H26" s="382">
        <v>2866.4</v>
      </c>
      <c r="I26" s="382">
        <v>0</v>
      </c>
      <c r="J26" s="382">
        <v>0</v>
      </c>
      <c r="K26" s="382">
        <v>4436.38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150</v>
      </c>
      <c r="AD26" s="382">
        <v>0</v>
      </c>
      <c r="AE26" s="382">
        <v>0</v>
      </c>
      <c r="AF26" s="382">
        <v>0</v>
      </c>
      <c r="AG26" s="382">
        <v>0</v>
      </c>
      <c r="AH26" s="382">
        <v>1322.5</v>
      </c>
      <c r="AI26" s="382">
        <v>0</v>
      </c>
      <c r="AJ26" s="382">
        <v>0</v>
      </c>
      <c r="AK26" s="382">
        <v>0</v>
      </c>
      <c r="AL26" s="382">
        <v>0</v>
      </c>
      <c r="AM26" s="382">
        <v>544</v>
      </c>
      <c r="AN26" s="382">
        <v>0</v>
      </c>
    </row>
    <row r="27" spans="3:40" x14ac:dyDescent="0.3">
      <c r="C27" s="382">
        <v>12</v>
      </c>
      <c r="D27" s="382">
        <v>3</v>
      </c>
      <c r="E27" s="382">
        <v>3</v>
      </c>
      <c r="F27" s="382">
        <v>83</v>
      </c>
      <c r="G27" s="382">
        <v>0</v>
      </c>
      <c r="H27" s="382">
        <v>83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12</v>
      </c>
      <c r="D28" s="382">
        <v>3</v>
      </c>
      <c r="E28" s="382">
        <v>4</v>
      </c>
      <c r="F28" s="382">
        <v>400</v>
      </c>
      <c r="G28" s="382">
        <v>0</v>
      </c>
      <c r="H28" s="382">
        <v>400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12</v>
      </c>
      <c r="D29" s="382">
        <v>3</v>
      </c>
      <c r="E29" s="382">
        <v>5</v>
      </c>
      <c r="F29" s="382">
        <v>40</v>
      </c>
      <c r="G29" s="382">
        <v>40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12</v>
      </c>
      <c r="D30" s="382">
        <v>3</v>
      </c>
      <c r="E30" s="382">
        <v>6</v>
      </c>
      <c r="F30" s="382">
        <v>2341761</v>
      </c>
      <c r="G30" s="382">
        <v>16000</v>
      </c>
      <c r="H30" s="382">
        <v>1293549</v>
      </c>
      <c r="I30" s="382">
        <v>0</v>
      </c>
      <c r="J30" s="382">
        <v>0</v>
      </c>
      <c r="K30" s="382">
        <v>787042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20574</v>
      </c>
      <c r="AD30" s="382">
        <v>0</v>
      </c>
      <c r="AE30" s="382">
        <v>0</v>
      </c>
      <c r="AF30" s="382">
        <v>0</v>
      </c>
      <c r="AG30" s="382">
        <v>0</v>
      </c>
      <c r="AH30" s="382">
        <v>146841</v>
      </c>
      <c r="AI30" s="382">
        <v>0</v>
      </c>
      <c r="AJ30" s="382">
        <v>0</v>
      </c>
      <c r="AK30" s="382">
        <v>0</v>
      </c>
      <c r="AL30" s="382">
        <v>0</v>
      </c>
      <c r="AM30" s="382">
        <v>77755</v>
      </c>
      <c r="AN30" s="382">
        <v>0</v>
      </c>
    </row>
    <row r="31" spans="3:40" x14ac:dyDescent="0.3">
      <c r="C31" s="382">
        <v>12</v>
      </c>
      <c r="D31" s="382">
        <v>3</v>
      </c>
      <c r="E31" s="382">
        <v>9</v>
      </c>
      <c r="F31" s="382">
        <v>33863</v>
      </c>
      <c r="G31" s="382">
        <v>0</v>
      </c>
      <c r="H31" s="382">
        <v>3103</v>
      </c>
      <c r="I31" s="382">
        <v>0</v>
      </c>
      <c r="J31" s="382">
        <v>0</v>
      </c>
      <c r="K31" s="382">
        <v>30160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600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12</v>
      </c>
      <c r="D32" s="382">
        <v>3</v>
      </c>
      <c r="E32" s="382">
        <v>10</v>
      </c>
      <c r="F32" s="382">
        <v>3700</v>
      </c>
      <c r="G32" s="382">
        <v>0</v>
      </c>
      <c r="H32" s="382">
        <v>0</v>
      </c>
      <c r="I32" s="382">
        <v>0</v>
      </c>
      <c r="J32" s="382">
        <v>0</v>
      </c>
      <c r="K32" s="382">
        <v>3700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12</v>
      </c>
      <c r="D33" s="382">
        <v>3</v>
      </c>
      <c r="E33" s="382">
        <v>11</v>
      </c>
      <c r="F33" s="382">
        <v>7796.416666666667</v>
      </c>
      <c r="G33" s="382">
        <v>0</v>
      </c>
      <c r="H33" s="382">
        <v>5296.416666666667</v>
      </c>
      <c r="I33" s="382">
        <v>0</v>
      </c>
      <c r="J33" s="382">
        <v>0</v>
      </c>
      <c r="K33" s="382">
        <v>2500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12</v>
      </c>
      <c r="D34" s="382">
        <v>4</v>
      </c>
      <c r="E34" s="382">
        <v>1</v>
      </c>
      <c r="F34" s="382">
        <v>63.45</v>
      </c>
      <c r="G34" s="382">
        <v>0</v>
      </c>
      <c r="H34" s="382">
        <v>17.95</v>
      </c>
      <c r="I34" s="382">
        <v>0</v>
      </c>
      <c r="J34" s="382">
        <v>0</v>
      </c>
      <c r="K34" s="382">
        <v>30.75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1</v>
      </c>
      <c r="AD34" s="382">
        <v>0</v>
      </c>
      <c r="AE34" s="382">
        <v>0</v>
      </c>
      <c r="AF34" s="382">
        <v>0</v>
      </c>
      <c r="AG34" s="382">
        <v>0</v>
      </c>
      <c r="AH34" s="382">
        <v>9.75</v>
      </c>
      <c r="AI34" s="382">
        <v>0</v>
      </c>
      <c r="AJ34" s="382">
        <v>0</v>
      </c>
      <c r="AK34" s="382">
        <v>0</v>
      </c>
      <c r="AL34" s="382">
        <v>0</v>
      </c>
      <c r="AM34" s="382">
        <v>4</v>
      </c>
      <c r="AN34" s="382">
        <v>0</v>
      </c>
    </row>
    <row r="35" spans="3:40" x14ac:dyDescent="0.3">
      <c r="C35" s="382">
        <v>12</v>
      </c>
      <c r="D35" s="382">
        <v>4</v>
      </c>
      <c r="E35" s="382">
        <v>2</v>
      </c>
      <c r="F35" s="382">
        <v>10128.4</v>
      </c>
      <c r="G35" s="382">
        <v>0</v>
      </c>
      <c r="H35" s="382">
        <v>3116.4</v>
      </c>
      <c r="I35" s="382">
        <v>0</v>
      </c>
      <c r="J35" s="382">
        <v>0</v>
      </c>
      <c r="K35" s="382">
        <v>4717.75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165</v>
      </c>
      <c r="AD35" s="382">
        <v>0</v>
      </c>
      <c r="AE35" s="382">
        <v>0</v>
      </c>
      <c r="AF35" s="382">
        <v>0</v>
      </c>
      <c r="AG35" s="382">
        <v>0</v>
      </c>
      <c r="AH35" s="382">
        <v>1441.25</v>
      </c>
      <c r="AI35" s="382">
        <v>0</v>
      </c>
      <c r="AJ35" s="382">
        <v>0</v>
      </c>
      <c r="AK35" s="382">
        <v>0</v>
      </c>
      <c r="AL35" s="382">
        <v>0</v>
      </c>
      <c r="AM35" s="382">
        <v>688</v>
      </c>
      <c r="AN35" s="382">
        <v>0</v>
      </c>
    </row>
    <row r="36" spans="3:40" x14ac:dyDescent="0.3">
      <c r="C36" s="382">
        <v>12</v>
      </c>
      <c r="D36" s="382">
        <v>4</v>
      </c>
      <c r="E36" s="382">
        <v>3</v>
      </c>
      <c r="F36" s="382">
        <v>82</v>
      </c>
      <c r="G36" s="382">
        <v>0</v>
      </c>
      <c r="H36" s="382">
        <v>82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12</v>
      </c>
      <c r="D37" s="382">
        <v>4</v>
      </c>
      <c r="E37" s="382">
        <v>4</v>
      </c>
      <c r="F37" s="382">
        <v>387</v>
      </c>
      <c r="G37" s="382">
        <v>0</v>
      </c>
      <c r="H37" s="382">
        <v>387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12</v>
      </c>
      <c r="D38" s="382">
        <v>4</v>
      </c>
      <c r="E38" s="382">
        <v>5</v>
      </c>
      <c r="F38" s="382">
        <v>16</v>
      </c>
      <c r="G38" s="382">
        <v>16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12</v>
      </c>
      <c r="D39" s="382">
        <v>4</v>
      </c>
      <c r="E39" s="382">
        <v>6</v>
      </c>
      <c r="F39" s="382">
        <v>2254747</v>
      </c>
      <c r="G39" s="382">
        <v>6400</v>
      </c>
      <c r="H39" s="382">
        <v>1221337</v>
      </c>
      <c r="I39" s="382">
        <v>0</v>
      </c>
      <c r="J39" s="382">
        <v>0</v>
      </c>
      <c r="K39" s="382">
        <v>781693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20912</v>
      </c>
      <c r="AD39" s="382">
        <v>0</v>
      </c>
      <c r="AE39" s="382">
        <v>0</v>
      </c>
      <c r="AF39" s="382">
        <v>0</v>
      </c>
      <c r="AG39" s="382">
        <v>0</v>
      </c>
      <c r="AH39" s="382">
        <v>147821</v>
      </c>
      <c r="AI39" s="382">
        <v>0</v>
      </c>
      <c r="AJ39" s="382">
        <v>0</v>
      </c>
      <c r="AK39" s="382">
        <v>0</v>
      </c>
      <c r="AL39" s="382">
        <v>0</v>
      </c>
      <c r="AM39" s="382">
        <v>76584</v>
      </c>
      <c r="AN39" s="382">
        <v>0</v>
      </c>
    </row>
    <row r="40" spans="3:40" x14ac:dyDescent="0.3">
      <c r="C40" s="382">
        <v>12</v>
      </c>
      <c r="D40" s="382">
        <v>4</v>
      </c>
      <c r="E40" s="382">
        <v>9</v>
      </c>
      <c r="F40" s="382">
        <v>13900</v>
      </c>
      <c r="G40" s="382">
        <v>0</v>
      </c>
      <c r="H40" s="382">
        <v>0</v>
      </c>
      <c r="I40" s="382">
        <v>0</v>
      </c>
      <c r="J40" s="382">
        <v>0</v>
      </c>
      <c r="K40" s="382">
        <v>12200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700</v>
      </c>
      <c r="AD40" s="382">
        <v>0</v>
      </c>
      <c r="AE40" s="382">
        <v>0</v>
      </c>
      <c r="AF40" s="382">
        <v>0</v>
      </c>
      <c r="AG40" s="382">
        <v>0</v>
      </c>
      <c r="AH40" s="382">
        <v>1000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12</v>
      </c>
      <c r="D41" s="382">
        <v>4</v>
      </c>
      <c r="E41" s="382">
        <v>10</v>
      </c>
      <c r="F41" s="382">
        <v>25605</v>
      </c>
      <c r="G41" s="382">
        <v>0</v>
      </c>
      <c r="H41" s="382">
        <v>25605</v>
      </c>
      <c r="I41" s="382">
        <v>0</v>
      </c>
      <c r="J41" s="382">
        <v>0</v>
      </c>
      <c r="K41" s="382">
        <v>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12</v>
      </c>
      <c r="D42" s="382">
        <v>4</v>
      </c>
      <c r="E42" s="382">
        <v>11</v>
      </c>
      <c r="F42" s="382">
        <v>7796.416666666667</v>
      </c>
      <c r="G42" s="382">
        <v>0</v>
      </c>
      <c r="H42" s="382">
        <v>5296.416666666667</v>
      </c>
      <c r="I42" s="382">
        <v>0</v>
      </c>
      <c r="J42" s="382">
        <v>0</v>
      </c>
      <c r="K42" s="382">
        <v>2500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3544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3607016</v>
      </c>
      <c r="C3" s="355">
        <f t="shared" ref="C3:R3" si="0">SUBTOTAL(9,C6:C1048576)</f>
        <v>4</v>
      </c>
      <c r="D3" s="355">
        <f t="shared" si="0"/>
        <v>3261775</v>
      </c>
      <c r="E3" s="355">
        <f t="shared" si="0"/>
        <v>2.5043831252724433</v>
      </c>
      <c r="F3" s="355">
        <f t="shared" si="0"/>
        <v>3391296</v>
      </c>
      <c r="G3" s="356">
        <f>IF(B3&lt;&gt;0,F3/B3,"")</f>
        <v>0.94019433237889716</v>
      </c>
      <c r="H3" s="357">
        <f t="shared" si="0"/>
        <v>293925.1399999999</v>
      </c>
      <c r="I3" s="355">
        <f t="shared" si="0"/>
        <v>1</v>
      </c>
      <c r="J3" s="355">
        <f t="shared" si="0"/>
        <v>344421.60000000003</v>
      </c>
      <c r="K3" s="355">
        <f t="shared" si="0"/>
        <v>1.1309268747817902</v>
      </c>
      <c r="L3" s="355">
        <f t="shared" si="0"/>
        <v>571901.09000000008</v>
      </c>
      <c r="M3" s="358">
        <f>IF(H3&lt;&gt;0,L3/H3,"")</f>
        <v>1.9457372377197824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3536</v>
      </c>
      <c r="B6" s="755">
        <v>2992373</v>
      </c>
      <c r="C6" s="625">
        <v>1</v>
      </c>
      <c r="D6" s="755">
        <v>2708392</v>
      </c>
      <c r="E6" s="625">
        <v>0.90509839515327806</v>
      </c>
      <c r="F6" s="755">
        <v>2765140</v>
      </c>
      <c r="G6" s="646">
        <v>0.92406260850502264</v>
      </c>
      <c r="H6" s="755">
        <v>293925.1399999999</v>
      </c>
      <c r="I6" s="625">
        <v>1</v>
      </c>
      <c r="J6" s="755">
        <v>332407.84000000003</v>
      </c>
      <c r="K6" s="625">
        <v>1.1309268747817902</v>
      </c>
      <c r="L6" s="755">
        <v>566986.37000000011</v>
      </c>
      <c r="M6" s="646">
        <v>1.9290162454290243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3537</v>
      </c>
      <c r="B7" s="756">
        <v>551493</v>
      </c>
      <c r="C7" s="696">
        <v>1</v>
      </c>
      <c r="D7" s="756">
        <v>436704</v>
      </c>
      <c r="E7" s="696">
        <v>0.79185773890149103</v>
      </c>
      <c r="F7" s="756">
        <v>506283</v>
      </c>
      <c r="G7" s="701">
        <v>0.91802253156431723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3538</v>
      </c>
      <c r="B8" s="756">
        <v>32907</v>
      </c>
      <c r="C8" s="696">
        <v>1</v>
      </c>
      <c r="D8" s="756">
        <v>26570</v>
      </c>
      <c r="E8" s="696">
        <v>0.80742699121767403</v>
      </c>
      <c r="F8" s="756">
        <v>77569</v>
      </c>
      <c r="G8" s="701">
        <v>2.3572188288206157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3539</v>
      </c>
      <c r="B9" s="756">
        <v>30243</v>
      </c>
      <c r="C9" s="696">
        <v>1</v>
      </c>
      <c r="D9" s="756"/>
      <c r="E9" s="696"/>
      <c r="F9" s="756"/>
      <c r="G9" s="701"/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thickBot="1" x14ac:dyDescent="0.35">
      <c r="A10" s="758" t="s">
        <v>3540</v>
      </c>
      <c r="B10" s="757"/>
      <c r="C10" s="704"/>
      <c r="D10" s="757">
        <v>90109</v>
      </c>
      <c r="E10" s="704"/>
      <c r="F10" s="757">
        <v>42304</v>
      </c>
      <c r="G10" s="709"/>
      <c r="H10" s="757"/>
      <c r="I10" s="704"/>
      <c r="J10" s="757">
        <v>12013.76</v>
      </c>
      <c r="K10" s="704"/>
      <c r="L10" s="757">
        <v>4914.72</v>
      </c>
      <c r="M10" s="709"/>
      <c r="N10" s="757"/>
      <c r="O10" s="704"/>
      <c r="P10" s="757"/>
      <c r="Q10" s="704"/>
      <c r="R10" s="757"/>
      <c r="S10" s="710"/>
    </row>
    <row r="11" spans="1:19" ht="14.4" customHeight="1" x14ac:dyDescent="0.3">
      <c r="A11" s="759" t="s">
        <v>3541</v>
      </c>
    </row>
    <row r="12" spans="1:19" ht="14.4" customHeight="1" x14ac:dyDescent="0.3">
      <c r="A12" s="760" t="s">
        <v>3542</v>
      </c>
    </row>
    <row r="13" spans="1:19" ht="14.4" customHeight="1" x14ac:dyDescent="0.3">
      <c r="A13" s="759" t="s">
        <v>3543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3719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18006.3</v>
      </c>
      <c r="F3" s="215">
        <f t="shared" si="0"/>
        <v>3900941.14</v>
      </c>
      <c r="G3" s="78"/>
      <c r="H3" s="78"/>
      <c r="I3" s="215">
        <f t="shared" si="0"/>
        <v>17693.100000000002</v>
      </c>
      <c r="J3" s="215">
        <f t="shared" si="0"/>
        <v>3606196.5999999996</v>
      </c>
      <c r="K3" s="78"/>
      <c r="L3" s="78"/>
      <c r="M3" s="215">
        <f t="shared" si="0"/>
        <v>18169.7</v>
      </c>
      <c r="N3" s="215">
        <f t="shared" si="0"/>
        <v>3963197.0900000003</v>
      </c>
      <c r="O3" s="79">
        <f>IF(F3=0,0,N3/F3)</f>
        <v>1.0159592128580541</v>
      </c>
      <c r="P3" s="216">
        <f>IF(M3=0,0,N3/M3)</f>
        <v>218.1212177416248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3545</v>
      </c>
      <c r="B6" s="625" t="s">
        <v>1006</v>
      </c>
      <c r="C6" s="625" t="s">
        <v>3546</v>
      </c>
      <c r="D6" s="625" t="s">
        <v>3547</v>
      </c>
      <c r="E6" s="628">
        <v>0.4</v>
      </c>
      <c r="F6" s="628">
        <v>58.24</v>
      </c>
      <c r="G6" s="625">
        <v>1</v>
      </c>
      <c r="H6" s="625">
        <v>145.6</v>
      </c>
      <c r="I6" s="628">
        <v>1</v>
      </c>
      <c r="J6" s="628">
        <v>157.94</v>
      </c>
      <c r="K6" s="625">
        <v>2.7118818681318682</v>
      </c>
      <c r="L6" s="625">
        <v>157.94</v>
      </c>
      <c r="M6" s="628">
        <v>0.2</v>
      </c>
      <c r="N6" s="628">
        <v>31.58</v>
      </c>
      <c r="O6" s="646">
        <v>0.54223901098901095</v>
      </c>
      <c r="P6" s="629">
        <v>157.89999999999998</v>
      </c>
    </row>
    <row r="7" spans="1:16" ht="14.4" customHeight="1" x14ac:dyDescent="0.3">
      <c r="A7" s="695" t="s">
        <v>3545</v>
      </c>
      <c r="B7" s="696" t="s">
        <v>1006</v>
      </c>
      <c r="C7" s="696" t="s">
        <v>3548</v>
      </c>
      <c r="D7" s="696" t="s">
        <v>3549</v>
      </c>
      <c r="E7" s="711">
        <v>1</v>
      </c>
      <c r="F7" s="711">
        <v>9760.49</v>
      </c>
      <c r="G7" s="696">
        <v>1</v>
      </c>
      <c r="H7" s="696">
        <v>9760.49</v>
      </c>
      <c r="I7" s="711">
        <v>5</v>
      </c>
      <c r="J7" s="711">
        <v>48485.62</v>
      </c>
      <c r="K7" s="696">
        <v>4.9675395395108239</v>
      </c>
      <c r="L7" s="696">
        <v>9697.1239999999998</v>
      </c>
      <c r="M7" s="711">
        <v>11</v>
      </c>
      <c r="N7" s="711">
        <v>91764.639999999985</v>
      </c>
      <c r="O7" s="701">
        <v>9.4016427453949536</v>
      </c>
      <c r="P7" s="712">
        <v>8342.239999999998</v>
      </c>
    </row>
    <row r="8" spans="1:16" ht="14.4" customHeight="1" x14ac:dyDescent="0.3">
      <c r="A8" s="695" t="s">
        <v>3545</v>
      </c>
      <c r="B8" s="696" t="s">
        <v>1006</v>
      </c>
      <c r="C8" s="696" t="s">
        <v>3550</v>
      </c>
      <c r="D8" s="696" t="s">
        <v>1402</v>
      </c>
      <c r="E8" s="711">
        <v>0.2</v>
      </c>
      <c r="F8" s="711">
        <v>11.39</v>
      </c>
      <c r="G8" s="696">
        <v>1</v>
      </c>
      <c r="H8" s="696">
        <v>56.95</v>
      </c>
      <c r="I8" s="711">
        <v>5.4</v>
      </c>
      <c r="J8" s="711">
        <v>310.27</v>
      </c>
      <c r="K8" s="696">
        <v>27.240561896400347</v>
      </c>
      <c r="L8" s="696">
        <v>57.457407407407402</v>
      </c>
      <c r="M8" s="711">
        <v>10</v>
      </c>
      <c r="N8" s="711">
        <v>562.53</v>
      </c>
      <c r="O8" s="701">
        <v>49.38805970149253</v>
      </c>
      <c r="P8" s="712">
        <v>56.253</v>
      </c>
    </row>
    <row r="9" spans="1:16" ht="14.4" customHeight="1" x14ac:dyDescent="0.3">
      <c r="A9" s="695" t="s">
        <v>3545</v>
      </c>
      <c r="B9" s="696" t="s">
        <v>1006</v>
      </c>
      <c r="C9" s="696" t="s">
        <v>3551</v>
      </c>
      <c r="D9" s="696" t="s">
        <v>1436</v>
      </c>
      <c r="E9" s="711">
        <v>5</v>
      </c>
      <c r="F9" s="711">
        <v>51362.46</v>
      </c>
      <c r="G9" s="696">
        <v>1</v>
      </c>
      <c r="H9" s="696">
        <v>10272.492</v>
      </c>
      <c r="I9" s="711">
        <v>13</v>
      </c>
      <c r="J9" s="711">
        <v>125773.46</v>
      </c>
      <c r="K9" s="696">
        <v>2.4487429145722381</v>
      </c>
      <c r="L9" s="696">
        <v>9674.8815384615391</v>
      </c>
      <c r="M9" s="711">
        <v>14</v>
      </c>
      <c r="N9" s="711">
        <v>110287.79999999999</v>
      </c>
      <c r="O9" s="701">
        <v>2.1472452838123406</v>
      </c>
      <c r="P9" s="712">
        <v>7877.6999999999989</v>
      </c>
    </row>
    <row r="10" spans="1:16" ht="14.4" customHeight="1" x14ac:dyDescent="0.3">
      <c r="A10" s="695" t="s">
        <v>3545</v>
      </c>
      <c r="B10" s="696" t="s">
        <v>1006</v>
      </c>
      <c r="C10" s="696" t="s">
        <v>3552</v>
      </c>
      <c r="D10" s="696" t="s">
        <v>1631</v>
      </c>
      <c r="E10" s="711">
        <v>3</v>
      </c>
      <c r="F10" s="711">
        <v>19887.18</v>
      </c>
      <c r="G10" s="696">
        <v>1</v>
      </c>
      <c r="H10" s="696">
        <v>6629.06</v>
      </c>
      <c r="I10" s="711">
        <v>4</v>
      </c>
      <c r="J10" s="711">
        <v>27917.11</v>
      </c>
      <c r="K10" s="696">
        <v>1.4037741902069574</v>
      </c>
      <c r="L10" s="696">
        <v>6979.2775000000001</v>
      </c>
      <c r="M10" s="711">
        <v>4</v>
      </c>
      <c r="N10" s="711">
        <v>27870.080000000002</v>
      </c>
      <c r="O10" s="701">
        <v>1.4014093501441633</v>
      </c>
      <c r="P10" s="712">
        <v>6967.52</v>
      </c>
    </row>
    <row r="11" spans="1:16" ht="14.4" customHeight="1" x14ac:dyDescent="0.3">
      <c r="A11" s="695" t="s">
        <v>3545</v>
      </c>
      <c r="B11" s="696" t="s">
        <v>1006</v>
      </c>
      <c r="C11" s="696" t="s">
        <v>3553</v>
      </c>
      <c r="D11" s="696" t="s">
        <v>1636</v>
      </c>
      <c r="E11" s="711">
        <v>15.7</v>
      </c>
      <c r="F11" s="711">
        <v>84817.13</v>
      </c>
      <c r="G11" s="696">
        <v>1</v>
      </c>
      <c r="H11" s="696">
        <v>5402.3649681528668</v>
      </c>
      <c r="I11" s="711">
        <v>3.4999999999999996</v>
      </c>
      <c r="J11" s="711">
        <v>19112.800000000003</v>
      </c>
      <c r="K11" s="696">
        <v>0.2253412724528642</v>
      </c>
      <c r="L11" s="696">
        <v>5460.8000000000011</v>
      </c>
      <c r="M11" s="711">
        <v>9.6</v>
      </c>
      <c r="N11" s="711">
        <v>52423.68</v>
      </c>
      <c r="O11" s="701">
        <v>0.61807891872785603</v>
      </c>
      <c r="P11" s="712">
        <v>5460.8</v>
      </c>
    </row>
    <row r="12" spans="1:16" ht="14.4" customHeight="1" x14ac:dyDescent="0.3">
      <c r="A12" s="695" t="s">
        <v>3545</v>
      </c>
      <c r="B12" s="696" t="s">
        <v>1006</v>
      </c>
      <c r="C12" s="696" t="s">
        <v>3554</v>
      </c>
      <c r="D12" s="696" t="s">
        <v>3555</v>
      </c>
      <c r="E12" s="711">
        <v>16</v>
      </c>
      <c r="F12" s="711">
        <v>40131.9</v>
      </c>
      <c r="G12" s="696">
        <v>1</v>
      </c>
      <c r="H12" s="696">
        <v>2508.2437500000001</v>
      </c>
      <c r="I12" s="711">
        <v>2</v>
      </c>
      <c r="J12" s="711">
        <v>4669.24</v>
      </c>
      <c r="K12" s="696">
        <v>0.11634734463107901</v>
      </c>
      <c r="L12" s="696">
        <v>2334.62</v>
      </c>
      <c r="M12" s="711"/>
      <c r="N12" s="711"/>
      <c r="O12" s="701"/>
      <c r="P12" s="712"/>
    </row>
    <row r="13" spans="1:16" ht="14.4" customHeight="1" x14ac:dyDescent="0.3">
      <c r="A13" s="695" t="s">
        <v>3545</v>
      </c>
      <c r="B13" s="696" t="s">
        <v>1006</v>
      </c>
      <c r="C13" s="696" t="s">
        <v>3556</v>
      </c>
      <c r="D13" s="696" t="s">
        <v>1439</v>
      </c>
      <c r="E13" s="711"/>
      <c r="F13" s="711"/>
      <c r="G13" s="696"/>
      <c r="H13" s="696"/>
      <c r="I13" s="711">
        <v>5</v>
      </c>
      <c r="J13" s="711">
        <v>35083.449999999997</v>
      </c>
      <c r="K13" s="696"/>
      <c r="L13" s="696">
        <v>7016.69</v>
      </c>
      <c r="M13" s="711">
        <v>20</v>
      </c>
      <c r="N13" s="711">
        <v>140333.79999999999</v>
      </c>
      <c r="O13" s="701"/>
      <c r="P13" s="712">
        <v>7016.69</v>
      </c>
    </row>
    <row r="14" spans="1:16" ht="14.4" customHeight="1" x14ac:dyDescent="0.3">
      <c r="A14" s="695" t="s">
        <v>3545</v>
      </c>
      <c r="B14" s="696" t="s">
        <v>1006</v>
      </c>
      <c r="C14" s="696" t="s">
        <v>3557</v>
      </c>
      <c r="D14" s="696" t="s">
        <v>1452</v>
      </c>
      <c r="E14" s="711"/>
      <c r="F14" s="711"/>
      <c r="G14" s="696"/>
      <c r="H14" s="696"/>
      <c r="I14" s="711"/>
      <c r="J14" s="711"/>
      <c r="K14" s="696"/>
      <c r="L14" s="696"/>
      <c r="M14" s="711">
        <v>10</v>
      </c>
      <c r="N14" s="711">
        <v>39726</v>
      </c>
      <c r="O14" s="701"/>
      <c r="P14" s="712">
        <v>3972.6</v>
      </c>
    </row>
    <row r="15" spans="1:16" ht="14.4" customHeight="1" x14ac:dyDescent="0.3">
      <c r="A15" s="695" t="s">
        <v>3545</v>
      </c>
      <c r="B15" s="696" t="s">
        <v>3558</v>
      </c>
      <c r="C15" s="696" t="s">
        <v>3559</v>
      </c>
      <c r="D15" s="696" t="s">
        <v>3560</v>
      </c>
      <c r="E15" s="711"/>
      <c r="F15" s="711"/>
      <c r="G15" s="696"/>
      <c r="H15" s="696"/>
      <c r="I15" s="711"/>
      <c r="J15" s="711"/>
      <c r="K15" s="696"/>
      <c r="L15" s="696"/>
      <c r="M15" s="711">
        <v>1</v>
      </c>
      <c r="N15" s="711">
        <v>2625.11</v>
      </c>
      <c r="O15" s="701"/>
      <c r="P15" s="712">
        <v>2625.11</v>
      </c>
    </row>
    <row r="16" spans="1:16" ht="14.4" customHeight="1" x14ac:dyDescent="0.3">
      <c r="A16" s="695" t="s">
        <v>3545</v>
      </c>
      <c r="B16" s="696" t="s">
        <v>3558</v>
      </c>
      <c r="C16" s="696" t="s">
        <v>3561</v>
      </c>
      <c r="D16" s="696" t="s">
        <v>3562</v>
      </c>
      <c r="E16" s="711"/>
      <c r="F16" s="711"/>
      <c r="G16" s="696"/>
      <c r="H16" s="696"/>
      <c r="I16" s="711">
        <v>2</v>
      </c>
      <c r="J16" s="711">
        <v>2093.46</v>
      </c>
      <c r="K16" s="696"/>
      <c r="L16" s="696">
        <v>1046.73</v>
      </c>
      <c r="M16" s="711">
        <v>4</v>
      </c>
      <c r="N16" s="711">
        <v>4186.92</v>
      </c>
      <c r="O16" s="701"/>
      <c r="P16" s="712">
        <v>1046.73</v>
      </c>
    </row>
    <row r="17" spans="1:16" ht="14.4" customHeight="1" x14ac:dyDescent="0.3">
      <c r="A17" s="695" t="s">
        <v>3545</v>
      </c>
      <c r="B17" s="696" t="s">
        <v>3558</v>
      </c>
      <c r="C17" s="696" t="s">
        <v>3563</v>
      </c>
      <c r="D17" s="696" t="s">
        <v>3564</v>
      </c>
      <c r="E17" s="711"/>
      <c r="F17" s="711"/>
      <c r="G17" s="696"/>
      <c r="H17" s="696"/>
      <c r="I17" s="711">
        <v>1</v>
      </c>
      <c r="J17" s="711">
        <v>1001.13</v>
      </c>
      <c r="K17" s="696"/>
      <c r="L17" s="696">
        <v>1001.13</v>
      </c>
      <c r="M17" s="711">
        <v>3</v>
      </c>
      <c r="N17" s="711">
        <v>3003.39</v>
      </c>
      <c r="O17" s="701"/>
      <c r="P17" s="712">
        <v>1001.13</v>
      </c>
    </row>
    <row r="18" spans="1:16" ht="14.4" customHeight="1" x14ac:dyDescent="0.3">
      <c r="A18" s="695" t="s">
        <v>3545</v>
      </c>
      <c r="B18" s="696" t="s">
        <v>3558</v>
      </c>
      <c r="C18" s="696" t="s">
        <v>3565</v>
      </c>
      <c r="D18" s="696" t="s">
        <v>3566</v>
      </c>
      <c r="E18" s="711"/>
      <c r="F18" s="711"/>
      <c r="G18" s="696"/>
      <c r="H18" s="696"/>
      <c r="I18" s="711">
        <v>2</v>
      </c>
      <c r="J18" s="711">
        <v>478.8</v>
      </c>
      <c r="K18" s="696"/>
      <c r="L18" s="696">
        <v>239.4</v>
      </c>
      <c r="M18" s="711">
        <v>1</v>
      </c>
      <c r="N18" s="711">
        <v>239.4</v>
      </c>
      <c r="O18" s="701"/>
      <c r="P18" s="712">
        <v>239.4</v>
      </c>
    </row>
    <row r="19" spans="1:16" ht="14.4" customHeight="1" x14ac:dyDescent="0.3">
      <c r="A19" s="695" t="s">
        <v>3545</v>
      </c>
      <c r="B19" s="696" t="s">
        <v>3558</v>
      </c>
      <c r="C19" s="696" t="s">
        <v>3567</v>
      </c>
      <c r="D19" s="696" t="s">
        <v>3568</v>
      </c>
      <c r="E19" s="711"/>
      <c r="F19" s="711"/>
      <c r="G19" s="696"/>
      <c r="H19" s="696"/>
      <c r="I19" s="711">
        <v>2</v>
      </c>
      <c r="J19" s="711">
        <v>1803.28</v>
      </c>
      <c r="K19" s="696"/>
      <c r="L19" s="696">
        <v>901.64</v>
      </c>
      <c r="M19" s="711">
        <v>5</v>
      </c>
      <c r="N19" s="711">
        <v>4508.2</v>
      </c>
      <c r="O19" s="701"/>
      <c r="P19" s="712">
        <v>901.64</v>
      </c>
    </row>
    <row r="20" spans="1:16" ht="14.4" customHeight="1" x14ac:dyDescent="0.3">
      <c r="A20" s="695" t="s">
        <v>3545</v>
      </c>
      <c r="B20" s="696" t="s">
        <v>3558</v>
      </c>
      <c r="C20" s="696" t="s">
        <v>3569</v>
      </c>
      <c r="D20" s="696" t="s">
        <v>3570</v>
      </c>
      <c r="E20" s="711">
        <v>3</v>
      </c>
      <c r="F20" s="711">
        <v>1226.22</v>
      </c>
      <c r="G20" s="696">
        <v>1</v>
      </c>
      <c r="H20" s="696">
        <v>408.74</v>
      </c>
      <c r="I20" s="711">
        <v>6</v>
      </c>
      <c r="J20" s="711">
        <v>2452.44</v>
      </c>
      <c r="K20" s="696">
        <v>2</v>
      </c>
      <c r="L20" s="696">
        <v>408.74</v>
      </c>
      <c r="M20" s="711">
        <v>9</v>
      </c>
      <c r="N20" s="711">
        <v>3678.66</v>
      </c>
      <c r="O20" s="701">
        <v>3</v>
      </c>
      <c r="P20" s="712">
        <v>408.74</v>
      </c>
    </row>
    <row r="21" spans="1:16" ht="14.4" customHeight="1" x14ac:dyDescent="0.3">
      <c r="A21" s="695" t="s">
        <v>3545</v>
      </c>
      <c r="B21" s="696" t="s">
        <v>3558</v>
      </c>
      <c r="C21" s="696" t="s">
        <v>3571</v>
      </c>
      <c r="D21" s="696" t="s">
        <v>3572</v>
      </c>
      <c r="E21" s="711">
        <v>26</v>
      </c>
      <c r="F21" s="711">
        <v>5262.4000000000005</v>
      </c>
      <c r="G21" s="696">
        <v>1</v>
      </c>
      <c r="H21" s="696">
        <v>202.40000000000003</v>
      </c>
      <c r="I21" s="711">
        <v>19</v>
      </c>
      <c r="J21" s="711">
        <v>3845.6000000000004</v>
      </c>
      <c r="K21" s="696">
        <v>0.73076923076923073</v>
      </c>
      <c r="L21" s="696">
        <v>202.4</v>
      </c>
      <c r="M21" s="711">
        <v>15</v>
      </c>
      <c r="N21" s="711">
        <v>3036</v>
      </c>
      <c r="O21" s="701">
        <v>0.57692307692307687</v>
      </c>
      <c r="P21" s="712">
        <v>202.4</v>
      </c>
    </row>
    <row r="22" spans="1:16" ht="14.4" customHeight="1" x14ac:dyDescent="0.3">
      <c r="A22" s="695" t="s">
        <v>3545</v>
      </c>
      <c r="B22" s="696" t="s">
        <v>3558</v>
      </c>
      <c r="C22" s="696" t="s">
        <v>3573</v>
      </c>
      <c r="D22" s="696" t="s">
        <v>3574</v>
      </c>
      <c r="E22" s="711">
        <v>25</v>
      </c>
      <c r="F22" s="711">
        <v>26075</v>
      </c>
      <c r="G22" s="696">
        <v>1</v>
      </c>
      <c r="H22" s="696">
        <v>1043</v>
      </c>
      <c r="I22" s="711">
        <v>18</v>
      </c>
      <c r="J22" s="711">
        <v>18774</v>
      </c>
      <c r="K22" s="696">
        <v>0.72</v>
      </c>
      <c r="L22" s="696">
        <v>1043</v>
      </c>
      <c r="M22" s="711">
        <v>15</v>
      </c>
      <c r="N22" s="711">
        <v>15645</v>
      </c>
      <c r="O22" s="701">
        <v>0.6</v>
      </c>
      <c r="P22" s="712">
        <v>1043</v>
      </c>
    </row>
    <row r="23" spans="1:16" ht="14.4" customHeight="1" x14ac:dyDescent="0.3">
      <c r="A23" s="695" t="s">
        <v>3545</v>
      </c>
      <c r="B23" s="696" t="s">
        <v>3558</v>
      </c>
      <c r="C23" s="696" t="s">
        <v>3575</v>
      </c>
      <c r="D23" s="696" t="s">
        <v>3576</v>
      </c>
      <c r="E23" s="711"/>
      <c r="F23" s="711"/>
      <c r="G23" s="696"/>
      <c r="H23" s="696"/>
      <c r="I23" s="711">
        <v>2</v>
      </c>
      <c r="J23" s="711">
        <v>3330</v>
      </c>
      <c r="K23" s="696"/>
      <c r="L23" s="696">
        <v>1665</v>
      </c>
      <c r="M23" s="711">
        <v>2</v>
      </c>
      <c r="N23" s="711">
        <v>3330</v>
      </c>
      <c r="O23" s="701"/>
      <c r="P23" s="712">
        <v>1665</v>
      </c>
    </row>
    <row r="24" spans="1:16" ht="14.4" customHeight="1" x14ac:dyDescent="0.3">
      <c r="A24" s="695" t="s">
        <v>3545</v>
      </c>
      <c r="B24" s="696" t="s">
        <v>3558</v>
      </c>
      <c r="C24" s="696" t="s">
        <v>3577</v>
      </c>
      <c r="D24" s="696" t="s">
        <v>3578</v>
      </c>
      <c r="E24" s="711">
        <v>4</v>
      </c>
      <c r="F24" s="711">
        <v>9744</v>
      </c>
      <c r="G24" s="696">
        <v>1</v>
      </c>
      <c r="H24" s="696">
        <v>2436</v>
      </c>
      <c r="I24" s="711">
        <v>5</v>
      </c>
      <c r="J24" s="711">
        <v>12180</v>
      </c>
      <c r="K24" s="696">
        <v>1.25</v>
      </c>
      <c r="L24" s="696">
        <v>2436</v>
      </c>
      <c r="M24" s="711">
        <v>9</v>
      </c>
      <c r="N24" s="711">
        <v>21924</v>
      </c>
      <c r="O24" s="701">
        <v>2.25</v>
      </c>
      <c r="P24" s="712">
        <v>2436</v>
      </c>
    </row>
    <row r="25" spans="1:16" ht="14.4" customHeight="1" x14ac:dyDescent="0.3">
      <c r="A25" s="695" t="s">
        <v>3545</v>
      </c>
      <c r="B25" s="696" t="s">
        <v>3558</v>
      </c>
      <c r="C25" s="696" t="s">
        <v>3579</v>
      </c>
      <c r="D25" s="696" t="s">
        <v>3580</v>
      </c>
      <c r="E25" s="711"/>
      <c r="F25" s="711"/>
      <c r="G25" s="696"/>
      <c r="H25" s="696"/>
      <c r="I25" s="711">
        <v>5</v>
      </c>
      <c r="J25" s="711">
        <v>3700</v>
      </c>
      <c r="K25" s="696"/>
      <c r="L25" s="696">
        <v>740</v>
      </c>
      <c r="M25" s="711">
        <v>2</v>
      </c>
      <c r="N25" s="711">
        <v>1480</v>
      </c>
      <c r="O25" s="701"/>
      <c r="P25" s="712">
        <v>740</v>
      </c>
    </row>
    <row r="26" spans="1:16" ht="14.4" customHeight="1" x14ac:dyDescent="0.3">
      <c r="A26" s="695" t="s">
        <v>3545</v>
      </c>
      <c r="B26" s="696" t="s">
        <v>3558</v>
      </c>
      <c r="C26" s="696" t="s">
        <v>3581</v>
      </c>
      <c r="D26" s="696" t="s">
        <v>3582</v>
      </c>
      <c r="E26" s="711">
        <v>16</v>
      </c>
      <c r="F26" s="711">
        <v>45588.729999999996</v>
      </c>
      <c r="G26" s="696">
        <v>1</v>
      </c>
      <c r="H26" s="696">
        <v>2849.2956249999997</v>
      </c>
      <c r="I26" s="711">
        <v>6</v>
      </c>
      <c r="J26" s="711">
        <v>17597.46</v>
      </c>
      <c r="K26" s="696">
        <v>0.38600461122738011</v>
      </c>
      <c r="L26" s="696">
        <v>2932.91</v>
      </c>
      <c r="M26" s="711">
        <v>13</v>
      </c>
      <c r="N26" s="711">
        <v>38127.83</v>
      </c>
      <c r="O26" s="701">
        <v>0.83634332432599034</v>
      </c>
      <c r="P26" s="712">
        <v>2932.9100000000003</v>
      </c>
    </row>
    <row r="27" spans="1:16" ht="14.4" customHeight="1" x14ac:dyDescent="0.3">
      <c r="A27" s="695" t="s">
        <v>3545</v>
      </c>
      <c r="B27" s="696" t="s">
        <v>3558</v>
      </c>
      <c r="C27" s="696" t="s">
        <v>3583</v>
      </c>
      <c r="D27" s="696" t="s">
        <v>3584</v>
      </c>
      <c r="E27" s="711"/>
      <c r="F27" s="711"/>
      <c r="G27" s="696"/>
      <c r="H27" s="696"/>
      <c r="I27" s="711">
        <v>2</v>
      </c>
      <c r="J27" s="711">
        <v>2793</v>
      </c>
      <c r="K27" s="696"/>
      <c r="L27" s="696">
        <v>1396.5</v>
      </c>
      <c r="M27" s="711">
        <v>1</v>
      </c>
      <c r="N27" s="711">
        <v>1396.5</v>
      </c>
      <c r="O27" s="701"/>
      <c r="P27" s="712">
        <v>1396.5</v>
      </c>
    </row>
    <row r="28" spans="1:16" ht="14.4" customHeight="1" x14ac:dyDescent="0.3">
      <c r="A28" s="695" t="s">
        <v>3545</v>
      </c>
      <c r="B28" s="696" t="s">
        <v>3558</v>
      </c>
      <c r="C28" s="696" t="s">
        <v>3585</v>
      </c>
      <c r="D28" s="696" t="s">
        <v>3586</v>
      </c>
      <c r="E28" s="711"/>
      <c r="F28" s="711"/>
      <c r="G28" s="696"/>
      <c r="H28" s="696"/>
      <c r="I28" s="711">
        <v>1</v>
      </c>
      <c r="J28" s="711">
        <v>848.78</v>
      </c>
      <c r="K28" s="696"/>
      <c r="L28" s="696">
        <v>848.78</v>
      </c>
      <c r="M28" s="711"/>
      <c r="N28" s="711"/>
      <c r="O28" s="701"/>
      <c r="P28" s="712"/>
    </row>
    <row r="29" spans="1:16" ht="14.4" customHeight="1" x14ac:dyDescent="0.3">
      <c r="A29" s="695" t="s">
        <v>3545</v>
      </c>
      <c r="B29" s="696" t="s">
        <v>3558</v>
      </c>
      <c r="C29" s="696" t="s">
        <v>3587</v>
      </c>
      <c r="D29" s="696" t="s">
        <v>3588</v>
      </c>
      <c r="E29" s="711"/>
      <c r="F29" s="711"/>
      <c r="G29" s="696"/>
      <c r="H29" s="696"/>
      <c r="I29" s="711"/>
      <c r="J29" s="711"/>
      <c r="K29" s="696"/>
      <c r="L29" s="696"/>
      <c r="M29" s="711">
        <v>1</v>
      </c>
      <c r="N29" s="711">
        <v>805.25</v>
      </c>
      <c r="O29" s="701"/>
      <c r="P29" s="712">
        <v>805.25</v>
      </c>
    </row>
    <row r="30" spans="1:16" ht="14.4" customHeight="1" x14ac:dyDescent="0.3">
      <c r="A30" s="695" t="s">
        <v>3545</v>
      </c>
      <c r="B30" s="696" t="s">
        <v>3589</v>
      </c>
      <c r="C30" s="696" t="s">
        <v>3590</v>
      </c>
      <c r="D30" s="696" t="s">
        <v>3591</v>
      </c>
      <c r="E30" s="711">
        <v>158</v>
      </c>
      <c r="F30" s="711">
        <v>33970</v>
      </c>
      <c r="G30" s="696">
        <v>1</v>
      </c>
      <c r="H30" s="696">
        <v>215</v>
      </c>
      <c r="I30" s="711">
        <v>161</v>
      </c>
      <c r="J30" s="711">
        <v>31234</v>
      </c>
      <c r="K30" s="696">
        <v>0.91945834559905804</v>
      </c>
      <c r="L30" s="696">
        <v>194</v>
      </c>
      <c r="M30" s="711">
        <v>160</v>
      </c>
      <c r="N30" s="711">
        <v>31110</v>
      </c>
      <c r="O30" s="701">
        <v>0.91580806594053576</v>
      </c>
      <c r="P30" s="712">
        <v>194.4375</v>
      </c>
    </row>
    <row r="31" spans="1:16" ht="14.4" customHeight="1" x14ac:dyDescent="0.3">
      <c r="A31" s="695" t="s">
        <v>3545</v>
      </c>
      <c r="B31" s="696" t="s">
        <v>3589</v>
      </c>
      <c r="C31" s="696" t="s">
        <v>3592</v>
      </c>
      <c r="D31" s="696" t="s">
        <v>3593</v>
      </c>
      <c r="E31" s="711">
        <v>4</v>
      </c>
      <c r="F31" s="711">
        <v>288</v>
      </c>
      <c r="G31" s="696">
        <v>1</v>
      </c>
      <c r="H31" s="696">
        <v>72</v>
      </c>
      <c r="I31" s="711">
        <v>23</v>
      </c>
      <c r="J31" s="711">
        <v>1679</v>
      </c>
      <c r="K31" s="696">
        <v>5.8298611111111107</v>
      </c>
      <c r="L31" s="696">
        <v>73</v>
      </c>
      <c r="M31" s="711">
        <v>50</v>
      </c>
      <c r="N31" s="711">
        <v>3661</v>
      </c>
      <c r="O31" s="701">
        <v>12.711805555555555</v>
      </c>
      <c r="P31" s="712">
        <v>73.22</v>
      </c>
    </row>
    <row r="32" spans="1:16" ht="14.4" customHeight="1" x14ac:dyDescent="0.3">
      <c r="A32" s="695" t="s">
        <v>3545</v>
      </c>
      <c r="B32" s="696" t="s">
        <v>3589</v>
      </c>
      <c r="C32" s="696" t="s">
        <v>3594</v>
      </c>
      <c r="D32" s="696" t="s">
        <v>3595</v>
      </c>
      <c r="E32" s="711">
        <v>3</v>
      </c>
      <c r="F32" s="711">
        <v>270</v>
      </c>
      <c r="G32" s="696">
        <v>1</v>
      </c>
      <c r="H32" s="696">
        <v>90</v>
      </c>
      <c r="I32" s="711">
        <v>1</v>
      </c>
      <c r="J32" s="711">
        <v>80</v>
      </c>
      <c r="K32" s="696">
        <v>0.29629629629629628</v>
      </c>
      <c r="L32" s="696">
        <v>80</v>
      </c>
      <c r="M32" s="711">
        <v>8</v>
      </c>
      <c r="N32" s="711">
        <v>640</v>
      </c>
      <c r="O32" s="701">
        <v>2.3703703703703702</v>
      </c>
      <c r="P32" s="712">
        <v>80</v>
      </c>
    </row>
    <row r="33" spans="1:16" ht="14.4" customHeight="1" x14ac:dyDescent="0.3">
      <c r="A33" s="695" t="s">
        <v>3545</v>
      </c>
      <c r="B33" s="696" t="s">
        <v>3589</v>
      </c>
      <c r="C33" s="696" t="s">
        <v>3596</v>
      </c>
      <c r="D33" s="696" t="s">
        <v>3597</v>
      </c>
      <c r="E33" s="711">
        <v>18</v>
      </c>
      <c r="F33" s="711">
        <v>2358</v>
      </c>
      <c r="G33" s="696">
        <v>1</v>
      </c>
      <c r="H33" s="696">
        <v>131</v>
      </c>
      <c r="I33" s="711">
        <v>21</v>
      </c>
      <c r="J33" s="711">
        <v>2163</v>
      </c>
      <c r="K33" s="696">
        <v>0.91730279898218825</v>
      </c>
      <c r="L33" s="696">
        <v>103</v>
      </c>
      <c r="M33" s="711">
        <v>20</v>
      </c>
      <c r="N33" s="711">
        <v>2072</v>
      </c>
      <c r="O33" s="701">
        <v>0.8787107718405428</v>
      </c>
      <c r="P33" s="712">
        <v>103.6</v>
      </c>
    </row>
    <row r="34" spans="1:16" ht="14.4" customHeight="1" x14ac:dyDescent="0.3">
      <c r="A34" s="695" t="s">
        <v>3545</v>
      </c>
      <c r="B34" s="696" t="s">
        <v>3589</v>
      </c>
      <c r="C34" s="696" t="s">
        <v>3598</v>
      </c>
      <c r="D34" s="696" t="s">
        <v>3599</v>
      </c>
      <c r="E34" s="711">
        <v>3060</v>
      </c>
      <c r="F34" s="711">
        <v>104040</v>
      </c>
      <c r="G34" s="696">
        <v>1</v>
      </c>
      <c r="H34" s="696">
        <v>34</v>
      </c>
      <c r="I34" s="711">
        <v>3353</v>
      </c>
      <c r="J34" s="711">
        <v>114002</v>
      </c>
      <c r="K34" s="696">
        <v>1.0957516339869282</v>
      </c>
      <c r="L34" s="696">
        <v>34</v>
      </c>
      <c r="M34" s="711">
        <v>3460</v>
      </c>
      <c r="N34" s="711">
        <v>118517</v>
      </c>
      <c r="O34" s="701">
        <v>1.1391484044598232</v>
      </c>
      <c r="P34" s="712">
        <v>34.253468208092485</v>
      </c>
    </row>
    <row r="35" spans="1:16" ht="14.4" customHeight="1" x14ac:dyDescent="0.3">
      <c r="A35" s="695" t="s">
        <v>3545</v>
      </c>
      <c r="B35" s="696" t="s">
        <v>3589</v>
      </c>
      <c r="C35" s="696" t="s">
        <v>3600</v>
      </c>
      <c r="D35" s="696" t="s">
        <v>3601</v>
      </c>
      <c r="E35" s="711">
        <v>173</v>
      </c>
      <c r="F35" s="711">
        <v>1730</v>
      </c>
      <c r="G35" s="696">
        <v>1</v>
      </c>
      <c r="H35" s="696">
        <v>10</v>
      </c>
      <c r="I35" s="711">
        <v>186</v>
      </c>
      <c r="J35" s="711">
        <v>1860</v>
      </c>
      <c r="K35" s="696">
        <v>1.0751445086705202</v>
      </c>
      <c r="L35" s="696">
        <v>10</v>
      </c>
      <c r="M35" s="711">
        <v>219</v>
      </c>
      <c r="N35" s="711">
        <v>2190</v>
      </c>
      <c r="O35" s="701">
        <v>1.2658959537572254</v>
      </c>
      <c r="P35" s="712">
        <v>10</v>
      </c>
    </row>
    <row r="36" spans="1:16" ht="14.4" customHeight="1" x14ac:dyDescent="0.3">
      <c r="A36" s="695" t="s">
        <v>3545</v>
      </c>
      <c r="B36" s="696" t="s">
        <v>3589</v>
      </c>
      <c r="C36" s="696" t="s">
        <v>3602</v>
      </c>
      <c r="D36" s="696" t="s">
        <v>3541</v>
      </c>
      <c r="E36" s="711">
        <v>1</v>
      </c>
      <c r="F36" s="711">
        <v>159</v>
      </c>
      <c r="G36" s="696">
        <v>1</v>
      </c>
      <c r="H36" s="696">
        <v>159</v>
      </c>
      <c r="I36" s="711"/>
      <c r="J36" s="711"/>
      <c r="K36" s="696"/>
      <c r="L36" s="696"/>
      <c r="M36" s="711"/>
      <c r="N36" s="711"/>
      <c r="O36" s="701"/>
      <c r="P36" s="712"/>
    </row>
    <row r="37" spans="1:16" ht="14.4" customHeight="1" x14ac:dyDescent="0.3">
      <c r="A37" s="695" t="s">
        <v>3545</v>
      </c>
      <c r="B37" s="696" t="s">
        <v>3589</v>
      </c>
      <c r="C37" s="696" t="s">
        <v>3603</v>
      </c>
      <c r="D37" s="696" t="s">
        <v>3604</v>
      </c>
      <c r="E37" s="711">
        <v>2077</v>
      </c>
      <c r="F37" s="711">
        <v>486018</v>
      </c>
      <c r="G37" s="696">
        <v>1</v>
      </c>
      <c r="H37" s="696">
        <v>234</v>
      </c>
      <c r="I37" s="711">
        <v>2191</v>
      </c>
      <c r="J37" s="711">
        <v>508312</v>
      </c>
      <c r="K37" s="696">
        <v>1.0458707290676477</v>
      </c>
      <c r="L37" s="696">
        <v>232</v>
      </c>
      <c r="M37" s="711">
        <v>2329</v>
      </c>
      <c r="N37" s="711">
        <v>541604</v>
      </c>
      <c r="O37" s="701">
        <v>1.1143702496615351</v>
      </c>
      <c r="P37" s="712">
        <v>232.54787462430227</v>
      </c>
    </row>
    <row r="38" spans="1:16" ht="14.4" customHeight="1" x14ac:dyDescent="0.3">
      <c r="A38" s="695" t="s">
        <v>3545</v>
      </c>
      <c r="B38" s="696" t="s">
        <v>3589</v>
      </c>
      <c r="C38" s="696" t="s">
        <v>3605</v>
      </c>
      <c r="D38" s="696" t="s">
        <v>3606</v>
      </c>
      <c r="E38" s="711">
        <v>1396</v>
      </c>
      <c r="F38" s="711">
        <v>164728</v>
      </c>
      <c r="G38" s="696">
        <v>1</v>
      </c>
      <c r="H38" s="696">
        <v>118</v>
      </c>
      <c r="I38" s="711">
        <v>1237</v>
      </c>
      <c r="J38" s="711">
        <v>143492</v>
      </c>
      <c r="K38" s="696">
        <v>0.87108445437326987</v>
      </c>
      <c r="L38" s="696">
        <v>116</v>
      </c>
      <c r="M38" s="711">
        <v>1188</v>
      </c>
      <c r="N38" s="711">
        <v>138458</v>
      </c>
      <c r="O38" s="701">
        <v>0.84052498664465058</v>
      </c>
      <c r="P38" s="712">
        <v>116.54713804713805</v>
      </c>
    </row>
    <row r="39" spans="1:16" ht="14.4" customHeight="1" x14ac:dyDescent="0.3">
      <c r="A39" s="695" t="s">
        <v>3545</v>
      </c>
      <c r="B39" s="696" t="s">
        <v>3589</v>
      </c>
      <c r="C39" s="696" t="s">
        <v>3607</v>
      </c>
      <c r="D39" s="696" t="s">
        <v>3608</v>
      </c>
      <c r="E39" s="711">
        <v>22</v>
      </c>
      <c r="F39" s="711">
        <v>6402</v>
      </c>
      <c r="G39" s="696">
        <v>1</v>
      </c>
      <c r="H39" s="696">
        <v>291</v>
      </c>
      <c r="I39" s="711">
        <v>16</v>
      </c>
      <c r="J39" s="711">
        <v>4688</v>
      </c>
      <c r="K39" s="696">
        <v>0.73227116526085601</v>
      </c>
      <c r="L39" s="696">
        <v>293</v>
      </c>
      <c r="M39" s="711">
        <v>26</v>
      </c>
      <c r="N39" s="711">
        <v>7646</v>
      </c>
      <c r="O39" s="701">
        <v>1.1943142767885035</v>
      </c>
      <c r="P39" s="712">
        <v>294.07692307692309</v>
      </c>
    </row>
    <row r="40" spans="1:16" ht="14.4" customHeight="1" x14ac:dyDescent="0.3">
      <c r="A40" s="695" t="s">
        <v>3545</v>
      </c>
      <c r="B40" s="696" t="s">
        <v>3589</v>
      </c>
      <c r="C40" s="696" t="s">
        <v>3609</v>
      </c>
      <c r="D40" s="696" t="s">
        <v>3610</v>
      </c>
      <c r="E40" s="711">
        <v>3</v>
      </c>
      <c r="F40" s="711">
        <v>2388</v>
      </c>
      <c r="G40" s="696">
        <v>1</v>
      </c>
      <c r="H40" s="696">
        <v>796</v>
      </c>
      <c r="I40" s="711"/>
      <c r="J40" s="711"/>
      <c r="K40" s="696"/>
      <c r="L40" s="696"/>
      <c r="M40" s="711"/>
      <c r="N40" s="711"/>
      <c r="O40" s="701"/>
      <c r="P40" s="712"/>
    </row>
    <row r="41" spans="1:16" ht="14.4" customHeight="1" x14ac:dyDescent="0.3">
      <c r="A41" s="695" t="s">
        <v>3545</v>
      </c>
      <c r="B41" s="696" t="s">
        <v>3589</v>
      </c>
      <c r="C41" s="696" t="s">
        <v>3611</v>
      </c>
      <c r="D41" s="696" t="s">
        <v>3612</v>
      </c>
      <c r="E41" s="711">
        <v>26</v>
      </c>
      <c r="F41" s="711">
        <v>39832</v>
      </c>
      <c r="G41" s="696">
        <v>1</v>
      </c>
      <c r="H41" s="696">
        <v>1532</v>
      </c>
      <c r="I41" s="711">
        <v>18</v>
      </c>
      <c r="J41" s="711">
        <v>27630</v>
      </c>
      <c r="K41" s="696">
        <v>0.69366338622213297</v>
      </c>
      <c r="L41" s="696">
        <v>1535</v>
      </c>
      <c r="M41" s="711">
        <v>15</v>
      </c>
      <c r="N41" s="711">
        <v>23074</v>
      </c>
      <c r="O41" s="701">
        <v>0.57928298855191807</v>
      </c>
      <c r="P41" s="712">
        <v>1538.2666666666667</v>
      </c>
    </row>
    <row r="42" spans="1:16" ht="14.4" customHeight="1" x14ac:dyDescent="0.3">
      <c r="A42" s="695" t="s">
        <v>3545</v>
      </c>
      <c r="B42" s="696" t="s">
        <v>3589</v>
      </c>
      <c r="C42" s="696" t="s">
        <v>3613</v>
      </c>
      <c r="D42" s="696" t="s">
        <v>3614</v>
      </c>
      <c r="E42" s="711">
        <v>10</v>
      </c>
      <c r="F42" s="711">
        <v>1890</v>
      </c>
      <c r="G42" s="696">
        <v>1</v>
      </c>
      <c r="H42" s="696">
        <v>189</v>
      </c>
      <c r="I42" s="711">
        <v>7</v>
      </c>
      <c r="J42" s="711">
        <v>1330</v>
      </c>
      <c r="K42" s="696">
        <v>0.70370370370370372</v>
      </c>
      <c r="L42" s="696">
        <v>190</v>
      </c>
      <c r="M42" s="711">
        <v>16</v>
      </c>
      <c r="N42" s="711">
        <v>3048</v>
      </c>
      <c r="O42" s="701">
        <v>1.6126984126984127</v>
      </c>
      <c r="P42" s="712">
        <v>190.5</v>
      </c>
    </row>
    <row r="43" spans="1:16" ht="14.4" customHeight="1" x14ac:dyDescent="0.3">
      <c r="A43" s="695" t="s">
        <v>3545</v>
      </c>
      <c r="B43" s="696" t="s">
        <v>3589</v>
      </c>
      <c r="C43" s="696" t="s">
        <v>3615</v>
      </c>
      <c r="D43" s="696" t="s">
        <v>3616</v>
      </c>
      <c r="E43" s="711">
        <v>181</v>
      </c>
      <c r="F43" s="711">
        <v>58644</v>
      </c>
      <c r="G43" s="696">
        <v>1</v>
      </c>
      <c r="H43" s="696">
        <v>324</v>
      </c>
      <c r="I43" s="711">
        <v>133</v>
      </c>
      <c r="J43" s="711">
        <v>43225</v>
      </c>
      <c r="K43" s="696">
        <v>0.73707455153127344</v>
      </c>
      <c r="L43" s="696">
        <v>325</v>
      </c>
      <c r="M43" s="711">
        <v>145</v>
      </c>
      <c r="N43" s="711">
        <v>47157</v>
      </c>
      <c r="O43" s="701">
        <v>0.80412318395743809</v>
      </c>
      <c r="P43" s="712">
        <v>325.22068965517241</v>
      </c>
    </row>
    <row r="44" spans="1:16" ht="14.4" customHeight="1" x14ac:dyDescent="0.3">
      <c r="A44" s="695" t="s">
        <v>3545</v>
      </c>
      <c r="B44" s="696" t="s">
        <v>3589</v>
      </c>
      <c r="C44" s="696" t="s">
        <v>3617</v>
      </c>
      <c r="D44" s="696" t="s">
        <v>3618</v>
      </c>
      <c r="E44" s="711">
        <v>18</v>
      </c>
      <c r="F44" s="711">
        <v>2934</v>
      </c>
      <c r="G44" s="696">
        <v>1</v>
      </c>
      <c r="H44" s="696">
        <v>163</v>
      </c>
      <c r="I44" s="711">
        <v>2</v>
      </c>
      <c r="J44" s="711">
        <v>326</v>
      </c>
      <c r="K44" s="696">
        <v>0.1111111111111111</v>
      </c>
      <c r="L44" s="696">
        <v>163</v>
      </c>
      <c r="M44" s="711">
        <v>3</v>
      </c>
      <c r="N44" s="711">
        <v>490</v>
      </c>
      <c r="O44" s="701">
        <v>0.16700749829584186</v>
      </c>
      <c r="P44" s="712">
        <v>163.33333333333334</v>
      </c>
    </row>
    <row r="45" spans="1:16" ht="14.4" customHeight="1" x14ac:dyDescent="0.3">
      <c r="A45" s="695" t="s">
        <v>3545</v>
      </c>
      <c r="B45" s="696" t="s">
        <v>3589</v>
      </c>
      <c r="C45" s="696" t="s">
        <v>3619</v>
      </c>
      <c r="D45" s="696" t="s">
        <v>3620</v>
      </c>
      <c r="E45" s="711">
        <v>69</v>
      </c>
      <c r="F45" s="711">
        <v>22632</v>
      </c>
      <c r="G45" s="696">
        <v>1</v>
      </c>
      <c r="H45" s="696">
        <v>328</v>
      </c>
      <c r="I45" s="711">
        <v>56</v>
      </c>
      <c r="J45" s="711">
        <v>18536</v>
      </c>
      <c r="K45" s="696">
        <v>0.81901732060798871</v>
      </c>
      <c r="L45" s="696">
        <v>331</v>
      </c>
      <c r="M45" s="711">
        <v>37</v>
      </c>
      <c r="N45" s="711">
        <v>12282</v>
      </c>
      <c r="O45" s="701">
        <v>0.54268292682926833</v>
      </c>
      <c r="P45" s="712">
        <v>331.94594594594594</v>
      </c>
    </row>
    <row r="46" spans="1:16" ht="14.4" customHeight="1" x14ac:dyDescent="0.3">
      <c r="A46" s="695" t="s">
        <v>3545</v>
      </c>
      <c r="B46" s="696" t="s">
        <v>3589</v>
      </c>
      <c r="C46" s="696" t="s">
        <v>3621</v>
      </c>
      <c r="D46" s="696" t="s">
        <v>3622</v>
      </c>
      <c r="E46" s="711">
        <v>7</v>
      </c>
      <c r="F46" s="711">
        <v>1715</v>
      </c>
      <c r="G46" s="696">
        <v>1</v>
      </c>
      <c r="H46" s="696">
        <v>245</v>
      </c>
      <c r="I46" s="711">
        <v>3</v>
      </c>
      <c r="J46" s="711">
        <v>738</v>
      </c>
      <c r="K46" s="696">
        <v>0.43032069970845482</v>
      </c>
      <c r="L46" s="696">
        <v>246</v>
      </c>
      <c r="M46" s="711">
        <v>2</v>
      </c>
      <c r="N46" s="711">
        <v>492</v>
      </c>
      <c r="O46" s="701">
        <v>0.2868804664723032</v>
      </c>
      <c r="P46" s="712">
        <v>246</v>
      </c>
    </row>
    <row r="47" spans="1:16" ht="14.4" customHeight="1" x14ac:dyDescent="0.3">
      <c r="A47" s="695" t="s">
        <v>3545</v>
      </c>
      <c r="B47" s="696" t="s">
        <v>3589</v>
      </c>
      <c r="C47" s="696" t="s">
        <v>3623</v>
      </c>
      <c r="D47" s="696" t="s">
        <v>3624</v>
      </c>
      <c r="E47" s="711">
        <v>5</v>
      </c>
      <c r="F47" s="711">
        <v>1570</v>
      </c>
      <c r="G47" s="696">
        <v>1</v>
      </c>
      <c r="H47" s="696">
        <v>314</v>
      </c>
      <c r="I47" s="711">
        <v>6</v>
      </c>
      <c r="J47" s="711">
        <v>1890</v>
      </c>
      <c r="K47" s="696">
        <v>1.2038216560509554</v>
      </c>
      <c r="L47" s="696">
        <v>315</v>
      </c>
      <c r="M47" s="711">
        <v>5</v>
      </c>
      <c r="N47" s="711">
        <v>1578</v>
      </c>
      <c r="O47" s="701">
        <v>1.0050955414012739</v>
      </c>
      <c r="P47" s="712">
        <v>315.60000000000002</v>
      </c>
    </row>
    <row r="48" spans="1:16" ht="14.4" customHeight="1" x14ac:dyDescent="0.3">
      <c r="A48" s="695" t="s">
        <v>3545</v>
      </c>
      <c r="B48" s="696" t="s">
        <v>3589</v>
      </c>
      <c r="C48" s="696" t="s">
        <v>3625</v>
      </c>
      <c r="D48" s="696" t="s">
        <v>3626</v>
      </c>
      <c r="E48" s="711">
        <v>5</v>
      </c>
      <c r="F48" s="711">
        <v>1420</v>
      </c>
      <c r="G48" s="696">
        <v>1</v>
      </c>
      <c r="H48" s="696">
        <v>284</v>
      </c>
      <c r="I48" s="711">
        <v>1</v>
      </c>
      <c r="J48" s="711">
        <v>285</v>
      </c>
      <c r="K48" s="696">
        <v>0.20070422535211269</v>
      </c>
      <c r="L48" s="696">
        <v>285</v>
      </c>
      <c r="M48" s="711">
        <v>4</v>
      </c>
      <c r="N48" s="711">
        <v>1140</v>
      </c>
      <c r="O48" s="701">
        <v>0.80281690140845074</v>
      </c>
      <c r="P48" s="712">
        <v>285</v>
      </c>
    </row>
    <row r="49" spans="1:16" ht="14.4" customHeight="1" x14ac:dyDescent="0.3">
      <c r="A49" s="695" t="s">
        <v>3545</v>
      </c>
      <c r="B49" s="696" t="s">
        <v>3589</v>
      </c>
      <c r="C49" s="696" t="s">
        <v>3627</v>
      </c>
      <c r="D49" s="696" t="s">
        <v>3628</v>
      </c>
      <c r="E49" s="711">
        <v>17</v>
      </c>
      <c r="F49" s="711">
        <v>19686</v>
      </c>
      <c r="G49" s="696">
        <v>1</v>
      </c>
      <c r="H49" s="696">
        <v>1158</v>
      </c>
      <c r="I49" s="711">
        <v>16</v>
      </c>
      <c r="J49" s="711">
        <v>18576</v>
      </c>
      <c r="K49" s="696">
        <v>0.94361475160012187</v>
      </c>
      <c r="L49" s="696">
        <v>1161</v>
      </c>
      <c r="M49" s="711">
        <v>25</v>
      </c>
      <c r="N49" s="711">
        <v>29050</v>
      </c>
      <c r="O49" s="701">
        <v>1.4756679874022147</v>
      </c>
      <c r="P49" s="712">
        <v>1162</v>
      </c>
    </row>
    <row r="50" spans="1:16" ht="14.4" customHeight="1" x14ac:dyDescent="0.3">
      <c r="A50" s="695" t="s">
        <v>3545</v>
      </c>
      <c r="B50" s="696" t="s">
        <v>3589</v>
      </c>
      <c r="C50" s="696" t="s">
        <v>3629</v>
      </c>
      <c r="D50" s="696" t="s">
        <v>3630</v>
      </c>
      <c r="E50" s="711">
        <v>2</v>
      </c>
      <c r="F50" s="711">
        <v>576</v>
      </c>
      <c r="G50" s="696">
        <v>1</v>
      </c>
      <c r="H50" s="696">
        <v>288</v>
      </c>
      <c r="I50" s="711">
        <v>6</v>
      </c>
      <c r="J50" s="711">
        <v>1392</v>
      </c>
      <c r="K50" s="696">
        <v>2.4166666666666665</v>
      </c>
      <c r="L50" s="696">
        <v>232</v>
      </c>
      <c r="M50" s="711">
        <v>1</v>
      </c>
      <c r="N50" s="711">
        <v>232</v>
      </c>
      <c r="O50" s="701">
        <v>0.40277777777777779</v>
      </c>
      <c r="P50" s="712">
        <v>232</v>
      </c>
    </row>
    <row r="51" spans="1:16" ht="14.4" customHeight="1" x14ac:dyDescent="0.3">
      <c r="A51" s="695" t="s">
        <v>3545</v>
      </c>
      <c r="B51" s="696" t="s">
        <v>3589</v>
      </c>
      <c r="C51" s="696" t="s">
        <v>3631</v>
      </c>
      <c r="D51" s="696" t="s">
        <v>3632</v>
      </c>
      <c r="E51" s="711">
        <v>10</v>
      </c>
      <c r="F51" s="711">
        <v>1720</v>
      </c>
      <c r="G51" s="696">
        <v>1</v>
      </c>
      <c r="H51" s="696">
        <v>172</v>
      </c>
      <c r="I51" s="711">
        <v>7</v>
      </c>
      <c r="J51" s="711">
        <v>812</v>
      </c>
      <c r="K51" s="696">
        <v>0.47209302325581393</v>
      </c>
      <c r="L51" s="696">
        <v>116</v>
      </c>
      <c r="M51" s="711"/>
      <c r="N51" s="711"/>
      <c r="O51" s="701"/>
      <c r="P51" s="712"/>
    </row>
    <row r="52" spans="1:16" ht="14.4" customHeight="1" x14ac:dyDescent="0.3">
      <c r="A52" s="695" t="s">
        <v>3545</v>
      </c>
      <c r="B52" s="696" t="s">
        <v>3589</v>
      </c>
      <c r="C52" s="696" t="s">
        <v>3633</v>
      </c>
      <c r="D52" s="696" t="s">
        <v>3634</v>
      </c>
      <c r="E52" s="711">
        <v>714</v>
      </c>
      <c r="F52" s="711">
        <v>155652</v>
      </c>
      <c r="G52" s="696">
        <v>1</v>
      </c>
      <c r="H52" s="696">
        <v>218</v>
      </c>
      <c r="I52" s="711">
        <v>378</v>
      </c>
      <c r="J52" s="711">
        <v>82782</v>
      </c>
      <c r="K52" s="696">
        <v>0.53184025903939558</v>
      </c>
      <c r="L52" s="696">
        <v>219</v>
      </c>
      <c r="M52" s="711">
        <v>7</v>
      </c>
      <c r="N52" s="711">
        <v>1533</v>
      </c>
      <c r="O52" s="701">
        <v>9.8488936859147322E-3</v>
      </c>
      <c r="P52" s="712">
        <v>219</v>
      </c>
    </row>
    <row r="53" spans="1:16" ht="14.4" customHeight="1" x14ac:dyDescent="0.3">
      <c r="A53" s="695" t="s">
        <v>3545</v>
      </c>
      <c r="B53" s="696" t="s">
        <v>3589</v>
      </c>
      <c r="C53" s="696" t="s">
        <v>3635</v>
      </c>
      <c r="D53" s="696" t="s">
        <v>3636</v>
      </c>
      <c r="E53" s="711">
        <v>75</v>
      </c>
      <c r="F53" s="711">
        <v>75750</v>
      </c>
      <c r="G53" s="696">
        <v>1</v>
      </c>
      <c r="H53" s="696">
        <v>1010</v>
      </c>
      <c r="I53" s="711">
        <v>19</v>
      </c>
      <c r="J53" s="711">
        <v>19266</v>
      </c>
      <c r="K53" s="696">
        <v>0.25433663366336634</v>
      </c>
      <c r="L53" s="696">
        <v>1014</v>
      </c>
      <c r="M53" s="711"/>
      <c r="N53" s="711"/>
      <c r="O53" s="701"/>
      <c r="P53" s="712"/>
    </row>
    <row r="54" spans="1:16" ht="14.4" customHeight="1" x14ac:dyDescent="0.3">
      <c r="A54" s="695" t="s">
        <v>3545</v>
      </c>
      <c r="B54" s="696" t="s">
        <v>3589</v>
      </c>
      <c r="C54" s="696" t="s">
        <v>3637</v>
      </c>
      <c r="D54" s="696" t="s">
        <v>3638</v>
      </c>
      <c r="E54" s="711"/>
      <c r="F54" s="711"/>
      <c r="G54" s="696"/>
      <c r="H54" s="696"/>
      <c r="I54" s="711">
        <v>1</v>
      </c>
      <c r="J54" s="711">
        <v>449</v>
      </c>
      <c r="K54" s="696"/>
      <c r="L54" s="696">
        <v>449</v>
      </c>
      <c r="M54" s="711"/>
      <c r="N54" s="711"/>
      <c r="O54" s="701"/>
      <c r="P54" s="712"/>
    </row>
    <row r="55" spans="1:16" ht="14.4" customHeight="1" x14ac:dyDescent="0.3">
      <c r="A55" s="695" t="s">
        <v>3545</v>
      </c>
      <c r="B55" s="696" t="s">
        <v>3589</v>
      </c>
      <c r="C55" s="696" t="s">
        <v>3639</v>
      </c>
      <c r="D55" s="696" t="s">
        <v>3640</v>
      </c>
      <c r="E55" s="711">
        <v>18</v>
      </c>
      <c r="F55" s="711">
        <v>19998</v>
      </c>
      <c r="G55" s="696">
        <v>1</v>
      </c>
      <c r="H55" s="696">
        <v>1111</v>
      </c>
      <c r="I55" s="711">
        <v>6</v>
      </c>
      <c r="J55" s="711">
        <v>6684</v>
      </c>
      <c r="K55" s="696">
        <v>0.33423342334233425</v>
      </c>
      <c r="L55" s="696">
        <v>1114</v>
      </c>
      <c r="M55" s="711">
        <v>1</v>
      </c>
      <c r="N55" s="711">
        <v>1114</v>
      </c>
      <c r="O55" s="701">
        <v>5.5705570557055703E-2</v>
      </c>
      <c r="P55" s="712">
        <v>1114</v>
      </c>
    </row>
    <row r="56" spans="1:16" ht="14.4" customHeight="1" x14ac:dyDescent="0.3">
      <c r="A56" s="695" t="s">
        <v>3545</v>
      </c>
      <c r="B56" s="696" t="s">
        <v>3589</v>
      </c>
      <c r="C56" s="696" t="s">
        <v>3641</v>
      </c>
      <c r="D56" s="696" t="s">
        <v>3642</v>
      </c>
      <c r="E56" s="711">
        <v>21</v>
      </c>
      <c r="F56" s="711">
        <v>5376</v>
      </c>
      <c r="G56" s="696">
        <v>1</v>
      </c>
      <c r="H56" s="696">
        <v>256</v>
      </c>
      <c r="I56" s="711">
        <v>11</v>
      </c>
      <c r="J56" s="711">
        <v>2827</v>
      </c>
      <c r="K56" s="696">
        <v>0.52585565476190477</v>
      </c>
      <c r="L56" s="696">
        <v>257</v>
      </c>
      <c r="M56" s="711">
        <v>1</v>
      </c>
      <c r="N56" s="711">
        <v>257</v>
      </c>
      <c r="O56" s="701">
        <v>4.7805059523809521E-2</v>
      </c>
      <c r="P56" s="712">
        <v>257</v>
      </c>
    </row>
    <row r="57" spans="1:16" ht="14.4" customHeight="1" x14ac:dyDescent="0.3">
      <c r="A57" s="695" t="s">
        <v>3545</v>
      </c>
      <c r="B57" s="696" t="s">
        <v>3589</v>
      </c>
      <c r="C57" s="696" t="s">
        <v>3643</v>
      </c>
      <c r="D57" s="696" t="s">
        <v>3644</v>
      </c>
      <c r="E57" s="711">
        <v>29</v>
      </c>
      <c r="F57" s="711">
        <v>24041</v>
      </c>
      <c r="G57" s="696">
        <v>1</v>
      </c>
      <c r="H57" s="696">
        <v>829</v>
      </c>
      <c r="I57" s="711">
        <v>31</v>
      </c>
      <c r="J57" s="711">
        <v>25761</v>
      </c>
      <c r="K57" s="696">
        <v>1.0715444449066178</v>
      </c>
      <c r="L57" s="696">
        <v>831</v>
      </c>
      <c r="M57" s="711">
        <v>12</v>
      </c>
      <c r="N57" s="711">
        <v>9972</v>
      </c>
      <c r="O57" s="701">
        <v>0.41479139802836823</v>
      </c>
      <c r="P57" s="712">
        <v>831</v>
      </c>
    </row>
    <row r="58" spans="1:16" ht="14.4" customHeight="1" x14ac:dyDescent="0.3">
      <c r="A58" s="695" t="s">
        <v>3545</v>
      </c>
      <c r="B58" s="696" t="s">
        <v>3589</v>
      </c>
      <c r="C58" s="696" t="s">
        <v>3645</v>
      </c>
      <c r="D58" s="696" t="s">
        <v>3646</v>
      </c>
      <c r="E58" s="711">
        <v>6</v>
      </c>
      <c r="F58" s="711">
        <v>0</v>
      </c>
      <c r="G58" s="696"/>
      <c r="H58" s="696">
        <v>0</v>
      </c>
      <c r="I58" s="711"/>
      <c r="J58" s="711"/>
      <c r="K58" s="696"/>
      <c r="L58" s="696"/>
      <c r="M58" s="711">
        <v>3</v>
      </c>
      <c r="N58" s="711">
        <v>0</v>
      </c>
      <c r="O58" s="701"/>
      <c r="P58" s="712">
        <v>0</v>
      </c>
    </row>
    <row r="59" spans="1:16" ht="14.4" customHeight="1" x14ac:dyDescent="0.3">
      <c r="A59" s="695" t="s">
        <v>3545</v>
      </c>
      <c r="B59" s="696" t="s">
        <v>3589</v>
      </c>
      <c r="C59" s="696" t="s">
        <v>3647</v>
      </c>
      <c r="D59" s="696" t="s">
        <v>3648</v>
      </c>
      <c r="E59" s="711">
        <v>3731</v>
      </c>
      <c r="F59" s="711">
        <v>0</v>
      </c>
      <c r="G59" s="696"/>
      <c r="H59" s="696">
        <v>0</v>
      </c>
      <c r="I59" s="711">
        <v>3625</v>
      </c>
      <c r="J59" s="711">
        <v>0</v>
      </c>
      <c r="K59" s="696"/>
      <c r="L59" s="696">
        <v>0</v>
      </c>
      <c r="M59" s="711">
        <v>3755</v>
      </c>
      <c r="N59" s="711">
        <v>0</v>
      </c>
      <c r="O59" s="701"/>
      <c r="P59" s="712">
        <v>0</v>
      </c>
    </row>
    <row r="60" spans="1:16" ht="14.4" customHeight="1" x14ac:dyDescent="0.3">
      <c r="A60" s="695" t="s">
        <v>3545</v>
      </c>
      <c r="B60" s="696" t="s">
        <v>3589</v>
      </c>
      <c r="C60" s="696" t="s">
        <v>3649</v>
      </c>
      <c r="D60" s="696" t="s">
        <v>3650</v>
      </c>
      <c r="E60" s="711">
        <v>1509</v>
      </c>
      <c r="F60" s="711">
        <v>470808</v>
      </c>
      <c r="G60" s="696">
        <v>1</v>
      </c>
      <c r="H60" s="696">
        <v>312</v>
      </c>
      <c r="I60" s="711">
        <v>1531</v>
      </c>
      <c r="J60" s="711">
        <v>445521</v>
      </c>
      <c r="K60" s="696">
        <v>0.9462902074731101</v>
      </c>
      <c r="L60" s="696">
        <v>291</v>
      </c>
      <c r="M60" s="711">
        <v>1727</v>
      </c>
      <c r="N60" s="711">
        <v>503949</v>
      </c>
      <c r="O60" s="701">
        <v>1.0703917520517918</v>
      </c>
      <c r="P60" s="712">
        <v>291.80602200347425</v>
      </c>
    </row>
    <row r="61" spans="1:16" ht="14.4" customHeight="1" x14ac:dyDescent="0.3">
      <c r="A61" s="695" t="s">
        <v>3545</v>
      </c>
      <c r="B61" s="696" t="s">
        <v>3589</v>
      </c>
      <c r="C61" s="696" t="s">
        <v>3651</v>
      </c>
      <c r="D61" s="696" t="s">
        <v>3652</v>
      </c>
      <c r="E61" s="711">
        <v>18</v>
      </c>
      <c r="F61" s="711">
        <v>4320</v>
      </c>
      <c r="G61" s="696">
        <v>1</v>
      </c>
      <c r="H61" s="696">
        <v>240</v>
      </c>
      <c r="I61" s="711">
        <v>12</v>
      </c>
      <c r="J61" s="711">
        <v>2904</v>
      </c>
      <c r="K61" s="696">
        <v>0.67222222222222228</v>
      </c>
      <c r="L61" s="696">
        <v>242</v>
      </c>
      <c r="M61" s="711">
        <v>21</v>
      </c>
      <c r="N61" s="711">
        <v>5102</v>
      </c>
      <c r="O61" s="701">
        <v>1.1810185185185185</v>
      </c>
      <c r="P61" s="712">
        <v>242.95238095238096</v>
      </c>
    </row>
    <row r="62" spans="1:16" ht="14.4" customHeight="1" x14ac:dyDescent="0.3">
      <c r="A62" s="695" t="s">
        <v>3545</v>
      </c>
      <c r="B62" s="696" t="s">
        <v>3589</v>
      </c>
      <c r="C62" s="696" t="s">
        <v>3653</v>
      </c>
      <c r="D62" s="696" t="s">
        <v>3654</v>
      </c>
      <c r="E62" s="711">
        <v>17</v>
      </c>
      <c r="F62" s="711">
        <v>1275</v>
      </c>
      <c r="G62" s="696">
        <v>1</v>
      </c>
      <c r="H62" s="696">
        <v>75</v>
      </c>
      <c r="I62" s="711">
        <v>12</v>
      </c>
      <c r="J62" s="711">
        <v>972</v>
      </c>
      <c r="K62" s="696">
        <v>0.76235294117647057</v>
      </c>
      <c r="L62" s="696">
        <v>81</v>
      </c>
      <c r="M62" s="711">
        <v>14</v>
      </c>
      <c r="N62" s="711">
        <v>1137</v>
      </c>
      <c r="O62" s="701">
        <v>0.8917647058823529</v>
      </c>
      <c r="P62" s="712">
        <v>81.214285714285708</v>
      </c>
    </row>
    <row r="63" spans="1:16" ht="14.4" customHeight="1" x14ac:dyDescent="0.3">
      <c r="A63" s="695" t="s">
        <v>3545</v>
      </c>
      <c r="B63" s="696" t="s">
        <v>3589</v>
      </c>
      <c r="C63" s="696" t="s">
        <v>3655</v>
      </c>
      <c r="D63" s="696" t="s">
        <v>3656</v>
      </c>
      <c r="E63" s="711">
        <v>586</v>
      </c>
      <c r="F63" s="711">
        <v>97862</v>
      </c>
      <c r="G63" s="696">
        <v>1</v>
      </c>
      <c r="H63" s="696">
        <v>167</v>
      </c>
      <c r="I63" s="711">
        <v>557</v>
      </c>
      <c r="J63" s="711">
        <v>81322</v>
      </c>
      <c r="K63" s="696">
        <v>0.83098649118145962</v>
      </c>
      <c r="L63" s="696">
        <v>146</v>
      </c>
      <c r="M63" s="711">
        <v>635</v>
      </c>
      <c r="N63" s="711">
        <v>92870</v>
      </c>
      <c r="O63" s="701">
        <v>0.94898939322719744</v>
      </c>
      <c r="P63" s="712">
        <v>146.25196850393701</v>
      </c>
    </row>
    <row r="64" spans="1:16" ht="14.4" customHeight="1" x14ac:dyDescent="0.3">
      <c r="A64" s="695" t="s">
        <v>3545</v>
      </c>
      <c r="B64" s="696" t="s">
        <v>3589</v>
      </c>
      <c r="C64" s="696" t="s">
        <v>3657</v>
      </c>
      <c r="D64" s="696" t="s">
        <v>3658</v>
      </c>
      <c r="E64" s="711"/>
      <c r="F64" s="711"/>
      <c r="G64" s="696"/>
      <c r="H64" s="696"/>
      <c r="I64" s="711">
        <v>21</v>
      </c>
      <c r="J64" s="711">
        <v>630</v>
      </c>
      <c r="K64" s="696"/>
      <c r="L64" s="696">
        <v>30</v>
      </c>
      <c r="M64" s="711">
        <v>56</v>
      </c>
      <c r="N64" s="711">
        <v>1694</v>
      </c>
      <c r="O64" s="701"/>
      <c r="P64" s="712">
        <v>30.25</v>
      </c>
    </row>
    <row r="65" spans="1:16" ht="14.4" customHeight="1" x14ac:dyDescent="0.3">
      <c r="A65" s="695" t="s">
        <v>3545</v>
      </c>
      <c r="B65" s="696" t="s">
        <v>3589</v>
      </c>
      <c r="C65" s="696" t="s">
        <v>3659</v>
      </c>
      <c r="D65" s="696" t="s">
        <v>3660</v>
      </c>
      <c r="E65" s="711">
        <v>13</v>
      </c>
      <c r="F65" s="711">
        <v>3796</v>
      </c>
      <c r="G65" s="696">
        <v>1</v>
      </c>
      <c r="H65" s="696">
        <v>292</v>
      </c>
      <c r="I65" s="711">
        <v>7</v>
      </c>
      <c r="J65" s="711">
        <v>2051</v>
      </c>
      <c r="K65" s="696">
        <v>0.54030558482613278</v>
      </c>
      <c r="L65" s="696">
        <v>293</v>
      </c>
      <c r="M65" s="711"/>
      <c r="N65" s="711"/>
      <c r="O65" s="701"/>
      <c r="P65" s="712"/>
    </row>
    <row r="66" spans="1:16" ht="14.4" customHeight="1" x14ac:dyDescent="0.3">
      <c r="A66" s="695" t="s">
        <v>3545</v>
      </c>
      <c r="B66" s="696" t="s">
        <v>3589</v>
      </c>
      <c r="C66" s="696" t="s">
        <v>3661</v>
      </c>
      <c r="D66" s="696" t="s">
        <v>3662</v>
      </c>
      <c r="E66" s="711">
        <v>4</v>
      </c>
      <c r="F66" s="711">
        <v>1592</v>
      </c>
      <c r="G66" s="696">
        <v>1</v>
      </c>
      <c r="H66" s="696">
        <v>398</v>
      </c>
      <c r="I66" s="711">
        <v>1</v>
      </c>
      <c r="J66" s="711">
        <v>344</v>
      </c>
      <c r="K66" s="696">
        <v>0.21608040201005024</v>
      </c>
      <c r="L66" s="696">
        <v>344</v>
      </c>
      <c r="M66" s="711"/>
      <c r="N66" s="711"/>
      <c r="O66" s="701"/>
      <c r="P66" s="712"/>
    </row>
    <row r="67" spans="1:16" ht="14.4" customHeight="1" x14ac:dyDescent="0.3">
      <c r="A67" s="695" t="s">
        <v>3545</v>
      </c>
      <c r="B67" s="696" t="s">
        <v>3589</v>
      </c>
      <c r="C67" s="696" t="s">
        <v>3663</v>
      </c>
      <c r="D67" s="696" t="s">
        <v>3664</v>
      </c>
      <c r="E67" s="711">
        <v>4</v>
      </c>
      <c r="F67" s="711">
        <v>564</v>
      </c>
      <c r="G67" s="696">
        <v>1</v>
      </c>
      <c r="H67" s="696">
        <v>141</v>
      </c>
      <c r="I67" s="711">
        <v>1</v>
      </c>
      <c r="J67" s="711">
        <v>141</v>
      </c>
      <c r="K67" s="696">
        <v>0.25</v>
      </c>
      <c r="L67" s="696">
        <v>141</v>
      </c>
      <c r="M67" s="711">
        <v>5</v>
      </c>
      <c r="N67" s="711">
        <v>692</v>
      </c>
      <c r="O67" s="701">
        <v>1.2269503546099292</v>
      </c>
      <c r="P67" s="712">
        <v>138.4</v>
      </c>
    </row>
    <row r="68" spans="1:16" ht="14.4" customHeight="1" x14ac:dyDescent="0.3">
      <c r="A68" s="695" t="s">
        <v>3545</v>
      </c>
      <c r="B68" s="696" t="s">
        <v>3589</v>
      </c>
      <c r="C68" s="696" t="s">
        <v>3665</v>
      </c>
      <c r="D68" s="696" t="s">
        <v>3666</v>
      </c>
      <c r="E68" s="711">
        <v>19</v>
      </c>
      <c r="F68" s="711">
        <v>10526</v>
      </c>
      <c r="G68" s="696">
        <v>1</v>
      </c>
      <c r="H68" s="696">
        <v>554</v>
      </c>
      <c r="I68" s="711">
        <v>5</v>
      </c>
      <c r="J68" s="711">
        <v>2775</v>
      </c>
      <c r="K68" s="696">
        <v>0.2636329089872696</v>
      </c>
      <c r="L68" s="696">
        <v>555</v>
      </c>
      <c r="M68" s="711">
        <v>2</v>
      </c>
      <c r="N68" s="711">
        <v>1110</v>
      </c>
      <c r="O68" s="701">
        <v>0.10545316359490785</v>
      </c>
      <c r="P68" s="712">
        <v>555</v>
      </c>
    </row>
    <row r="69" spans="1:16" ht="14.4" customHeight="1" x14ac:dyDescent="0.3">
      <c r="A69" s="695" t="s">
        <v>3545</v>
      </c>
      <c r="B69" s="696" t="s">
        <v>3589</v>
      </c>
      <c r="C69" s="696" t="s">
        <v>3667</v>
      </c>
      <c r="D69" s="696" t="s">
        <v>3668</v>
      </c>
      <c r="E69" s="711">
        <v>211</v>
      </c>
      <c r="F69" s="711">
        <v>14348</v>
      </c>
      <c r="G69" s="696">
        <v>1</v>
      </c>
      <c r="H69" s="696">
        <v>68</v>
      </c>
      <c r="I69" s="711">
        <v>230</v>
      </c>
      <c r="J69" s="711">
        <v>15870</v>
      </c>
      <c r="K69" s="696">
        <v>1.1060775020908837</v>
      </c>
      <c r="L69" s="696">
        <v>69</v>
      </c>
      <c r="M69" s="711">
        <v>66</v>
      </c>
      <c r="N69" s="711">
        <v>4571</v>
      </c>
      <c r="O69" s="701">
        <v>0.31858098689712849</v>
      </c>
      <c r="P69" s="712">
        <v>69.257575757575751</v>
      </c>
    </row>
    <row r="70" spans="1:16" ht="14.4" customHeight="1" x14ac:dyDescent="0.3">
      <c r="A70" s="695" t="s">
        <v>3545</v>
      </c>
      <c r="B70" s="696" t="s">
        <v>3589</v>
      </c>
      <c r="C70" s="696" t="s">
        <v>3669</v>
      </c>
      <c r="D70" s="696" t="s">
        <v>3670</v>
      </c>
      <c r="E70" s="711">
        <v>155</v>
      </c>
      <c r="F70" s="711">
        <v>144925</v>
      </c>
      <c r="G70" s="696">
        <v>1</v>
      </c>
      <c r="H70" s="696">
        <v>935</v>
      </c>
      <c r="I70" s="711">
        <v>148</v>
      </c>
      <c r="J70" s="711">
        <v>138824</v>
      </c>
      <c r="K70" s="696">
        <v>0.95790236329135758</v>
      </c>
      <c r="L70" s="696">
        <v>938</v>
      </c>
      <c r="M70" s="711">
        <v>132</v>
      </c>
      <c r="N70" s="711">
        <v>124001</v>
      </c>
      <c r="O70" s="701">
        <v>0.85562187338278417</v>
      </c>
      <c r="P70" s="712">
        <v>939.40151515151513</v>
      </c>
    </row>
    <row r="71" spans="1:16" ht="14.4" customHeight="1" x14ac:dyDescent="0.3">
      <c r="A71" s="695" t="s">
        <v>3545</v>
      </c>
      <c r="B71" s="696" t="s">
        <v>3589</v>
      </c>
      <c r="C71" s="696" t="s">
        <v>3671</v>
      </c>
      <c r="D71" s="696" t="s">
        <v>3672</v>
      </c>
      <c r="E71" s="711">
        <v>2</v>
      </c>
      <c r="F71" s="711">
        <v>1712</v>
      </c>
      <c r="G71" s="696">
        <v>1</v>
      </c>
      <c r="H71" s="696">
        <v>856</v>
      </c>
      <c r="I71" s="711">
        <v>5</v>
      </c>
      <c r="J71" s="711">
        <v>4285</v>
      </c>
      <c r="K71" s="696">
        <v>2.5029205607476634</v>
      </c>
      <c r="L71" s="696">
        <v>857</v>
      </c>
      <c r="M71" s="711">
        <v>3</v>
      </c>
      <c r="N71" s="711">
        <v>2577</v>
      </c>
      <c r="O71" s="701">
        <v>1.5052570093457944</v>
      </c>
      <c r="P71" s="712">
        <v>859</v>
      </c>
    </row>
    <row r="72" spans="1:16" ht="14.4" customHeight="1" x14ac:dyDescent="0.3">
      <c r="A72" s="695" t="s">
        <v>3545</v>
      </c>
      <c r="B72" s="696" t="s">
        <v>3589</v>
      </c>
      <c r="C72" s="696" t="s">
        <v>3673</v>
      </c>
      <c r="D72" s="696" t="s">
        <v>3674</v>
      </c>
      <c r="E72" s="711">
        <v>1</v>
      </c>
      <c r="F72" s="711">
        <v>56</v>
      </c>
      <c r="G72" s="696">
        <v>1</v>
      </c>
      <c r="H72" s="696">
        <v>56</v>
      </c>
      <c r="I72" s="711"/>
      <c r="J72" s="711"/>
      <c r="K72" s="696"/>
      <c r="L72" s="696"/>
      <c r="M72" s="711">
        <v>3</v>
      </c>
      <c r="N72" s="711">
        <v>168</v>
      </c>
      <c r="O72" s="701">
        <v>3</v>
      </c>
      <c r="P72" s="712">
        <v>56</v>
      </c>
    </row>
    <row r="73" spans="1:16" ht="14.4" customHeight="1" x14ac:dyDescent="0.3">
      <c r="A73" s="695" t="s">
        <v>3545</v>
      </c>
      <c r="B73" s="696" t="s">
        <v>3589</v>
      </c>
      <c r="C73" s="696" t="s">
        <v>3675</v>
      </c>
      <c r="D73" s="696" t="s">
        <v>3676</v>
      </c>
      <c r="E73" s="711">
        <v>189</v>
      </c>
      <c r="F73" s="711">
        <v>108864</v>
      </c>
      <c r="G73" s="696">
        <v>1</v>
      </c>
      <c r="H73" s="696">
        <v>576</v>
      </c>
      <c r="I73" s="711">
        <v>231</v>
      </c>
      <c r="J73" s="711">
        <v>133518</v>
      </c>
      <c r="K73" s="696">
        <v>1.226466049382716</v>
      </c>
      <c r="L73" s="696">
        <v>578</v>
      </c>
      <c r="M73" s="711">
        <v>168</v>
      </c>
      <c r="N73" s="711">
        <v>97232</v>
      </c>
      <c r="O73" s="701">
        <v>0.89315108759553208</v>
      </c>
      <c r="P73" s="712">
        <v>578.76190476190482</v>
      </c>
    </row>
    <row r="74" spans="1:16" ht="14.4" customHeight="1" x14ac:dyDescent="0.3">
      <c r="A74" s="695" t="s">
        <v>3545</v>
      </c>
      <c r="B74" s="696" t="s">
        <v>3589</v>
      </c>
      <c r="C74" s="696" t="s">
        <v>3677</v>
      </c>
      <c r="D74" s="696" t="s">
        <v>3678</v>
      </c>
      <c r="E74" s="711">
        <v>7</v>
      </c>
      <c r="F74" s="711">
        <v>5285</v>
      </c>
      <c r="G74" s="696">
        <v>1</v>
      </c>
      <c r="H74" s="696">
        <v>755</v>
      </c>
      <c r="I74" s="711">
        <v>16</v>
      </c>
      <c r="J74" s="711">
        <v>12096</v>
      </c>
      <c r="K74" s="696">
        <v>2.2887417218543047</v>
      </c>
      <c r="L74" s="696">
        <v>756</v>
      </c>
      <c r="M74" s="711">
        <v>14</v>
      </c>
      <c r="N74" s="711">
        <v>10590</v>
      </c>
      <c r="O74" s="701">
        <v>2.0037842951750235</v>
      </c>
      <c r="P74" s="712">
        <v>756.42857142857144</v>
      </c>
    </row>
    <row r="75" spans="1:16" ht="14.4" customHeight="1" x14ac:dyDescent="0.3">
      <c r="A75" s="695" t="s">
        <v>3545</v>
      </c>
      <c r="B75" s="696" t="s">
        <v>3589</v>
      </c>
      <c r="C75" s="696" t="s">
        <v>3679</v>
      </c>
      <c r="D75" s="696" t="s">
        <v>3680</v>
      </c>
      <c r="E75" s="711"/>
      <c r="F75" s="711"/>
      <c r="G75" s="696"/>
      <c r="H75" s="696"/>
      <c r="I75" s="711">
        <v>1</v>
      </c>
      <c r="J75" s="711">
        <v>5572</v>
      </c>
      <c r="K75" s="696"/>
      <c r="L75" s="696">
        <v>5572</v>
      </c>
      <c r="M75" s="711"/>
      <c r="N75" s="711"/>
      <c r="O75" s="701"/>
      <c r="P75" s="712"/>
    </row>
    <row r="76" spans="1:16" ht="14.4" customHeight="1" x14ac:dyDescent="0.3">
      <c r="A76" s="695" t="s">
        <v>3545</v>
      </c>
      <c r="B76" s="696" t="s">
        <v>3589</v>
      </c>
      <c r="C76" s="696" t="s">
        <v>3681</v>
      </c>
      <c r="D76" s="696" t="s">
        <v>3682</v>
      </c>
      <c r="E76" s="711">
        <v>152</v>
      </c>
      <c r="F76" s="711">
        <v>655272</v>
      </c>
      <c r="G76" s="696">
        <v>1</v>
      </c>
      <c r="H76" s="696">
        <v>4311</v>
      </c>
      <c r="I76" s="711">
        <v>128</v>
      </c>
      <c r="J76" s="711">
        <v>553600</v>
      </c>
      <c r="K76" s="696">
        <v>0.84484000537181503</v>
      </c>
      <c r="L76" s="696">
        <v>4325</v>
      </c>
      <c r="M76" s="711">
        <v>130</v>
      </c>
      <c r="N76" s="711">
        <v>563175</v>
      </c>
      <c r="O76" s="701">
        <v>0.85945225799362712</v>
      </c>
      <c r="P76" s="712">
        <v>4332.1153846153848</v>
      </c>
    </row>
    <row r="77" spans="1:16" ht="14.4" customHeight="1" x14ac:dyDescent="0.3">
      <c r="A77" s="695" t="s">
        <v>3545</v>
      </c>
      <c r="B77" s="696" t="s">
        <v>3589</v>
      </c>
      <c r="C77" s="696" t="s">
        <v>3683</v>
      </c>
      <c r="D77" s="696" t="s">
        <v>3684</v>
      </c>
      <c r="E77" s="711">
        <v>271</v>
      </c>
      <c r="F77" s="711">
        <v>40921</v>
      </c>
      <c r="G77" s="696">
        <v>1</v>
      </c>
      <c r="H77" s="696">
        <v>151</v>
      </c>
      <c r="I77" s="711">
        <v>272</v>
      </c>
      <c r="J77" s="711">
        <v>41344</v>
      </c>
      <c r="K77" s="696">
        <v>1.0103369907871265</v>
      </c>
      <c r="L77" s="696">
        <v>152</v>
      </c>
      <c r="M77" s="711">
        <v>311</v>
      </c>
      <c r="N77" s="711">
        <v>47353</v>
      </c>
      <c r="O77" s="701">
        <v>1.1571809095574399</v>
      </c>
      <c r="P77" s="712">
        <v>152.26045016077171</v>
      </c>
    </row>
    <row r="78" spans="1:16" ht="14.4" customHeight="1" x14ac:dyDescent="0.3">
      <c r="A78" s="695" t="s">
        <v>3545</v>
      </c>
      <c r="B78" s="696" t="s">
        <v>3589</v>
      </c>
      <c r="C78" s="696" t="s">
        <v>3685</v>
      </c>
      <c r="D78" s="696" t="s">
        <v>3686</v>
      </c>
      <c r="E78" s="711">
        <v>187</v>
      </c>
      <c r="F78" s="711">
        <v>70499</v>
      </c>
      <c r="G78" s="696">
        <v>1</v>
      </c>
      <c r="H78" s="696">
        <v>377</v>
      </c>
      <c r="I78" s="711">
        <v>170</v>
      </c>
      <c r="J78" s="711">
        <v>64260</v>
      </c>
      <c r="K78" s="696">
        <v>0.91150229081263567</v>
      </c>
      <c r="L78" s="696">
        <v>378</v>
      </c>
      <c r="M78" s="711">
        <v>191</v>
      </c>
      <c r="N78" s="711">
        <v>72351</v>
      </c>
      <c r="O78" s="701">
        <v>1.0262698761684563</v>
      </c>
      <c r="P78" s="712">
        <v>378.80104712041884</v>
      </c>
    </row>
    <row r="79" spans="1:16" ht="14.4" customHeight="1" x14ac:dyDescent="0.3">
      <c r="A79" s="695" t="s">
        <v>3545</v>
      </c>
      <c r="B79" s="696" t="s">
        <v>3589</v>
      </c>
      <c r="C79" s="696" t="s">
        <v>3687</v>
      </c>
      <c r="D79" s="696" t="s">
        <v>3688</v>
      </c>
      <c r="E79" s="711">
        <v>8</v>
      </c>
      <c r="F79" s="711">
        <v>552</v>
      </c>
      <c r="G79" s="696">
        <v>1</v>
      </c>
      <c r="H79" s="696">
        <v>69</v>
      </c>
      <c r="I79" s="711">
        <v>1</v>
      </c>
      <c r="J79" s="711">
        <v>62</v>
      </c>
      <c r="K79" s="696">
        <v>0.11231884057971014</v>
      </c>
      <c r="L79" s="696">
        <v>62</v>
      </c>
      <c r="M79" s="711"/>
      <c r="N79" s="711"/>
      <c r="O79" s="701"/>
      <c r="P79" s="712"/>
    </row>
    <row r="80" spans="1:16" ht="14.4" customHeight="1" x14ac:dyDescent="0.3">
      <c r="A80" s="695" t="s">
        <v>3545</v>
      </c>
      <c r="B80" s="696" t="s">
        <v>3589</v>
      </c>
      <c r="C80" s="696" t="s">
        <v>3689</v>
      </c>
      <c r="D80" s="696" t="s">
        <v>3690</v>
      </c>
      <c r="E80" s="711">
        <v>275</v>
      </c>
      <c r="F80" s="711">
        <v>94875</v>
      </c>
      <c r="G80" s="696">
        <v>1</v>
      </c>
      <c r="H80" s="696">
        <v>345</v>
      </c>
      <c r="I80" s="711">
        <v>212</v>
      </c>
      <c r="J80" s="711">
        <v>72928</v>
      </c>
      <c r="K80" s="696">
        <v>0.76867457180500653</v>
      </c>
      <c r="L80" s="696">
        <v>344</v>
      </c>
      <c r="M80" s="711">
        <v>267</v>
      </c>
      <c r="N80" s="711">
        <v>92108</v>
      </c>
      <c r="O80" s="701">
        <v>0.97083530961791831</v>
      </c>
      <c r="P80" s="712">
        <v>344.97378277153558</v>
      </c>
    </row>
    <row r="81" spans="1:16" ht="14.4" customHeight="1" x14ac:dyDescent="0.3">
      <c r="A81" s="695" t="s">
        <v>3545</v>
      </c>
      <c r="B81" s="696" t="s">
        <v>3589</v>
      </c>
      <c r="C81" s="696" t="s">
        <v>3691</v>
      </c>
      <c r="D81" s="696" t="s">
        <v>3692</v>
      </c>
      <c r="E81" s="711">
        <v>12</v>
      </c>
      <c r="F81" s="711">
        <v>16656</v>
      </c>
      <c r="G81" s="696">
        <v>1</v>
      </c>
      <c r="H81" s="696">
        <v>1388</v>
      </c>
      <c r="I81" s="711">
        <v>40</v>
      </c>
      <c r="J81" s="711">
        <v>55680</v>
      </c>
      <c r="K81" s="696">
        <v>3.3429394812680115</v>
      </c>
      <c r="L81" s="696">
        <v>1392</v>
      </c>
      <c r="M81" s="711">
        <v>108</v>
      </c>
      <c r="N81" s="711">
        <v>150553</v>
      </c>
      <c r="O81" s="701">
        <v>9.0389649375600385</v>
      </c>
      <c r="P81" s="712">
        <v>1394.0092592592594</v>
      </c>
    </row>
    <row r="82" spans="1:16" ht="14.4" customHeight="1" x14ac:dyDescent="0.3">
      <c r="A82" s="695" t="s">
        <v>3545</v>
      </c>
      <c r="B82" s="696" t="s">
        <v>3589</v>
      </c>
      <c r="C82" s="696" t="s">
        <v>3693</v>
      </c>
      <c r="D82" s="696" t="s">
        <v>3694</v>
      </c>
      <c r="E82" s="711">
        <v>20</v>
      </c>
      <c r="F82" s="711">
        <v>7100</v>
      </c>
      <c r="G82" s="696">
        <v>1</v>
      </c>
      <c r="H82" s="696">
        <v>355</v>
      </c>
      <c r="I82" s="711">
        <v>32</v>
      </c>
      <c r="J82" s="711">
        <v>11392</v>
      </c>
      <c r="K82" s="696">
        <v>1.604507042253521</v>
      </c>
      <c r="L82" s="696">
        <v>356</v>
      </c>
      <c r="M82" s="711">
        <v>41</v>
      </c>
      <c r="N82" s="711">
        <v>14607</v>
      </c>
      <c r="O82" s="701">
        <v>2.0573239436619719</v>
      </c>
      <c r="P82" s="712">
        <v>356.26829268292681</v>
      </c>
    </row>
    <row r="83" spans="1:16" ht="14.4" customHeight="1" x14ac:dyDescent="0.3">
      <c r="A83" s="695" t="s">
        <v>3545</v>
      </c>
      <c r="B83" s="696" t="s">
        <v>3589</v>
      </c>
      <c r="C83" s="696" t="s">
        <v>3695</v>
      </c>
      <c r="D83" s="696" t="s">
        <v>3696</v>
      </c>
      <c r="E83" s="711"/>
      <c r="F83" s="711"/>
      <c r="G83" s="696"/>
      <c r="H83" s="696"/>
      <c r="I83" s="711"/>
      <c r="J83" s="711"/>
      <c r="K83" s="696"/>
      <c r="L83" s="696"/>
      <c r="M83" s="711">
        <v>2</v>
      </c>
      <c r="N83" s="711">
        <v>950</v>
      </c>
      <c r="O83" s="701"/>
      <c r="P83" s="712">
        <v>475</v>
      </c>
    </row>
    <row r="84" spans="1:16" ht="14.4" customHeight="1" x14ac:dyDescent="0.3">
      <c r="A84" s="695" t="s">
        <v>3545</v>
      </c>
      <c r="B84" s="696" t="s">
        <v>3589</v>
      </c>
      <c r="C84" s="696" t="s">
        <v>3697</v>
      </c>
      <c r="D84" s="696" t="s">
        <v>3698</v>
      </c>
      <c r="E84" s="711">
        <v>5</v>
      </c>
      <c r="F84" s="711">
        <v>3870</v>
      </c>
      <c r="G84" s="696">
        <v>1</v>
      </c>
      <c r="H84" s="696">
        <v>774</v>
      </c>
      <c r="I84" s="711">
        <v>1</v>
      </c>
      <c r="J84" s="711">
        <v>776</v>
      </c>
      <c r="K84" s="696">
        <v>0.20051679586563306</v>
      </c>
      <c r="L84" s="696">
        <v>776</v>
      </c>
      <c r="M84" s="711">
        <v>1</v>
      </c>
      <c r="N84" s="711">
        <v>780</v>
      </c>
      <c r="O84" s="701">
        <v>0.20155038759689922</v>
      </c>
      <c r="P84" s="712">
        <v>780</v>
      </c>
    </row>
    <row r="85" spans="1:16" ht="14.4" customHeight="1" x14ac:dyDescent="0.3">
      <c r="A85" s="695" t="s">
        <v>3545</v>
      </c>
      <c r="B85" s="696" t="s">
        <v>3589</v>
      </c>
      <c r="C85" s="696" t="s">
        <v>3699</v>
      </c>
      <c r="D85" s="696" t="s">
        <v>3700</v>
      </c>
      <c r="E85" s="711">
        <v>1</v>
      </c>
      <c r="F85" s="711">
        <v>96</v>
      </c>
      <c r="G85" s="696">
        <v>1</v>
      </c>
      <c r="H85" s="696">
        <v>96</v>
      </c>
      <c r="I85" s="711">
        <v>2</v>
      </c>
      <c r="J85" s="711">
        <v>192</v>
      </c>
      <c r="K85" s="696">
        <v>2</v>
      </c>
      <c r="L85" s="696">
        <v>96</v>
      </c>
      <c r="M85" s="711">
        <v>1</v>
      </c>
      <c r="N85" s="711">
        <v>96</v>
      </c>
      <c r="O85" s="701">
        <v>1</v>
      </c>
      <c r="P85" s="712">
        <v>96</v>
      </c>
    </row>
    <row r="86" spans="1:16" ht="14.4" customHeight="1" x14ac:dyDescent="0.3">
      <c r="A86" s="695" t="s">
        <v>3545</v>
      </c>
      <c r="B86" s="696" t="s">
        <v>3589</v>
      </c>
      <c r="C86" s="696" t="s">
        <v>3701</v>
      </c>
      <c r="D86" s="696" t="s">
        <v>3702</v>
      </c>
      <c r="E86" s="711">
        <v>1</v>
      </c>
      <c r="F86" s="711">
        <v>364</v>
      </c>
      <c r="G86" s="696">
        <v>1</v>
      </c>
      <c r="H86" s="696">
        <v>364</v>
      </c>
      <c r="I86" s="711"/>
      <c r="J86" s="711"/>
      <c r="K86" s="696"/>
      <c r="L86" s="696"/>
      <c r="M86" s="711"/>
      <c r="N86" s="711"/>
      <c r="O86" s="701"/>
      <c r="P86" s="712"/>
    </row>
    <row r="87" spans="1:16" ht="14.4" customHeight="1" x14ac:dyDescent="0.3">
      <c r="A87" s="695" t="s">
        <v>3545</v>
      </c>
      <c r="B87" s="696" t="s">
        <v>3589</v>
      </c>
      <c r="C87" s="696" t="s">
        <v>3703</v>
      </c>
      <c r="D87" s="696" t="s">
        <v>3704</v>
      </c>
      <c r="E87" s="711">
        <v>1</v>
      </c>
      <c r="F87" s="711">
        <v>448</v>
      </c>
      <c r="G87" s="696">
        <v>1</v>
      </c>
      <c r="H87" s="696">
        <v>448</v>
      </c>
      <c r="I87" s="711"/>
      <c r="J87" s="711"/>
      <c r="K87" s="696"/>
      <c r="L87" s="696"/>
      <c r="M87" s="711"/>
      <c r="N87" s="711"/>
      <c r="O87" s="701"/>
      <c r="P87" s="712"/>
    </row>
    <row r="88" spans="1:16" ht="14.4" customHeight="1" x14ac:dyDescent="0.3">
      <c r="A88" s="695" t="s">
        <v>3545</v>
      </c>
      <c r="B88" s="696" t="s">
        <v>3589</v>
      </c>
      <c r="C88" s="696" t="s">
        <v>3705</v>
      </c>
      <c r="D88" s="696" t="s">
        <v>3706</v>
      </c>
      <c r="E88" s="711"/>
      <c r="F88" s="711"/>
      <c r="G88" s="696"/>
      <c r="H88" s="696"/>
      <c r="I88" s="711"/>
      <c r="J88" s="711"/>
      <c r="K88" s="696"/>
      <c r="L88" s="696"/>
      <c r="M88" s="711">
        <v>2</v>
      </c>
      <c r="N88" s="711">
        <v>157</v>
      </c>
      <c r="O88" s="701"/>
      <c r="P88" s="712">
        <v>78.5</v>
      </c>
    </row>
    <row r="89" spans="1:16" ht="14.4" customHeight="1" x14ac:dyDescent="0.3">
      <c r="A89" s="695" t="s">
        <v>3545</v>
      </c>
      <c r="B89" s="696" t="s">
        <v>3589</v>
      </c>
      <c r="C89" s="696" t="s">
        <v>3707</v>
      </c>
      <c r="D89" s="696" t="s">
        <v>3708</v>
      </c>
      <c r="E89" s="711"/>
      <c r="F89" s="711"/>
      <c r="G89" s="696"/>
      <c r="H89" s="696"/>
      <c r="I89" s="711">
        <v>1</v>
      </c>
      <c r="J89" s="711">
        <v>1314</v>
      </c>
      <c r="K89" s="696"/>
      <c r="L89" s="696">
        <v>1314</v>
      </c>
      <c r="M89" s="711"/>
      <c r="N89" s="711"/>
      <c r="O89" s="701"/>
      <c r="P89" s="712"/>
    </row>
    <row r="90" spans="1:16" ht="14.4" customHeight="1" x14ac:dyDescent="0.3">
      <c r="A90" s="695" t="s">
        <v>3709</v>
      </c>
      <c r="B90" s="696" t="s">
        <v>3589</v>
      </c>
      <c r="C90" s="696" t="s">
        <v>3590</v>
      </c>
      <c r="D90" s="696" t="s">
        <v>3591</v>
      </c>
      <c r="E90" s="711"/>
      <c r="F90" s="711"/>
      <c r="G90" s="696"/>
      <c r="H90" s="696"/>
      <c r="I90" s="711"/>
      <c r="J90" s="711"/>
      <c r="K90" s="696"/>
      <c r="L90" s="696"/>
      <c r="M90" s="711">
        <v>3</v>
      </c>
      <c r="N90" s="711">
        <v>588</v>
      </c>
      <c r="O90" s="701"/>
      <c r="P90" s="712">
        <v>196</v>
      </c>
    </row>
    <row r="91" spans="1:16" ht="14.4" customHeight="1" x14ac:dyDescent="0.3">
      <c r="A91" s="695" t="s">
        <v>3709</v>
      </c>
      <c r="B91" s="696" t="s">
        <v>3589</v>
      </c>
      <c r="C91" s="696" t="s">
        <v>3598</v>
      </c>
      <c r="D91" s="696" t="s">
        <v>3599</v>
      </c>
      <c r="E91" s="711">
        <v>217</v>
      </c>
      <c r="F91" s="711">
        <v>7378</v>
      </c>
      <c r="G91" s="696">
        <v>1</v>
      </c>
      <c r="H91" s="696">
        <v>34</v>
      </c>
      <c r="I91" s="711">
        <v>234</v>
      </c>
      <c r="J91" s="711">
        <v>7956</v>
      </c>
      <c r="K91" s="696">
        <v>1.0783410138248848</v>
      </c>
      <c r="L91" s="696">
        <v>34</v>
      </c>
      <c r="M91" s="711">
        <v>235</v>
      </c>
      <c r="N91" s="711">
        <v>8063</v>
      </c>
      <c r="O91" s="701">
        <v>1.0928435890485226</v>
      </c>
      <c r="P91" s="712">
        <v>34.310638297872337</v>
      </c>
    </row>
    <row r="92" spans="1:16" ht="14.4" customHeight="1" x14ac:dyDescent="0.3">
      <c r="A92" s="695" t="s">
        <v>3709</v>
      </c>
      <c r="B92" s="696" t="s">
        <v>3589</v>
      </c>
      <c r="C92" s="696" t="s">
        <v>3629</v>
      </c>
      <c r="D92" s="696" t="s">
        <v>3630</v>
      </c>
      <c r="E92" s="711">
        <v>579</v>
      </c>
      <c r="F92" s="711">
        <v>166752</v>
      </c>
      <c r="G92" s="696">
        <v>1</v>
      </c>
      <c r="H92" s="696">
        <v>288</v>
      </c>
      <c r="I92" s="711">
        <v>610</v>
      </c>
      <c r="J92" s="711">
        <v>141520</v>
      </c>
      <c r="K92" s="696">
        <v>0.84868547303780462</v>
      </c>
      <c r="L92" s="696">
        <v>232</v>
      </c>
      <c r="M92" s="711">
        <v>632</v>
      </c>
      <c r="N92" s="711">
        <v>146992</v>
      </c>
      <c r="O92" s="701">
        <v>0.88150067165611212</v>
      </c>
      <c r="P92" s="712">
        <v>232.58227848101265</v>
      </c>
    </row>
    <row r="93" spans="1:16" ht="14.4" customHeight="1" x14ac:dyDescent="0.3">
      <c r="A93" s="695" t="s">
        <v>3709</v>
      </c>
      <c r="B93" s="696" t="s">
        <v>3589</v>
      </c>
      <c r="C93" s="696" t="s">
        <v>3631</v>
      </c>
      <c r="D93" s="696" t="s">
        <v>3632</v>
      </c>
      <c r="E93" s="711">
        <v>118</v>
      </c>
      <c r="F93" s="711">
        <v>20296</v>
      </c>
      <c r="G93" s="696">
        <v>1</v>
      </c>
      <c r="H93" s="696">
        <v>172</v>
      </c>
      <c r="I93" s="711">
        <v>127</v>
      </c>
      <c r="J93" s="711">
        <v>14732</v>
      </c>
      <c r="K93" s="696">
        <v>0.72585731178557356</v>
      </c>
      <c r="L93" s="696">
        <v>116</v>
      </c>
      <c r="M93" s="711">
        <v>109</v>
      </c>
      <c r="N93" s="711">
        <v>12704</v>
      </c>
      <c r="O93" s="701">
        <v>0.62593614505321249</v>
      </c>
      <c r="P93" s="712">
        <v>116.55045871559633</v>
      </c>
    </row>
    <row r="94" spans="1:16" ht="14.4" customHeight="1" x14ac:dyDescent="0.3">
      <c r="A94" s="695" t="s">
        <v>3709</v>
      </c>
      <c r="B94" s="696" t="s">
        <v>3589</v>
      </c>
      <c r="C94" s="696" t="s">
        <v>3710</v>
      </c>
      <c r="D94" s="696" t="s">
        <v>3711</v>
      </c>
      <c r="E94" s="711">
        <v>3</v>
      </c>
      <c r="F94" s="711">
        <v>342</v>
      </c>
      <c r="G94" s="696">
        <v>1</v>
      </c>
      <c r="H94" s="696">
        <v>114</v>
      </c>
      <c r="I94" s="711">
        <v>2</v>
      </c>
      <c r="J94" s="711">
        <v>230</v>
      </c>
      <c r="K94" s="696">
        <v>0.67251461988304095</v>
      </c>
      <c r="L94" s="696">
        <v>115</v>
      </c>
      <c r="M94" s="711"/>
      <c r="N94" s="711"/>
      <c r="O94" s="701"/>
      <c r="P94" s="712"/>
    </row>
    <row r="95" spans="1:16" ht="14.4" customHeight="1" x14ac:dyDescent="0.3">
      <c r="A95" s="695" t="s">
        <v>3709</v>
      </c>
      <c r="B95" s="696" t="s">
        <v>3589</v>
      </c>
      <c r="C95" s="696" t="s">
        <v>3647</v>
      </c>
      <c r="D95" s="696" t="s">
        <v>3648</v>
      </c>
      <c r="E95" s="711">
        <v>121</v>
      </c>
      <c r="F95" s="711">
        <v>0</v>
      </c>
      <c r="G95" s="696"/>
      <c r="H95" s="696">
        <v>0</v>
      </c>
      <c r="I95" s="711">
        <v>44</v>
      </c>
      <c r="J95" s="711">
        <v>0</v>
      </c>
      <c r="K95" s="696"/>
      <c r="L95" s="696">
        <v>0</v>
      </c>
      <c r="M95" s="711">
        <v>79</v>
      </c>
      <c r="N95" s="711">
        <v>0</v>
      </c>
      <c r="O95" s="701"/>
      <c r="P95" s="712">
        <v>0</v>
      </c>
    </row>
    <row r="96" spans="1:16" ht="14.4" customHeight="1" x14ac:dyDescent="0.3">
      <c r="A96" s="695" t="s">
        <v>3709</v>
      </c>
      <c r="B96" s="696" t="s">
        <v>3589</v>
      </c>
      <c r="C96" s="696" t="s">
        <v>3649</v>
      </c>
      <c r="D96" s="696" t="s">
        <v>3650</v>
      </c>
      <c r="E96" s="711">
        <v>609</v>
      </c>
      <c r="F96" s="711">
        <v>190008</v>
      </c>
      <c r="G96" s="696">
        <v>1</v>
      </c>
      <c r="H96" s="696">
        <v>312</v>
      </c>
      <c r="I96" s="711">
        <v>504</v>
      </c>
      <c r="J96" s="711">
        <v>146664</v>
      </c>
      <c r="K96" s="696">
        <v>0.77188328912466841</v>
      </c>
      <c r="L96" s="696">
        <v>291</v>
      </c>
      <c r="M96" s="711">
        <v>642</v>
      </c>
      <c r="N96" s="711">
        <v>187356</v>
      </c>
      <c r="O96" s="701">
        <v>0.98604269293924462</v>
      </c>
      <c r="P96" s="712">
        <v>291.8317757009346</v>
      </c>
    </row>
    <row r="97" spans="1:16" ht="14.4" customHeight="1" x14ac:dyDescent="0.3">
      <c r="A97" s="695" t="s">
        <v>3709</v>
      </c>
      <c r="B97" s="696" t="s">
        <v>3589</v>
      </c>
      <c r="C97" s="696" t="s">
        <v>3712</v>
      </c>
      <c r="D97" s="696" t="s">
        <v>3713</v>
      </c>
      <c r="E97" s="711"/>
      <c r="F97" s="711"/>
      <c r="G97" s="696"/>
      <c r="H97" s="696"/>
      <c r="I97" s="711"/>
      <c r="J97" s="711"/>
      <c r="K97" s="696"/>
      <c r="L97" s="696"/>
      <c r="M97" s="711">
        <v>314</v>
      </c>
      <c r="N97" s="711">
        <v>33448</v>
      </c>
      <c r="O97" s="701"/>
      <c r="P97" s="712">
        <v>106.52229299363057</v>
      </c>
    </row>
    <row r="98" spans="1:16" ht="14.4" customHeight="1" x14ac:dyDescent="0.3">
      <c r="A98" s="695" t="s">
        <v>3709</v>
      </c>
      <c r="B98" s="696" t="s">
        <v>3589</v>
      </c>
      <c r="C98" s="696" t="s">
        <v>3655</v>
      </c>
      <c r="D98" s="696" t="s">
        <v>3656</v>
      </c>
      <c r="E98" s="711">
        <v>33</v>
      </c>
      <c r="F98" s="711">
        <v>5511</v>
      </c>
      <c r="G98" s="696">
        <v>1</v>
      </c>
      <c r="H98" s="696">
        <v>167</v>
      </c>
      <c r="I98" s="711">
        <v>35</v>
      </c>
      <c r="J98" s="711">
        <v>5110</v>
      </c>
      <c r="K98" s="696">
        <v>0.92723643621847218</v>
      </c>
      <c r="L98" s="696">
        <v>146</v>
      </c>
      <c r="M98" s="711">
        <v>40</v>
      </c>
      <c r="N98" s="711">
        <v>5862</v>
      </c>
      <c r="O98" s="701">
        <v>1.0636908002177463</v>
      </c>
      <c r="P98" s="712">
        <v>146.55000000000001</v>
      </c>
    </row>
    <row r="99" spans="1:16" ht="14.4" customHeight="1" x14ac:dyDescent="0.3">
      <c r="A99" s="695" t="s">
        <v>3709</v>
      </c>
      <c r="B99" s="696" t="s">
        <v>3589</v>
      </c>
      <c r="C99" s="696" t="s">
        <v>3659</v>
      </c>
      <c r="D99" s="696" t="s">
        <v>3660</v>
      </c>
      <c r="E99" s="711">
        <v>22</v>
      </c>
      <c r="F99" s="711">
        <v>6424</v>
      </c>
      <c r="G99" s="696">
        <v>1</v>
      </c>
      <c r="H99" s="696">
        <v>292</v>
      </c>
      <c r="I99" s="711">
        <v>18</v>
      </c>
      <c r="J99" s="711">
        <v>5274</v>
      </c>
      <c r="K99" s="696">
        <v>0.82098381070983806</v>
      </c>
      <c r="L99" s="696">
        <v>293</v>
      </c>
      <c r="M99" s="711"/>
      <c r="N99" s="711"/>
      <c r="O99" s="701"/>
      <c r="P99" s="712"/>
    </row>
    <row r="100" spans="1:16" ht="14.4" customHeight="1" x14ac:dyDescent="0.3">
      <c r="A100" s="695" t="s">
        <v>3709</v>
      </c>
      <c r="B100" s="696" t="s">
        <v>3589</v>
      </c>
      <c r="C100" s="696" t="s">
        <v>3661</v>
      </c>
      <c r="D100" s="696" t="s">
        <v>3662</v>
      </c>
      <c r="E100" s="711">
        <v>283</v>
      </c>
      <c r="F100" s="711">
        <v>112634</v>
      </c>
      <c r="G100" s="696">
        <v>1</v>
      </c>
      <c r="H100" s="696">
        <v>398</v>
      </c>
      <c r="I100" s="711">
        <v>252</v>
      </c>
      <c r="J100" s="711">
        <v>86688</v>
      </c>
      <c r="K100" s="696">
        <v>0.76964326935028504</v>
      </c>
      <c r="L100" s="696">
        <v>344</v>
      </c>
      <c r="M100" s="711">
        <v>258</v>
      </c>
      <c r="N100" s="711">
        <v>89028</v>
      </c>
      <c r="O100" s="701">
        <v>0.79041852371397625</v>
      </c>
      <c r="P100" s="712">
        <v>345.06976744186045</v>
      </c>
    </row>
    <row r="101" spans="1:16" ht="14.4" customHeight="1" x14ac:dyDescent="0.3">
      <c r="A101" s="695" t="s">
        <v>3709</v>
      </c>
      <c r="B101" s="696" t="s">
        <v>3589</v>
      </c>
      <c r="C101" s="696" t="s">
        <v>3667</v>
      </c>
      <c r="D101" s="696" t="s">
        <v>3668</v>
      </c>
      <c r="E101" s="711">
        <v>108</v>
      </c>
      <c r="F101" s="711">
        <v>7344</v>
      </c>
      <c r="G101" s="696">
        <v>1</v>
      </c>
      <c r="H101" s="696">
        <v>68</v>
      </c>
      <c r="I101" s="711">
        <v>158</v>
      </c>
      <c r="J101" s="711">
        <v>10902</v>
      </c>
      <c r="K101" s="696">
        <v>1.4844771241830066</v>
      </c>
      <c r="L101" s="696">
        <v>69</v>
      </c>
      <c r="M101" s="711"/>
      <c r="N101" s="711"/>
      <c r="O101" s="701"/>
      <c r="P101" s="712"/>
    </row>
    <row r="102" spans="1:16" ht="14.4" customHeight="1" x14ac:dyDescent="0.3">
      <c r="A102" s="695" t="s">
        <v>3709</v>
      </c>
      <c r="B102" s="696" t="s">
        <v>3589</v>
      </c>
      <c r="C102" s="696" t="s">
        <v>3675</v>
      </c>
      <c r="D102" s="696" t="s">
        <v>3676</v>
      </c>
      <c r="E102" s="711">
        <v>27</v>
      </c>
      <c r="F102" s="711">
        <v>15552</v>
      </c>
      <c r="G102" s="696">
        <v>1</v>
      </c>
      <c r="H102" s="696">
        <v>576</v>
      </c>
      <c r="I102" s="711"/>
      <c r="J102" s="711"/>
      <c r="K102" s="696"/>
      <c r="L102" s="696"/>
      <c r="M102" s="711"/>
      <c r="N102" s="711"/>
      <c r="O102" s="701"/>
      <c r="P102" s="712"/>
    </row>
    <row r="103" spans="1:16" ht="14.4" customHeight="1" x14ac:dyDescent="0.3">
      <c r="A103" s="695" t="s">
        <v>3709</v>
      </c>
      <c r="B103" s="696" t="s">
        <v>3589</v>
      </c>
      <c r="C103" s="696" t="s">
        <v>3683</v>
      </c>
      <c r="D103" s="696" t="s">
        <v>3684</v>
      </c>
      <c r="E103" s="711">
        <v>125</v>
      </c>
      <c r="F103" s="711">
        <v>18875</v>
      </c>
      <c r="G103" s="696">
        <v>1</v>
      </c>
      <c r="H103" s="696">
        <v>151</v>
      </c>
      <c r="I103" s="711">
        <v>111</v>
      </c>
      <c r="J103" s="711">
        <v>16872</v>
      </c>
      <c r="K103" s="696">
        <v>0.89388079470198678</v>
      </c>
      <c r="L103" s="696">
        <v>152</v>
      </c>
      <c r="M103" s="711">
        <v>146</v>
      </c>
      <c r="N103" s="711">
        <v>22242</v>
      </c>
      <c r="O103" s="701">
        <v>1.1783841059602649</v>
      </c>
      <c r="P103" s="712">
        <v>152.34246575342465</v>
      </c>
    </row>
    <row r="104" spans="1:16" ht="14.4" customHeight="1" x14ac:dyDescent="0.3">
      <c r="A104" s="695" t="s">
        <v>3709</v>
      </c>
      <c r="B104" s="696" t="s">
        <v>3589</v>
      </c>
      <c r="C104" s="696" t="s">
        <v>3685</v>
      </c>
      <c r="D104" s="696" t="s">
        <v>3686</v>
      </c>
      <c r="E104" s="711">
        <v>1</v>
      </c>
      <c r="F104" s="711">
        <v>377</v>
      </c>
      <c r="G104" s="696">
        <v>1</v>
      </c>
      <c r="H104" s="696">
        <v>377</v>
      </c>
      <c r="I104" s="711">
        <v>2</v>
      </c>
      <c r="J104" s="711">
        <v>756</v>
      </c>
      <c r="K104" s="696">
        <v>2.0053050397877983</v>
      </c>
      <c r="L104" s="696">
        <v>378</v>
      </c>
      <c r="M104" s="711"/>
      <c r="N104" s="711"/>
      <c r="O104" s="701"/>
      <c r="P104" s="712"/>
    </row>
    <row r="105" spans="1:16" ht="14.4" customHeight="1" x14ac:dyDescent="0.3">
      <c r="A105" s="695" t="s">
        <v>3714</v>
      </c>
      <c r="B105" s="696" t="s">
        <v>3589</v>
      </c>
      <c r="C105" s="696" t="s">
        <v>3603</v>
      </c>
      <c r="D105" s="696" t="s">
        <v>3604</v>
      </c>
      <c r="E105" s="711">
        <v>5</v>
      </c>
      <c r="F105" s="711">
        <v>1170</v>
      </c>
      <c r="G105" s="696">
        <v>1</v>
      </c>
      <c r="H105" s="696">
        <v>234</v>
      </c>
      <c r="I105" s="711">
        <v>2</v>
      </c>
      <c r="J105" s="711">
        <v>464</v>
      </c>
      <c r="K105" s="696">
        <v>0.39658119658119656</v>
      </c>
      <c r="L105" s="696">
        <v>232</v>
      </c>
      <c r="M105" s="711">
        <v>4</v>
      </c>
      <c r="N105" s="711">
        <v>932</v>
      </c>
      <c r="O105" s="701">
        <v>0.79658119658119653</v>
      </c>
      <c r="P105" s="712">
        <v>233</v>
      </c>
    </row>
    <row r="106" spans="1:16" ht="14.4" customHeight="1" x14ac:dyDescent="0.3">
      <c r="A106" s="695" t="s">
        <v>3714</v>
      </c>
      <c r="B106" s="696" t="s">
        <v>3589</v>
      </c>
      <c r="C106" s="696" t="s">
        <v>3613</v>
      </c>
      <c r="D106" s="696" t="s">
        <v>3614</v>
      </c>
      <c r="E106" s="711">
        <v>1</v>
      </c>
      <c r="F106" s="711">
        <v>189</v>
      </c>
      <c r="G106" s="696">
        <v>1</v>
      </c>
      <c r="H106" s="696">
        <v>189</v>
      </c>
      <c r="I106" s="711">
        <v>1</v>
      </c>
      <c r="J106" s="711">
        <v>190</v>
      </c>
      <c r="K106" s="696">
        <v>1.0052910052910053</v>
      </c>
      <c r="L106" s="696">
        <v>190</v>
      </c>
      <c r="M106" s="711"/>
      <c r="N106" s="711"/>
      <c r="O106" s="701"/>
      <c r="P106" s="712"/>
    </row>
    <row r="107" spans="1:16" ht="14.4" customHeight="1" x14ac:dyDescent="0.3">
      <c r="A107" s="695" t="s">
        <v>3714</v>
      </c>
      <c r="B107" s="696" t="s">
        <v>3589</v>
      </c>
      <c r="C107" s="696" t="s">
        <v>3671</v>
      </c>
      <c r="D107" s="696" t="s">
        <v>3672</v>
      </c>
      <c r="E107" s="711">
        <v>1</v>
      </c>
      <c r="F107" s="711">
        <v>856</v>
      </c>
      <c r="G107" s="696">
        <v>1</v>
      </c>
      <c r="H107" s="696">
        <v>856</v>
      </c>
      <c r="I107" s="711">
        <v>2</v>
      </c>
      <c r="J107" s="711">
        <v>1714</v>
      </c>
      <c r="K107" s="696">
        <v>2.0023364485981308</v>
      </c>
      <c r="L107" s="696">
        <v>857</v>
      </c>
      <c r="M107" s="711"/>
      <c r="N107" s="711"/>
      <c r="O107" s="701"/>
      <c r="P107" s="712"/>
    </row>
    <row r="108" spans="1:16" ht="14.4" customHeight="1" x14ac:dyDescent="0.3">
      <c r="A108" s="695" t="s">
        <v>3714</v>
      </c>
      <c r="B108" s="696" t="s">
        <v>3589</v>
      </c>
      <c r="C108" s="696" t="s">
        <v>3675</v>
      </c>
      <c r="D108" s="696" t="s">
        <v>3676</v>
      </c>
      <c r="E108" s="711">
        <v>46</v>
      </c>
      <c r="F108" s="711">
        <v>26496</v>
      </c>
      <c r="G108" s="696">
        <v>1</v>
      </c>
      <c r="H108" s="696">
        <v>576</v>
      </c>
      <c r="I108" s="711">
        <v>37</v>
      </c>
      <c r="J108" s="711">
        <v>21386</v>
      </c>
      <c r="K108" s="696">
        <v>0.80714070048309183</v>
      </c>
      <c r="L108" s="696">
        <v>578</v>
      </c>
      <c r="M108" s="711">
        <v>40</v>
      </c>
      <c r="N108" s="711">
        <v>23144</v>
      </c>
      <c r="O108" s="701">
        <v>0.87349033816425126</v>
      </c>
      <c r="P108" s="712">
        <v>578.6</v>
      </c>
    </row>
    <row r="109" spans="1:16" ht="14.4" customHeight="1" x14ac:dyDescent="0.3">
      <c r="A109" s="695" t="s">
        <v>3714</v>
      </c>
      <c r="B109" s="696" t="s">
        <v>3589</v>
      </c>
      <c r="C109" s="696" t="s">
        <v>3691</v>
      </c>
      <c r="D109" s="696" t="s">
        <v>3692</v>
      </c>
      <c r="E109" s="711">
        <v>2</v>
      </c>
      <c r="F109" s="711">
        <v>2776</v>
      </c>
      <c r="G109" s="696">
        <v>1</v>
      </c>
      <c r="H109" s="696">
        <v>1388</v>
      </c>
      <c r="I109" s="711">
        <v>1</v>
      </c>
      <c r="J109" s="711">
        <v>1392</v>
      </c>
      <c r="K109" s="696">
        <v>0.50144092219020175</v>
      </c>
      <c r="L109" s="696">
        <v>1392</v>
      </c>
      <c r="M109" s="711">
        <v>35</v>
      </c>
      <c r="N109" s="711">
        <v>48853</v>
      </c>
      <c r="O109" s="701">
        <v>17.598342939481267</v>
      </c>
      <c r="P109" s="712">
        <v>1395.8</v>
      </c>
    </row>
    <row r="110" spans="1:16" ht="14.4" customHeight="1" x14ac:dyDescent="0.3">
      <c r="A110" s="695" t="s">
        <v>3714</v>
      </c>
      <c r="B110" s="696" t="s">
        <v>3589</v>
      </c>
      <c r="C110" s="696" t="s">
        <v>3693</v>
      </c>
      <c r="D110" s="696" t="s">
        <v>3694</v>
      </c>
      <c r="E110" s="711">
        <v>4</v>
      </c>
      <c r="F110" s="711">
        <v>1420</v>
      </c>
      <c r="G110" s="696">
        <v>1</v>
      </c>
      <c r="H110" s="696">
        <v>355</v>
      </c>
      <c r="I110" s="711">
        <v>4</v>
      </c>
      <c r="J110" s="711">
        <v>1424</v>
      </c>
      <c r="K110" s="696">
        <v>1.0028169014084507</v>
      </c>
      <c r="L110" s="696">
        <v>356</v>
      </c>
      <c r="M110" s="711">
        <v>10</v>
      </c>
      <c r="N110" s="711">
        <v>3564</v>
      </c>
      <c r="O110" s="701">
        <v>2.5098591549295777</v>
      </c>
      <c r="P110" s="712">
        <v>356.4</v>
      </c>
    </row>
    <row r="111" spans="1:16" ht="14.4" customHeight="1" x14ac:dyDescent="0.3">
      <c r="A111" s="695" t="s">
        <v>3714</v>
      </c>
      <c r="B111" s="696" t="s">
        <v>3589</v>
      </c>
      <c r="C111" s="696" t="s">
        <v>3715</v>
      </c>
      <c r="D111" s="696" t="s">
        <v>3716</v>
      </c>
      <c r="E111" s="711"/>
      <c r="F111" s="711"/>
      <c r="G111" s="696"/>
      <c r="H111" s="696"/>
      <c r="I111" s="711"/>
      <c r="J111" s="711"/>
      <c r="K111" s="696"/>
      <c r="L111" s="696"/>
      <c r="M111" s="711">
        <v>1</v>
      </c>
      <c r="N111" s="711">
        <v>1076</v>
      </c>
      <c r="O111" s="701"/>
      <c r="P111" s="712">
        <v>1076</v>
      </c>
    </row>
    <row r="112" spans="1:16" ht="14.4" customHeight="1" x14ac:dyDescent="0.3">
      <c r="A112" s="695" t="s">
        <v>3717</v>
      </c>
      <c r="B112" s="696" t="s">
        <v>3589</v>
      </c>
      <c r="C112" s="696" t="s">
        <v>3603</v>
      </c>
      <c r="D112" s="696" t="s">
        <v>3604</v>
      </c>
      <c r="E112" s="711">
        <v>9</v>
      </c>
      <c r="F112" s="711">
        <v>2106</v>
      </c>
      <c r="G112" s="696">
        <v>1</v>
      </c>
      <c r="H112" s="696">
        <v>234</v>
      </c>
      <c r="I112" s="711"/>
      <c r="J112" s="711"/>
      <c r="K112" s="696"/>
      <c r="L112" s="696"/>
      <c r="M112" s="711"/>
      <c r="N112" s="711"/>
      <c r="O112" s="701"/>
      <c r="P112" s="712"/>
    </row>
    <row r="113" spans="1:16" ht="14.4" customHeight="1" x14ac:dyDescent="0.3">
      <c r="A113" s="695" t="s">
        <v>3717</v>
      </c>
      <c r="B113" s="696" t="s">
        <v>3589</v>
      </c>
      <c r="C113" s="696" t="s">
        <v>3675</v>
      </c>
      <c r="D113" s="696" t="s">
        <v>3676</v>
      </c>
      <c r="E113" s="711">
        <v>47</v>
      </c>
      <c r="F113" s="711">
        <v>27072</v>
      </c>
      <c r="G113" s="696">
        <v>1</v>
      </c>
      <c r="H113" s="696">
        <v>576</v>
      </c>
      <c r="I113" s="711"/>
      <c r="J113" s="711"/>
      <c r="K113" s="696"/>
      <c r="L113" s="696"/>
      <c r="M113" s="711"/>
      <c r="N113" s="711"/>
      <c r="O113" s="701"/>
      <c r="P113" s="712"/>
    </row>
    <row r="114" spans="1:16" ht="14.4" customHeight="1" x14ac:dyDescent="0.3">
      <c r="A114" s="695" t="s">
        <v>3717</v>
      </c>
      <c r="B114" s="696" t="s">
        <v>3589</v>
      </c>
      <c r="C114" s="696" t="s">
        <v>3693</v>
      </c>
      <c r="D114" s="696" t="s">
        <v>3694</v>
      </c>
      <c r="E114" s="711">
        <v>3</v>
      </c>
      <c r="F114" s="711">
        <v>1065</v>
      </c>
      <c r="G114" s="696">
        <v>1</v>
      </c>
      <c r="H114" s="696">
        <v>355</v>
      </c>
      <c r="I114" s="711"/>
      <c r="J114" s="711"/>
      <c r="K114" s="696"/>
      <c r="L114" s="696"/>
      <c r="M114" s="711"/>
      <c r="N114" s="711"/>
      <c r="O114" s="701"/>
      <c r="P114" s="712"/>
    </row>
    <row r="115" spans="1:16" ht="14.4" customHeight="1" x14ac:dyDescent="0.3">
      <c r="A115" s="695" t="s">
        <v>3718</v>
      </c>
      <c r="B115" s="696" t="s">
        <v>1006</v>
      </c>
      <c r="C115" s="696" t="s">
        <v>3553</v>
      </c>
      <c r="D115" s="696" t="s">
        <v>1636</v>
      </c>
      <c r="E115" s="711"/>
      <c r="F115" s="711"/>
      <c r="G115" s="696"/>
      <c r="H115" s="696"/>
      <c r="I115" s="711">
        <v>2.2000000000000002</v>
      </c>
      <c r="J115" s="711">
        <v>12013.76</v>
      </c>
      <c r="K115" s="696"/>
      <c r="L115" s="696">
        <v>5460.7999999999993</v>
      </c>
      <c r="M115" s="711">
        <v>0.9</v>
      </c>
      <c r="N115" s="711">
        <v>4914.72</v>
      </c>
      <c r="O115" s="701"/>
      <c r="P115" s="712">
        <v>5460.8</v>
      </c>
    </row>
    <row r="116" spans="1:16" ht="14.4" customHeight="1" x14ac:dyDescent="0.3">
      <c r="A116" s="695" t="s">
        <v>3718</v>
      </c>
      <c r="B116" s="696" t="s">
        <v>3589</v>
      </c>
      <c r="C116" s="696" t="s">
        <v>3598</v>
      </c>
      <c r="D116" s="696" t="s">
        <v>3599</v>
      </c>
      <c r="E116" s="711"/>
      <c r="F116" s="711"/>
      <c r="G116" s="696"/>
      <c r="H116" s="696"/>
      <c r="I116" s="711"/>
      <c r="J116" s="711"/>
      <c r="K116" s="696"/>
      <c r="L116" s="696"/>
      <c r="M116" s="711">
        <v>0</v>
      </c>
      <c r="N116" s="711">
        <v>0</v>
      </c>
      <c r="O116" s="701"/>
      <c r="P116" s="712"/>
    </row>
    <row r="117" spans="1:16" ht="14.4" customHeight="1" x14ac:dyDescent="0.3">
      <c r="A117" s="695" t="s">
        <v>3718</v>
      </c>
      <c r="B117" s="696" t="s">
        <v>3589</v>
      </c>
      <c r="C117" s="696" t="s">
        <v>3633</v>
      </c>
      <c r="D117" s="696" t="s">
        <v>3634</v>
      </c>
      <c r="E117" s="711"/>
      <c r="F117" s="711"/>
      <c r="G117" s="696"/>
      <c r="H117" s="696"/>
      <c r="I117" s="711">
        <v>242</v>
      </c>
      <c r="J117" s="711">
        <v>52998</v>
      </c>
      <c r="K117" s="696"/>
      <c r="L117" s="696">
        <v>219</v>
      </c>
      <c r="M117" s="711">
        <v>18</v>
      </c>
      <c r="N117" s="711">
        <v>3945</v>
      </c>
      <c r="O117" s="701"/>
      <c r="P117" s="712">
        <v>219.16666666666666</v>
      </c>
    </row>
    <row r="118" spans="1:16" ht="14.4" customHeight="1" x14ac:dyDescent="0.3">
      <c r="A118" s="695" t="s">
        <v>3718</v>
      </c>
      <c r="B118" s="696" t="s">
        <v>3589</v>
      </c>
      <c r="C118" s="696" t="s">
        <v>3635</v>
      </c>
      <c r="D118" s="696" t="s">
        <v>3636</v>
      </c>
      <c r="E118" s="711"/>
      <c r="F118" s="711"/>
      <c r="G118" s="696"/>
      <c r="H118" s="696"/>
      <c r="I118" s="711">
        <v>16</v>
      </c>
      <c r="J118" s="711">
        <v>16224</v>
      </c>
      <c r="K118" s="696"/>
      <c r="L118" s="696">
        <v>1014</v>
      </c>
      <c r="M118" s="711"/>
      <c r="N118" s="711"/>
      <c r="O118" s="701"/>
      <c r="P118" s="712"/>
    </row>
    <row r="119" spans="1:16" ht="14.4" customHeight="1" x14ac:dyDescent="0.3">
      <c r="A119" s="695" t="s">
        <v>3718</v>
      </c>
      <c r="B119" s="696" t="s">
        <v>3589</v>
      </c>
      <c r="C119" s="696" t="s">
        <v>3637</v>
      </c>
      <c r="D119" s="696" t="s">
        <v>3638</v>
      </c>
      <c r="E119" s="711"/>
      <c r="F119" s="711"/>
      <c r="G119" s="696"/>
      <c r="H119" s="696"/>
      <c r="I119" s="711">
        <v>1</v>
      </c>
      <c r="J119" s="711">
        <v>449</v>
      </c>
      <c r="K119" s="696"/>
      <c r="L119" s="696">
        <v>449</v>
      </c>
      <c r="M119" s="711">
        <v>3</v>
      </c>
      <c r="N119" s="711">
        <v>1349</v>
      </c>
      <c r="O119" s="701"/>
      <c r="P119" s="712">
        <v>449.66666666666669</v>
      </c>
    </row>
    <row r="120" spans="1:16" ht="14.4" customHeight="1" x14ac:dyDescent="0.3">
      <c r="A120" s="695" t="s">
        <v>3718</v>
      </c>
      <c r="B120" s="696" t="s">
        <v>3589</v>
      </c>
      <c r="C120" s="696" t="s">
        <v>3639</v>
      </c>
      <c r="D120" s="696" t="s">
        <v>3640</v>
      </c>
      <c r="E120" s="711"/>
      <c r="F120" s="711"/>
      <c r="G120" s="696"/>
      <c r="H120" s="696"/>
      <c r="I120" s="711">
        <v>7</v>
      </c>
      <c r="J120" s="711">
        <v>7798</v>
      </c>
      <c r="K120" s="696"/>
      <c r="L120" s="696">
        <v>1114</v>
      </c>
      <c r="M120" s="711">
        <v>12</v>
      </c>
      <c r="N120" s="711">
        <v>13383</v>
      </c>
      <c r="O120" s="701"/>
      <c r="P120" s="712">
        <v>1115.25</v>
      </c>
    </row>
    <row r="121" spans="1:16" ht="14.4" customHeight="1" x14ac:dyDescent="0.3">
      <c r="A121" s="695" t="s">
        <v>3718</v>
      </c>
      <c r="B121" s="696" t="s">
        <v>3589</v>
      </c>
      <c r="C121" s="696" t="s">
        <v>3641</v>
      </c>
      <c r="D121" s="696" t="s">
        <v>3642</v>
      </c>
      <c r="E121" s="711"/>
      <c r="F121" s="711"/>
      <c r="G121" s="696"/>
      <c r="H121" s="696"/>
      <c r="I121" s="711">
        <v>9</v>
      </c>
      <c r="J121" s="711">
        <v>2313</v>
      </c>
      <c r="K121" s="696"/>
      <c r="L121" s="696">
        <v>257</v>
      </c>
      <c r="M121" s="711">
        <v>9</v>
      </c>
      <c r="N121" s="711">
        <v>2315</v>
      </c>
      <c r="O121" s="701"/>
      <c r="P121" s="712">
        <v>257.22222222222223</v>
      </c>
    </row>
    <row r="122" spans="1:16" ht="14.4" customHeight="1" x14ac:dyDescent="0.3">
      <c r="A122" s="695" t="s">
        <v>3718</v>
      </c>
      <c r="B122" s="696" t="s">
        <v>3589</v>
      </c>
      <c r="C122" s="696" t="s">
        <v>3643</v>
      </c>
      <c r="D122" s="696" t="s">
        <v>3644</v>
      </c>
      <c r="E122" s="711"/>
      <c r="F122" s="711"/>
      <c r="G122" s="696"/>
      <c r="H122" s="696"/>
      <c r="I122" s="711"/>
      <c r="J122" s="711"/>
      <c r="K122" s="696"/>
      <c r="L122" s="696"/>
      <c r="M122" s="711">
        <v>5</v>
      </c>
      <c r="N122" s="711">
        <v>4155</v>
      </c>
      <c r="O122" s="701"/>
      <c r="P122" s="712">
        <v>831</v>
      </c>
    </row>
    <row r="123" spans="1:16" ht="14.4" customHeight="1" x14ac:dyDescent="0.3">
      <c r="A123" s="695" t="s">
        <v>3718</v>
      </c>
      <c r="B123" s="696" t="s">
        <v>3589</v>
      </c>
      <c r="C123" s="696" t="s">
        <v>3665</v>
      </c>
      <c r="D123" s="696" t="s">
        <v>3666</v>
      </c>
      <c r="E123" s="711"/>
      <c r="F123" s="711"/>
      <c r="G123" s="696"/>
      <c r="H123" s="696"/>
      <c r="I123" s="711">
        <v>6</v>
      </c>
      <c r="J123" s="711">
        <v>3330</v>
      </c>
      <c r="K123" s="696"/>
      <c r="L123" s="696">
        <v>555</v>
      </c>
      <c r="M123" s="711">
        <v>20</v>
      </c>
      <c r="N123" s="711">
        <v>11110</v>
      </c>
      <c r="O123" s="701"/>
      <c r="P123" s="712">
        <v>555.5</v>
      </c>
    </row>
    <row r="124" spans="1:16" ht="14.4" customHeight="1" x14ac:dyDescent="0.3">
      <c r="A124" s="695" t="s">
        <v>3718</v>
      </c>
      <c r="B124" s="696" t="s">
        <v>3589</v>
      </c>
      <c r="C124" s="696" t="s">
        <v>3679</v>
      </c>
      <c r="D124" s="696" t="s">
        <v>3680</v>
      </c>
      <c r="E124" s="711"/>
      <c r="F124" s="711"/>
      <c r="G124" s="696"/>
      <c r="H124" s="696"/>
      <c r="I124" s="711">
        <v>1</v>
      </c>
      <c r="J124" s="711">
        <v>5572</v>
      </c>
      <c r="K124" s="696"/>
      <c r="L124" s="696">
        <v>5572</v>
      </c>
      <c r="M124" s="711">
        <v>1</v>
      </c>
      <c r="N124" s="711">
        <v>5572</v>
      </c>
      <c r="O124" s="701"/>
      <c r="P124" s="712">
        <v>5572</v>
      </c>
    </row>
    <row r="125" spans="1:16" ht="14.4" customHeight="1" thickBot="1" x14ac:dyDescent="0.35">
      <c r="A125" s="703" t="s">
        <v>3718</v>
      </c>
      <c r="B125" s="704" t="s">
        <v>3589</v>
      </c>
      <c r="C125" s="704" t="s">
        <v>3695</v>
      </c>
      <c r="D125" s="704" t="s">
        <v>3696</v>
      </c>
      <c r="E125" s="713"/>
      <c r="F125" s="713"/>
      <c r="G125" s="704"/>
      <c r="H125" s="704"/>
      <c r="I125" s="713">
        <v>3</v>
      </c>
      <c r="J125" s="713">
        <v>1425</v>
      </c>
      <c r="K125" s="704"/>
      <c r="L125" s="704">
        <v>475</v>
      </c>
      <c r="M125" s="713">
        <v>1</v>
      </c>
      <c r="N125" s="713">
        <v>475</v>
      </c>
      <c r="O125" s="709"/>
      <c r="P125" s="714">
        <v>475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4923786</v>
      </c>
      <c r="C3" s="355">
        <f t="shared" ref="C3:R3" si="0">SUBTOTAL(9,C6:C1048576)</f>
        <v>26</v>
      </c>
      <c r="D3" s="355">
        <f t="shared" si="0"/>
        <v>4137027</v>
      </c>
      <c r="E3" s="355">
        <f t="shared" si="0"/>
        <v>59.51898079273699</v>
      </c>
      <c r="F3" s="355">
        <f t="shared" si="0"/>
        <v>4856836.4399999995</v>
      </c>
      <c r="G3" s="358">
        <f>IF(B3&lt;&gt;0,F3/B3,"")</f>
        <v>0.98640282904252941</v>
      </c>
      <c r="H3" s="354">
        <f t="shared" si="0"/>
        <v>4859740.049999998</v>
      </c>
      <c r="I3" s="355">
        <f t="shared" si="0"/>
        <v>6</v>
      </c>
      <c r="J3" s="355">
        <f t="shared" si="0"/>
        <v>928351.97999999963</v>
      </c>
      <c r="K3" s="355">
        <f t="shared" si="0"/>
        <v>11.38636962148286</v>
      </c>
      <c r="L3" s="355">
        <f t="shared" si="0"/>
        <v>5038619.2699999996</v>
      </c>
      <c r="M3" s="356">
        <f>IF(H3&lt;&gt;0,L3/H3,"")</f>
        <v>1.0368083926628959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3720</v>
      </c>
      <c r="B6" s="755">
        <v>14679</v>
      </c>
      <c r="C6" s="625">
        <v>1</v>
      </c>
      <c r="D6" s="755">
        <v>1782</v>
      </c>
      <c r="E6" s="625">
        <v>0.1213979153893317</v>
      </c>
      <c r="F6" s="755">
        <v>2384</v>
      </c>
      <c r="G6" s="646">
        <v>0.16240888343892634</v>
      </c>
      <c r="H6" s="755">
        <v>8716.6099999999988</v>
      </c>
      <c r="I6" s="625">
        <v>1</v>
      </c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3721</v>
      </c>
      <c r="B7" s="756">
        <v>1486</v>
      </c>
      <c r="C7" s="696">
        <v>1</v>
      </c>
      <c r="D7" s="756">
        <v>1843</v>
      </c>
      <c r="E7" s="696">
        <v>1.2402422611036339</v>
      </c>
      <c r="F7" s="756">
        <v>5171</v>
      </c>
      <c r="G7" s="701">
        <v>3.4798115746971736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3722</v>
      </c>
      <c r="B8" s="756">
        <v>13287</v>
      </c>
      <c r="C8" s="696">
        <v>1</v>
      </c>
      <c r="D8" s="756">
        <v>23129</v>
      </c>
      <c r="E8" s="696">
        <v>1.7407240159554451</v>
      </c>
      <c r="F8" s="756">
        <v>14713</v>
      </c>
      <c r="G8" s="701">
        <v>1.1073229472416648</v>
      </c>
      <c r="H8" s="756">
        <v>2932.91</v>
      </c>
      <c r="I8" s="696">
        <v>1</v>
      </c>
      <c r="J8" s="756">
        <v>9128.9699999999993</v>
      </c>
      <c r="K8" s="696">
        <v>3.1125980681302869</v>
      </c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3723</v>
      </c>
      <c r="B9" s="756">
        <v>4846</v>
      </c>
      <c r="C9" s="696">
        <v>1</v>
      </c>
      <c r="D9" s="756">
        <v>7902</v>
      </c>
      <c r="E9" s="696">
        <v>1.6306231943871234</v>
      </c>
      <c r="F9" s="756">
        <v>3592</v>
      </c>
      <c r="G9" s="701">
        <v>0.74122988031366077</v>
      </c>
      <c r="H9" s="756">
        <v>404.8</v>
      </c>
      <c r="I9" s="696">
        <v>1</v>
      </c>
      <c r="J9" s="756">
        <v>2932.8</v>
      </c>
      <c r="K9" s="696">
        <v>7.2450592885375498</v>
      </c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3724</v>
      </c>
      <c r="B10" s="756">
        <v>856</v>
      </c>
      <c r="C10" s="696">
        <v>1</v>
      </c>
      <c r="D10" s="756">
        <v>2439</v>
      </c>
      <c r="E10" s="696">
        <v>2.8492990654205608</v>
      </c>
      <c r="F10" s="756">
        <v>4553</v>
      </c>
      <c r="G10" s="701">
        <v>5.31892523364486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3725</v>
      </c>
      <c r="B11" s="756">
        <v>34</v>
      </c>
      <c r="C11" s="696">
        <v>1</v>
      </c>
      <c r="D11" s="756">
        <v>441</v>
      </c>
      <c r="E11" s="696">
        <v>12.970588235294118</v>
      </c>
      <c r="F11" s="756"/>
      <c r="G11" s="701"/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3726</v>
      </c>
      <c r="B12" s="756">
        <v>680</v>
      </c>
      <c r="C12" s="696">
        <v>1</v>
      </c>
      <c r="D12" s="756">
        <v>68</v>
      </c>
      <c r="E12" s="696">
        <v>0.1</v>
      </c>
      <c r="F12" s="756"/>
      <c r="G12" s="701"/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3727</v>
      </c>
      <c r="B13" s="756">
        <v>3494</v>
      </c>
      <c r="C13" s="696">
        <v>1</v>
      </c>
      <c r="D13" s="756">
        <v>2493</v>
      </c>
      <c r="E13" s="696">
        <v>0.71350887235260452</v>
      </c>
      <c r="F13" s="756">
        <v>103</v>
      </c>
      <c r="G13" s="701">
        <v>2.9479107040641099E-2</v>
      </c>
      <c r="H13" s="756">
        <v>3386.0699999999997</v>
      </c>
      <c r="I13" s="696">
        <v>1</v>
      </c>
      <c r="J13" s="756">
        <v>2844.74</v>
      </c>
      <c r="K13" s="696">
        <v>0.84013029854669274</v>
      </c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3728</v>
      </c>
      <c r="B14" s="756">
        <v>968</v>
      </c>
      <c r="C14" s="696">
        <v>1</v>
      </c>
      <c r="D14" s="756">
        <v>460</v>
      </c>
      <c r="E14" s="696">
        <v>0.47520661157024796</v>
      </c>
      <c r="F14" s="756"/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3729</v>
      </c>
      <c r="B15" s="756">
        <v>5428</v>
      </c>
      <c r="C15" s="696">
        <v>1</v>
      </c>
      <c r="D15" s="756">
        <v>18804</v>
      </c>
      <c r="E15" s="696">
        <v>3.4642593957258661</v>
      </c>
      <c r="F15" s="756">
        <v>7103</v>
      </c>
      <c r="G15" s="701">
        <v>1.3085851142225498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3730</v>
      </c>
      <c r="B16" s="756">
        <v>34</v>
      </c>
      <c r="C16" s="696">
        <v>1</v>
      </c>
      <c r="D16" s="756"/>
      <c r="E16" s="696"/>
      <c r="F16" s="756">
        <v>359</v>
      </c>
      <c r="G16" s="701">
        <v>10.558823529411764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3731</v>
      </c>
      <c r="B17" s="756">
        <v>4860355</v>
      </c>
      <c r="C17" s="696">
        <v>1</v>
      </c>
      <c r="D17" s="756">
        <v>4065532</v>
      </c>
      <c r="E17" s="696">
        <v>0.83646811806956489</v>
      </c>
      <c r="F17" s="756">
        <v>4795191.4399999995</v>
      </c>
      <c r="G17" s="701">
        <v>0.98659283941193587</v>
      </c>
      <c r="H17" s="756">
        <v>4843758.3299999982</v>
      </c>
      <c r="I17" s="696">
        <v>1</v>
      </c>
      <c r="J17" s="756">
        <v>913445.46999999962</v>
      </c>
      <c r="K17" s="696">
        <v>0.18858196626832949</v>
      </c>
      <c r="L17" s="756">
        <v>5028886.5199999996</v>
      </c>
      <c r="M17" s="701">
        <v>1.0382199476909084</v>
      </c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3732</v>
      </c>
      <c r="B18" s="756">
        <v>2599</v>
      </c>
      <c r="C18" s="696">
        <v>1</v>
      </c>
      <c r="D18" s="756">
        <v>1910</v>
      </c>
      <c r="E18" s="696">
        <v>0.73489803770681028</v>
      </c>
      <c r="F18" s="756">
        <v>684</v>
      </c>
      <c r="G18" s="701">
        <v>0.26317814544055407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3733</v>
      </c>
      <c r="B19" s="756">
        <v>102</v>
      </c>
      <c r="C19" s="696">
        <v>1</v>
      </c>
      <c r="D19" s="756">
        <v>1736</v>
      </c>
      <c r="E19" s="696">
        <v>17.019607843137255</v>
      </c>
      <c r="F19" s="756">
        <v>517</v>
      </c>
      <c r="G19" s="701">
        <v>5.0686274509803919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3734</v>
      </c>
      <c r="B20" s="756">
        <v>234</v>
      </c>
      <c r="C20" s="696">
        <v>1</v>
      </c>
      <c r="D20" s="756">
        <v>1742</v>
      </c>
      <c r="E20" s="696">
        <v>7.4444444444444446</v>
      </c>
      <c r="F20" s="756">
        <v>69</v>
      </c>
      <c r="G20" s="701">
        <v>0.29487179487179488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3735</v>
      </c>
      <c r="B21" s="756">
        <v>234</v>
      </c>
      <c r="C21" s="696">
        <v>1</v>
      </c>
      <c r="D21" s="756"/>
      <c r="E21" s="696"/>
      <c r="F21" s="756"/>
      <c r="G21" s="701"/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3736</v>
      </c>
      <c r="B22" s="756">
        <v>234</v>
      </c>
      <c r="C22" s="696">
        <v>1</v>
      </c>
      <c r="D22" s="756">
        <v>68</v>
      </c>
      <c r="E22" s="696">
        <v>0.29059829059829062</v>
      </c>
      <c r="F22" s="756">
        <v>5152</v>
      </c>
      <c r="G22" s="701">
        <v>22.017094017094017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3737</v>
      </c>
      <c r="B23" s="756">
        <v>152</v>
      </c>
      <c r="C23" s="696">
        <v>1</v>
      </c>
      <c r="D23" s="756">
        <v>34</v>
      </c>
      <c r="E23" s="696">
        <v>0.22368421052631579</v>
      </c>
      <c r="F23" s="756">
        <v>2522</v>
      </c>
      <c r="G23" s="701">
        <v>16.592105263157894</v>
      </c>
      <c r="H23" s="756"/>
      <c r="I23" s="696"/>
      <c r="J23" s="756"/>
      <c r="K23" s="696"/>
      <c r="L23" s="756">
        <v>4016.3199999999997</v>
      </c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3738</v>
      </c>
      <c r="B24" s="756">
        <v>3426</v>
      </c>
      <c r="C24" s="696">
        <v>1</v>
      </c>
      <c r="D24" s="756">
        <v>694</v>
      </c>
      <c r="E24" s="696">
        <v>0.2025685931115003</v>
      </c>
      <c r="F24" s="756">
        <v>1508</v>
      </c>
      <c r="G24" s="701">
        <v>0.44016345592527728</v>
      </c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3739</v>
      </c>
      <c r="B25" s="756">
        <v>497</v>
      </c>
      <c r="C25" s="696">
        <v>1</v>
      </c>
      <c r="D25" s="756"/>
      <c r="E25" s="696"/>
      <c r="F25" s="756">
        <v>344</v>
      </c>
      <c r="G25" s="701">
        <v>0.69215291750503016</v>
      </c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3740</v>
      </c>
      <c r="B26" s="756">
        <v>620</v>
      </c>
      <c r="C26" s="696">
        <v>1</v>
      </c>
      <c r="D26" s="756">
        <v>34</v>
      </c>
      <c r="E26" s="696">
        <v>5.4838709677419356E-2</v>
      </c>
      <c r="F26" s="756">
        <v>68</v>
      </c>
      <c r="G26" s="701">
        <v>0.10967741935483871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3741</v>
      </c>
      <c r="B27" s="756">
        <v>1904</v>
      </c>
      <c r="C27" s="696">
        <v>1</v>
      </c>
      <c r="D27" s="756">
        <v>1164</v>
      </c>
      <c r="E27" s="696">
        <v>0.6113445378151261</v>
      </c>
      <c r="F27" s="756">
        <v>1259</v>
      </c>
      <c r="G27" s="701">
        <v>0.66123949579831931</v>
      </c>
      <c r="H27" s="756"/>
      <c r="I27" s="696"/>
      <c r="J27" s="756"/>
      <c r="K27" s="696"/>
      <c r="L27" s="756"/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3742</v>
      </c>
      <c r="B28" s="756">
        <v>1286</v>
      </c>
      <c r="C28" s="696">
        <v>1</v>
      </c>
      <c r="D28" s="756">
        <v>382</v>
      </c>
      <c r="E28" s="696">
        <v>0.29704510108864696</v>
      </c>
      <c r="F28" s="756">
        <v>499</v>
      </c>
      <c r="G28" s="701">
        <v>0.3880248833592535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3743</v>
      </c>
      <c r="B29" s="756">
        <v>1835</v>
      </c>
      <c r="C29" s="696">
        <v>1</v>
      </c>
      <c r="D29" s="756">
        <v>472</v>
      </c>
      <c r="E29" s="696">
        <v>0.25722070844686651</v>
      </c>
      <c r="F29" s="756">
        <v>763</v>
      </c>
      <c r="G29" s="701">
        <v>0.41580381471389644</v>
      </c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3744</v>
      </c>
      <c r="B30" s="756">
        <v>34</v>
      </c>
      <c r="C30" s="696">
        <v>1</v>
      </c>
      <c r="D30" s="756">
        <v>184</v>
      </c>
      <c r="E30" s="696">
        <v>5.4117647058823533</v>
      </c>
      <c r="F30" s="756">
        <v>68</v>
      </c>
      <c r="G30" s="701">
        <v>2</v>
      </c>
      <c r="H30" s="756"/>
      <c r="I30" s="696"/>
      <c r="J30" s="756"/>
      <c r="K30" s="696"/>
      <c r="L30" s="756"/>
      <c r="M30" s="701"/>
      <c r="N30" s="756"/>
      <c r="O30" s="696"/>
      <c r="P30" s="756"/>
      <c r="Q30" s="696"/>
      <c r="R30" s="756"/>
      <c r="S30" s="702"/>
    </row>
    <row r="31" spans="1:19" ht="14.4" customHeight="1" thickBot="1" x14ac:dyDescent="0.35">
      <c r="A31" s="758" t="s">
        <v>3745</v>
      </c>
      <c r="B31" s="757">
        <v>4482</v>
      </c>
      <c r="C31" s="704">
        <v>1</v>
      </c>
      <c r="D31" s="757">
        <v>3714</v>
      </c>
      <c r="E31" s="704">
        <v>0.82864792503346718</v>
      </c>
      <c r="F31" s="757">
        <v>10214</v>
      </c>
      <c r="G31" s="709">
        <v>2.278893351182508</v>
      </c>
      <c r="H31" s="757">
        <v>541.33000000000004</v>
      </c>
      <c r="I31" s="704">
        <v>1</v>
      </c>
      <c r="J31" s="757"/>
      <c r="K31" s="704"/>
      <c r="L31" s="757">
        <v>5716.43</v>
      </c>
      <c r="M31" s="709">
        <v>10.559972659930171</v>
      </c>
      <c r="N31" s="757"/>
      <c r="O31" s="704"/>
      <c r="P31" s="757"/>
      <c r="Q31" s="704"/>
      <c r="R31" s="757"/>
      <c r="S31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4121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9952.15</v>
      </c>
      <c r="G3" s="215">
        <f t="shared" si="0"/>
        <v>9783526.0499999989</v>
      </c>
      <c r="H3" s="215"/>
      <c r="I3" s="215"/>
      <c r="J3" s="215">
        <f t="shared" si="0"/>
        <v>7593.79</v>
      </c>
      <c r="K3" s="215">
        <f t="shared" si="0"/>
        <v>5065378.9800000004</v>
      </c>
      <c r="L3" s="215"/>
      <c r="M3" s="215"/>
      <c r="N3" s="215">
        <f t="shared" si="0"/>
        <v>6757.7200000000012</v>
      </c>
      <c r="O3" s="215">
        <f t="shared" si="0"/>
        <v>9895455.709999999</v>
      </c>
      <c r="P3" s="79">
        <f>IF(G3=0,0,O3/G3)</f>
        <v>1.0114406257445392</v>
      </c>
      <c r="Q3" s="216">
        <f>IF(N3=0,0,O3/N3)</f>
        <v>1464.3186918072956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3746</v>
      </c>
      <c r="B6" s="625" t="s">
        <v>3545</v>
      </c>
      <c r="C6" s="625" t="s">
        <v>1006</v>
      </c>
      <c r="D6" s="625" t="s">
        <v>3553</v>
      </c>
      <c r="E6" s="625" t="s">
        <v>1636</v>
      </c>
      <c r="F6" s="628">
        <v>0.1</v>
      </c>
      <c r="G6" s="628">
        <v>541.33000000000004</v>
      </c>
      <c r="H6" s="628">
        <v>1</v>
      </c>
      <c r="I6" s="628">
        <v>5413.3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3746</v>
      </c>
      <c r="B7" s="696" t="s">
        <v>3545</v>
      </c>
      <c r="C7" s="696" t="s">
        <v>3558</v>
      </c>
      <c r="D7" s="696" t="s">
        <v>3563</v>
      </c>
      <c r="E7" s="696" t="s">
        <v>3564</v>
      </c>
      <c r="F7" s="711">
        <v>1</v>
      </c>
      <c r="G7" s="711">
        <v>1001.13</v>
      </c>
      <c r="H7" s="711">
        <v>1</v>
      </c>
      <c r="I7" s="711">
        <v>1001.13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3746</v>
      </c>
      <c r="B8" s="696" t="s">
        <v>3545</v>
      </c>
      <c r="C8" s="696" t="s">
        <v>3558</v>
      </c>
      <c r="D8" s="696" t="s">
        <v>3569</v>
      </c>
      <c r="E8" s="696" t="s">
        <v>3570</v>
      </c>
      <c r="F8" s="711">
        <v>1</v>
      </c>
      <c r="G8" s="711">
        <v>408.74</v>
      </c>
      <c r="H8" s="711">
        <v>1</v>
      </c>
      <c r="I8" s="711">
        <v>408.74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3746</v>
      </c>
      <c r="B9" s="696" t="s">
        <v>3545</v>
      </c>
      <c r="C9" s="696" t="s">
        <v>3558</v>
      </c>
      <c r="D9" s="696" t="s">
        <v>3577</v>
      </c>
      <c r="E9" s="696" t="s">
        <v>3578</v>
      </c>
      <c r="F9" s="711">
        <v>1</v>
      </c>
      <c r="G9" s="711">
        <v>2436</v>
      </c>
      <c r="H9" s="711">
        <v>1</v>
      </c>
      <c r="I9" s="711">
        <v>2436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3746</v>
      </c>
      <c r="B10" s="696" t="s">
        <v>3545</v>
      </c>
      <c r="C10" s="696" t="s">
        <v>3558</v>
      </c>
      <c r="D10" s="696" t="s">
        <v>3581</v>
      </c>
      <c r="E10" s="696" t="s">
        <v>3582</v>
      </c>
      <c r="F10" s="711">
        <v>1</v>
      </c>
      <c r="G10" s="711">
        <v>2932.91</v>
      </c>
      <c r="H10" s="711">
        <v>1</v>
      </c>
      <c r="I10" s="711">
        <v>2932.91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3746</v>
      </c>
      <c r="B11" s="696" t="s">
        <v>3545</v>
      </c>
      <c r="C11" s="696" t="s">
        <v>3558</v>
      </c>
      <c r="D11" s="696" t="s">
        <v>3583</v>
      </c>
      <c r="E11" s="696" t="s">
        <v>3584</v>
      </c>
      <c r="F11" s="711">
        <v>1</v>
      </c>
      <c r="G11" s="711">
        <v>1396.5</v>
      </c>
      <c r="H11" s="711">
        <v>1</v>
      </c>
      <c r="I11" s="711">
        <v>1396.5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3746</v>
      </c>
      <c r="B12" s="696" t="s">
        <v>3545</v>
      </c>
      <c r="C12" s="696" t="s">
        <v>3589</v>
      </c>
      <c r="D12" s="696" t="s">
        <v>3598</v>
      </c>
      <c r="E12" s="696" t="s">
        <v>3599</v>
      </c>
      <c r="F12" s="711">
        <v>11</v>
      </c>
      <c r="G12" s="711">
        <v>374</v>
      </c>
      <c r="H12" s="711">
        <v>1</v>
      </c>
      <c r="I12" s="711">
        <v>34</v>
      </c>
      <c r="J12" s="711">
        <v>15</v>
      </c>
      <c r="K12" s="711">
        <v>510</v>
      </c>
      <c r="L12" s="711">
        <v>1.3636363636363635</v>
      </c>
      <c r="M12" s="711">
        <v>34</v>
      </c>
      <c r="N12" s="711">
        <v>15</v>
      </c>
      <c r="O12" s="711">
        <v>515</v>
      </c>
      <c r="P12" s="701">
        <v>1.3770053475935828</v>
      </c>
      <c r="Q12" s="712">
        <v>34.333333333333336</v>
      </c>
    </row>
    <row r="13" spans="1:17" ht="14.4" customHeight="1" x14ac:dyDescent="0.3">
      <c r="A13" s="695" t="s">
        <v>3746</v>
      </c>
      <c r="B13" s="696" t="s">
        <v>3545</v>
      </c>
      <c r="C13" s="696" t="s">
        <v>3589</v>
      </c>
      <c r="D13" s="696" t="s">
        <v>3603</v>
      </c>
      <c r="E13" s="696" t="s">
        <v>3604</v>
      </c>
      <c r="F13" s="711">
        <v>12</v>
      </c>
      <c r="G13" s="711">
        <v>2808</v>
      </c>
      <c r="H13" s="711">
        <v>1</v>
      </c>
      <c r="I13" s="711">
        <v>234</v>
      </c>
      <c r="J13" s="711"/>
      <c r="K13" s="711"/>
      <c r="L13" s="711"/>
      <c r="M13" s="711"/>
      <c r="N13" s="711">
        <v>2</v>
      </c>
      <c r="O13" s="711">
        <v>464</v>
      </c>
      <c r="P13" s="701">
        <v>0.16524216524216523</v>
      </c>
      <c r="Q13" s="712">
        <v>232</v>
      </c>
    </row>
    <row r="14" spans="1:17" ht="14.4" customHeight="1" x14ac:dyDescent="0.3">
      <c r="A14" s="695" t="s">
        <v>3746</v>
      </c>
      <c r="B14" s="696" t="s">
        <v>3545</v>
      </c>
      <c r="C14" s="696" t="s">
        <v>3589</v>
      </c>
      <c r="D14" s="696" t="s">
        <v>3605</v>
      </c>
      <c r="E14" s="696" t="s">
        <v>3606</v>
      </c>
      <c r="F14" s="711">
        <v>2</v>
      </c>
      <c r="G14" s="711">
        <v>236</v>
      </c>
      <c r="H14" s="711">
        <v>1</v>
      </c>
      <c r="I14" s="711">
        <v>118</v>
      </c>
      <c r="J14" s="711">
        <v>1</v>
      </c>
      <c r="K14" s="711">
        <v>116</v>
      </c>
      <c r="L14" s="711">
        <v>0.49152542372881358</v>
      </c>
      <c r="M14" s="711">
        <v>116</v>
      </c>
      <c r="N14" s="711">
        <v>1</v>
      </c>
      <c r="O14" s="711">
        <v>118</v>
      </c>
      <c r="P14" s="701">
        <v>0.5</v>
      </c>
      <c r="Q14" s="712">
        <v>118</v>
      </c>
    </row>
    <row r="15" spans="1:17" ht="14.4" customHeight="1" x14ac:dyDescent="0.3">
      <c r="A15" s="695" t="s">
        <v>3746</v>
      </c>
      <c r="B15" s="696" t="s">
        <v>3545</v>
      </c>
      <c r="C15" s="696" t="s">
        <v>3589</v>
      </c>
      <c r="D15" s="696" t="s">
        <v>3615</v>
      </c>
      <c r="E15" s="696" t="s">
        <v>3616</v>
      </c>
      <c r="F15" s="711">
        <v>1</v>
      </c>
      <c r="G15" s="711">
        <v>324</v>
      </c>
      <c r="H15" s="711">
        <v>1</v>
      </c>
      <c r="I15" s="711">
        <v>324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3746</v>
      </c>
      <c r="B16" s="696" t="s">
        <v>3545</v>
      </c>
      <c r="C16" s="696" t="s">
        <v>3589</v>
      </c>
      <c r="D16" s="696" t="s">
        <v>3633</v>
      </c>
      <c r="E16" s="696" t="s">
        <v>3634</v>
      </c>
      <c r="F16" s="711">
        <v>2</v>
      </c>
      <c r="G16" s="711">
        <v>436</v>
      </c>
      <c r="H16" s="711">
        <v>1</v>
      </c>
      <c r="I16" s="711">
        <v>218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3746</v>
      </c>
      <c r="B17" s="696" t="s">
        <v>3545</v>
      </c>
      <c r="C17" s="696" t="s">
        <v>3589</v>
      </c>
      <c r="D17" s="696" t="s">
        <v>3639</v>
      </c>
      <c r="E17" s="696" t="s">
        <v>3640</v>
      </c>
      <c r="F17" s="711">
        <v>1</v>
      </c>
      <c r="G17" s="711">
        <v>1111</v>
      </c>
      <c r="H17" s="711">
        <v>1</v>
      </c>
      <c r="I17" s="711">
        <v>1111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3746</v>
      </c>
      <c r="B18" s="696" t="s">
        <v>3545</v>
      </c>
      <c r="C18" s="696" t="s">
        <v>3589</v>
      </c>
      <c r="D18" s="696" t="s">
        <v>3647</v>
      </c>
      <c r="E18" s="696" t="s">
        <v>3648</v>
      </c>
      <c r="F18" s="711"/>
      <c r="G18" s="711"/>
      <c r="H18" s="711"/>
      <c r="I18" s="711"/>
      <c r="J18" s="711"/>
      <c r="K18" s="711"/>
      <c r="L18" s="711"/>
      <c r="M18" s="711"/>
      <c r="N18" s="711">
        <v>1</v>
      </c>
      <c r="O18" s="711">
        <v>0</v>
      </c>
      <c r="P18" s="701"/>
      <c r="Q18" s="712">
        <v>0</v>
      </c>
    </row>
    <row r="19" spans="1:17" ht="14.4" customHeight="1" x14ac:dyDescent="0.3">
      <c r="A19" s="695" t="s">
        <v>3746</v>
      </c>
      <c r="B19" s="696" t="s">
        <v>3545</v>
      </c>
      <c r="C19" s="696" t="s">
        <v>3589</v>
      </c>
      <c r="D19" s="696" t="s">
        <v>3653</v>
      </c>
      <c r="E19" s="696" t="s">
        <v>3654</v>
      </c>
      <c r="F19" s="711">
        <v>1</v>
      </c>
      <c r="G19" s="711">
        <v>75</v>
      </c>
      <c r="H19" s="711">
        <v>1</v>
      </c>
      <c r="I19" s="711">
        <v>75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3746</v>
      </c>
      <c r="B20" s="696" t="s">
        <v>3545</v>
      </c>
      <c r="C20" s="696" t="s">
        <v>3589</v>
      </c>
      <c r="D20" s="696" t="s">
        <v>3669</v>
      </c>
      <c r="E20" s="696" t="s">
        <v>3670</v>
      </c>
      <c r="F20" s="711"/>
      <c r="G20" s="711"/>
      <c r="H20" s="711"/>
      <c r="I20" s="711"/>
      <c r="J20" s="711"/>
      <c r="K20" s="711"/>
      <c r="L20" s="711"/>
      <c r="M20" s="711"/>
      <c r="N20" s="711">
        <v>1</v>
      </c>
      <c r="O20" s="711">
        <v>943</v>
      </c>
      <c r="P20" s="701"/>
      <c r="Q20" s="712">
        <v>943</v>
      </c>
    </row>
    <row r="21" spans="1:17" ht="14.4" customHeight="1" x14ac:dyDescent="0.3">
      <c r="A21" s="695" t="s">
        <v>3746</v>
      </c>
      <c r="B21" s="696" t="s">
        <v>3545</v>
      </c>
      <c r="C21" s="696" t="s">
        <v>3589</v>
      </c>
      <c r="D21" s="696" t="s">
        <v>3675</v>
      </c>
      <c r="E21" s="696" t="s">
        <v>3676</v>
      </c>
      <c r="F21" s="711">
        <v>1</v>
      </c>
      <c r="G21" s="711">
        <v>576</v>
      </c>
      <c r="H21" s="711">
        <v>1</v>
      </c>
      <c r="I21" s="711">
        <v>576</v>
      </c>
      <c r="J21" s="711">
        <v>1</v>
      </c>
      <c r="K21" s="711">
        <v>578</v>
      </c>
      <c r="L21" s="711">
        <v>1.0034722222222223</v>
      </c>
      <c r="M21" s="711">
        <v>578</v>
      </c>
      <c r="N21" s="711"/>
      <c r="O21" s="711"/>
      <c r="P21" s="701"/>
      <c r="Q21" s="712"/>
    </row>
    <row r="22" spans="1:17" ht="14.4" customHeight="1" x14ac:dyDescent="0.3">
      <c r="A22" s="695" t="s">
        <v>3746</v>
      </c>
      <c r="B22" s="696" t="s">
        <v>3545</v>
      </c>
      <c r="C22" s="696" t="s">
        <v>3589</v>
      </c>
      <c r="D22" s="696" t="s">
        <v>3677</v>
      </c>
      <c r="E22" s="696" t="s">
        <v>3678</v>
      </c>
      <c r="F22" s="711">
        <v>2</v>
      </c>
      <c r="G22" s="711">
        <v>1510</v>
      </c>
      <c r="H22" s="711">
        <v>1</v>
      </c>
      <c r="I22" s="711">
        <v>755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3746</v>
      </c>
      <c r="B23" s="696" t="s">
        <v>3545</v>
      </c>
      <c r="C23" s="696" t="s">
        <v>3589</v>
      </c>
      <c r="D23" s="696" t="s">
        <v>3679</v>
      </c>
      <c r="E23" s="696" t="s">
        <v>3680</v>
      </c>
      <c r="F23" s="711">
        <v>1</v>
      </c>
      <c r="G23" s="711">
        <v>5569</v>
      </c>
      <c r="H23" s="711">
        <v>1</v>
      </c>
      <c r="I23" s="711">
        <v>5569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3746</v>
      </c>
      <c r="B24" s="696" t="s">
        <v>3545</v>
      </c>
      <c r="C24" s="696" t="s">
        <v>3589</v>
      </c>
      <c r="D24" s="696" t="s">
        <v>3683</v>
      </c>
      <c r="E24" s="696" t="s">
        <v>3684</v>
      </c>
      <c r="F24" s="711">
        <v>1</v>
      </c>
      <c r="G24" s="711">
        <v>151</v>
      </c>
      <c r="H24" s="711">
        <v>1</v>
      </c>
      <c r="I24" s="711">
        <v>151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3746</v>
      </c>
      <c r="B25" s="696" t="s">
        <v>3545</v>
      </c>
      <c r="C25" s="696" t="s">
        <v>3589</v>
      </c>
      <c r="D25" s="696" t="s">
        <v>3689</v>
      </c>
      <c r="E25" s="696" t="s">
        <v>3690</v>
      </c>
      <c r="F25" s="711">
        <v>3</v>
      </c>
      <c r="G25" s="711">
        <v>1035</v>
      </c>
      <c r="H25" s="711">
        <v>1</v>
      </c>
      <c r="I25" s="711">
        <v>345</v>
      </c>
      <c r="J25" s="711"/>
      <c r="K25" s="711"/>
      <c r="L25" s="711"/>
      <c r="M25" s="711"/>
      <c r="N25" s="711">
        <v>1</v>
      </c>
      <c r="O25" s="711">
        <v>344</v>
      </c>
      <c r="P25" s="701">
        <v>0.33236714975845411</v>
      </c>
      <c r="Q25" s="712">
        <v>344</v>
      </c>
    </row>
    <row r="26" spans="1:17" ht="14.4" customHeight="1" x14ac:dyDescent="0.3">
      <c r="A26" s="695" t="s">
        <v>3746</v>
      </c>
      <c r="B26" s="696" t="s">
        <v>3545</v>
      </c>
      <c r="C26" s="696" t="s">
        <v>3589</v>
      </c>
      <c r="D26" s="696" t="s">
        <v>3695</v>
      </c>
      <c r="E26" s="696" t="s">
        <v>3696</v>
      </c>
      <c r="F26" s="711">
        <v>1</v>
      </c>
      <c r="G26" s="711">
        <v>474</v>
      </c>
      <c r="H26" s="711">
        <v>1</v>
      </c>
      <c r="I26" s="711">
        <v>474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3746</v>
      </c>
      <c r="B27" s="696" t="s">
        <v>3714</v>
      </c>
      <c r="C27" s="696" t="s">
        <v>3589</v>
      </c>
      <c r="D27" s="696" t="s">
        <v>3675</v>
      </c>
      <c r="E27" s="696" t="s">
        <v>3676</v>
      </c>
      <c r="F27" s="711"/>
      <c r="G27" s="711"/>
      <c r="H27" s="711"/>
      <c r="I27" s="711"/>
      <c r="J27" s="711">
        <v>1</v>
      </c>
      <c r="K27" s="711">
        <v>578</v>
      </c>
      <c r="L27" s="711"/>
      <c r="M27" s="711">
        <v>578</v>
      </c>
      <c r="N27" s="711"/>
      <c r="O27" s="711"/>
      <c r="P27" s="701"/>
      <c r="Q27" s="712"/>
    </row>
    <row r="28" spans="1:17" ht="14.4" customHeight="1" x14ac:dyDescent="0.3">
      <c r="A28" s="695" t="s">
        <v>3747</v>
      </c>
      <c r="B28" s="696" t="s">
        <v>3545</v>
      </c>
      <c r="C28" s="696" t="s">
        <v>3589</v>
      </c>
      <c r="D28" s="696" t="s">
        <v>3598</v>
      </c>
      <c r="E28" s="696" t="s">
        <v>3599</v>
      </c>
      <c r="F28" s="711">
        <v>3</v>
      </c>
      <c r="G28" s="711">
        <v>102</v>
      </c>
      <c r="H28" s="711">
        <v>1</v>
      </c>
      <c r="I28" s="711">
        <v>34</v>
      </c>
      <c r="J28" s="711">
        <v>12</v>
      </c>
      <c r="K28" s="711">
        <v>408</v>
      </c>
      <c r="L28" s="711">
        <v>4</v>
      </c>
      <c r="M28" s="711">
        <v>34</v>
      </c>
      <c r="N28" s="711">
        <v>5</v>
      </c>
      <c r="O28" s="711">
        <v>172</v>
      </c>
      <c r="P28" s="701">
        <v>1.6862745098039216</v>
      </c>
      <c r="Q28" s="712">
        <v>34.4</v>
      </c>
    </row>
    <row r="29" spans="1:17" ht="14.4" customHeight="1" x14ac:dyDescent="0.3">
      <c r="A29" s="695" t="s">
        <v>3747</v>
      </c>
      <c r="B29" s="696" t="s">
        <v>3545</v>
      </c>
      <c r="C29" s="696" t="s">
        <v>3589</v>
      </c>
      <c r="D29" s="696" t="s">
        <v>3603</v>
      </c>
      <c r="E29" s="696" t="s">
        <v>3604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232</v>
      </c>
      <c r="P29" s="701"/>
      <c r="Q29" s="712">
        <v>232</v>
      </c>
    </row>
    <row r="30" spans="1:17" ht="14.4" customHeight="1" x14ac:dyDescent="0.3">
      <c r="A30" s="695" t="s">
        <v>3747</v>
      </c>
      <c r="B30" s="696" t="s">
        <v>3545</v>
      </c>
      <c r="C30" s="696" t="s">
        <v>3589</v>
      </c>
      <c r="D30" s="696" t="s">
        <v>3605</v>
      </c>
      <c r="E30" s="696" t="s">
        <v>3606</v>
      </c>
      <c r="F30" s="711">
        <v>1</v>
      </c>
      <c r="G30" s="711">
        <v>118</v>
      </c>
      <c r="H30" s="711">
        <v>1</v>
      </c>
      <c r="I30" s="711">
        <v>118</v>
      </c>
      <c r="J30" s="711">
        <v>1</v>
      </c>
      <c r="K30" s="711">
        <v>116</v>
      </c>
      <c r="L30" s="711">
        <v>0.98305084745762716</v>
      </c>
      <c r="M30" s="711">
        <v>116</v>
      </c>
      <c r="N30" s="711">
        <v>1</v>
      </c>
      <c r="O30" s="711">
        <v>116</v>
      </c>
      <c r="P30" s="701">
        <v>0.98305084745762716</v>
      </c>
      <c r="Q30" s="712">
        <v>116</v>
      </c>
    </row>
    <row r="31" spans="1:17" ht="14.4" customHeight="1" x14ac:dyDescent="0.3">
      <c r="A31" s="695" t="s">
        <v>3747</v>
      </c>
      <c r="B31" s="696" t="s">
        <v>3545</v>
      </c>
      <c r="C31" s="696" t="s">
        <v>3589</v>
      </c>
      <c r="D31" s="696" t="s">
        <v>3615</v>
      </c>
      <c r="E31" s="696" t="s">
        <v>3616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326</v>
      </c>
      <c r="P31" s="701"/>
      <c r="Q31" s="712">
        <v>326</v>
      </c>
    </row>
    <row r="32" spans="1:17" ht="14.4" customHeight="1" x14ac:dyDescent="0.3">
      <c r="A32" s="695" t="s">
        <v>3747</v>
      </c>
      <c r="B32" s="696" t="s">
        <v>3545</v>
      </c>
      <c r="C32" s="696" t="s">
        <v>3589</v>
      </c>
      <c r="D32" s="696" t="s">
        <v>3617</v>
      </c>
      <c r="E32" s="696" t="s">
        <v>3618</v>
      </c>
      <c r="F32" s="711"/>
      <c r="G32" s="711"/>
      <c r="H32" s="711"/>
      <c r="I32" s="711"/>
      <c r="J32" s="711">
        <v>1</v>
      </c>
      <c r="K32" s="711">
        <v>163</v>
      </c>
      <c r="L32" s="711"/>
      <c r="M32" s="711">
        <v>163</v>
      </c>
      <c r="N32" s="711"/>
      <c r="O32" s="711"/>
      <c r="P32" s="701"/>
      <c r="Q32" s="712"/>
    </row>
    <row r="33" spans="1:17" ht="14.4" customHeight="1" x14ac:dyDescent="0.3">
      <c r="A33" s="695" t="s">
        <v>3747</v>
      </c>
      <c r="B33" s="696" t="s">
        <v>3545</v>
      </c>
      <c r="C33" s="696" t="s">
        <v>3589</v>
      </c>
      <c r="D33" s="696" t="s">
        <v>3675</v>
      </c>
      <c r="E33" s="696" t="s">
        <v>3676</v>
      </c>
      <c r="F33" s="711">
        <v>1</v>
      </c>
      <c r="G33" s="711">
        <v>576</v>
      </c>
      <c r="H33" s="711">
        <v>1</v>
      </c>
      <c r="I33" s="711">
        <v>576</v>
      </c>
      <c r="J33" s="711">
        <v>1</v>
      </c>
      <c r="K33" s="711">
        <v>578</v>
      </c>
      <c r="L33" s="711">
        <v>1.0034722222222223</v>
      </c>
      <c r="M33" s="711">
        <v>578</v>
      </c>
      <c r="N33" s="711"/>
      <c r="O33" s="711"/>
      <c r="P33" s="701"/>
      <c r="Q33" s="712"/>
    </row>
    <row r="34" spans="1:17" ht="14.4" customHeight="1" x14ac:dyDescent="0.3">
      <c r="A34" s="695" t="s">
        <v>3747</v>
      </c>
      <c r="B34" s="696" t="s">
        <v>3545</v>
      </c>
      <c r="C34" s="696" t="s">
        <v>3589</v>
      </c>
      <c r="D34" s="696" t="s">
        <v>3681</v>
      </c>
      <c r="E34" s="696" t="s">
        <v>3682</v>
      </c>
      <c r="F34" s="711"/>
      <c r="G34" s="711"/>
      <c r="H34" s="711"/>
      <c r="I34" s="711"/>
      <c r="J34" s="711"/>
      <c r="K34" s="711"/>
      <c r="L34" s="711"/>
      <c r="M34" s="711"/>
      <c r="N34" s="711">
        <v>1</v>
      </c>
      <c r="O34" s="711">
        <v>4325</v>
      </c>
      <c r="P34" s="701"/>
      <c r="Q34" s="712">
        <v>4325</v>
      </c>
    </row>
    <row r="35" spans="1:17" ht="14.4" customHeight="1" x14ac:dyDescent="0.3">
      <c r="A35" s="695" t="s">
        <v>3747</v>
      </c>
      <c r="B35" s="696" t="s">
        <v>3545</v>
      </c>
      <c r="C35" s="696" t="s">
        <v>3589</v>
      </c>
      <c r="D35" s="696" t="s">
        <v>3689</v>
      </c>
      <c r="E35" s="696" t="s">
        <v>3690</v>
      </c>
      <c r="F35" s="711">
        <v>2</v>
      </c>
      <c r="G35" s="711">
        <v>690</v>
      </c>
      <c r="H35" s="711">
        <v>1</v>
      </c>
      <c r="I35" s="711">
        <v>345</v>
      </c>
      <c r="J35" s="711"/>
      <c r="K35" s="711"/>
      <c r="L35" s="711"/>
      <c r="M35" s="711"/>
      <c r="N35" s="711"/>
      <c r="O35" s="711"/>
      <c r="P35" s="701"/>
      <c r="Q35" s="712"/>
    </row>
    <row r="36" spans="1:17" ht="14.4" customHeight="1" x14ac:dyDescent="0.3">
      <c r="A36" s="695" t="s">
        <v>3747</v>
      </c>
      <c r="B36" s="696" t="s">
        <v>3714</v>
      </c>
      <c r="C36" s="696" t="s">
        <v>3589</v>
      </c>
      <c r="D36" s="696" t="s">
        <v>3675</v>
      </c>
      <c r="E36" s="696" t="s">
        <v>3676</v>
      </c>
      <c r="F36" s="711"/>
      <c r="G36" s="711"/>
      <c r="H36" s="711"/>
      <c r="I36" s="711"/>
      <c r="J36" s="711">
        <v>1</v>
      </c>
      <c r="K36" s="711">
        <v>578</v>
      </c>
      <c r="L36" s="711"/>
      <c r="M36" s="711">
        <v>578</v>
      </c>
      <c r="N36" s="711"/>
      <c r="O36" s="711"/>
      <c r="P36" s="701"/>
      <c r="Q36" s="712"/>
    </row>
    <row r="37" spans="1:17" ht="14.4" customHeight="1" x14ac:dyDescent="0.3">
      <c r="A37" s="695" t="s">
        <v>3748</v>
      </c>
      <c r="B37" s="696" t="s">
        <v>3545</v>
      </c>
      <c r="C37" s="696" t="s">
        <v>1006</v>
      </c>
      <c r="D37" s="696" t="s">
        <v>3553</v>
      </c>
      <c r="E37" s="696" t="s">
        <v>1636</v>
      </c>
      <c r="F37" s="711"/>
      <c r="G37" s="711"/>
      <c r="H37" s="711"/>
      <c r="I37" s="711"/>
      <c r="J37" s="711">
        <v>0.1</v>
      </c>
      <c r="K37" s="711">
        <v>546.08000000000004</v>
      </c>
      <c r="L37" s="711"/>
      <c r="M37" s="711">
        <v>5460.8</v>
      </c>
      <c r="N37" s="711"/>
      <c r="O37" s="711"/>
      <c r="P37" s="701"/>
      <c r="Q37" s="712"/>
    </row>
    <row r="38" spans="1:17" ht="14.4" customHeight="1" x14ac:dyDescent="0.3">
      <c r="A38" s="695" t="s">
        <v>3748</v>
      </c>
      <c r="B38" s="696" t="s">
        <v>3545</v>
      </c>
      <c r="C38" s="696" t="s">
        <v>3558</v>
      </c>
      <c r="D38" s="696" t="s">
        <v>3559</v>
      </c>
      <c r="E38" s="696" t="s">
        <v>3560</v>
      </c>
      <c r="F38" s="711"/>
      <c r="G38" s="711"/>
      <c r="H38" s="711"/>
      <c r="I38" s="711"/>
      <c r="J38" s="711">
        <v>1</v>
      </c>
      <c r="K38" s="711">
        <v>2625.11</v>
      </c>
      <c r="L38" s="711"/>
      <c r="M38" s="711">
        <v>2625.11</v>
      </c>
      <c r="N38" s="711"/>
      <c r="O38" s="711"/>
      <c r="P38" s="701"/>
      <c r="Q38" s="712"/>
    </row>
    <row r="39" spans="1:17" ht="14.4" customHeight="1" x14ac:dyDescent="0.3">
      <c r="A39" s="695" t="s">
        <v>3748</v>
      </c>
      <c r="B39" s="696" t="s">
        <v>3545</v>
      </c>
      <c r="C39" s="696" t="s">
        <v>3558</v>
      </c>
      <c r="D39" s="696" t="s">
        <v>3569</v>
      </c>
      <c r="E39" s="696" t="s">
        <v>3570</v>
      </c>
      <c r="F39" s="711"/>
      <c r="G39" s="711"/>
      <c r="H39" s="711"/>
      <c r="I39" s="711"/>
      <c r="J39" s="711">
        <v>2</v>
      </c>
      <c r="K39" s="711">
        <v>817.48</v>
      </c>
      <c r="L39" s="711"/>
      <c r="M39" s="711">
        <v>408.74</v>
      </c>
      <c r="N39" s="711"/>
      <c r="O39" s="711"/>
      <c r="P39" s="701"/>
      <c r="Q39" s="712"/>
    </row>
    <row r="40" spans="1:17" ht="14.4" customHeight="1" x14ac:dyDescent="0.3">
      <c r="A40" s="695" t="s">
        <v>3748</v>
      </c>
      <c r="B40" s="696" t="s">
        <v>3545</v>
      </c>
      <c r="C40" s="696" t="s">
        <v>3558</v>
      </c>
      <c r="D40" s="696" t="s">
        <v>3577</v>
      </c>
      <c r="E40" s="696" t="s">
        <v>3578</v>
      </c>
      <c r="F40" s="711"/>
      <c r="G40" s="711"/>
      <c r="H40" s="711"/>
      <c r="I40" s="711"/>
      <c r="J40" s="711">
        <v>1</v>
      </c>
      <c r="K40" s="711">
        <v>2436</v>
      </c>
      <c r="L40" s="711"/>
      <c r="M40" s="711">
        <v>2436</v>
      </c>
      <c r="N40" s="711"/>
      <c r="O40" s="711"/>
      <c r="P40" s="701"/>
      <c r="Q40" s="712"/>
    </row>
    <row r="41" spans="1:17" ht="14.4" customHeight="1" x14ac:dyDescent="0.3">
      <c r="A41" s="695" t="s">
        <v>3748</v>
      </c>
      <c r="B41" s="696" t="s">
        <v>3545</v>
      </c>
      <c r="C41" s="696" t="s">
        <v>3558</v>
      </c>
      <c r="D41" s="696" t="s">
        <v>3581</v>
      </c>
      <c r="E41" s="696" t="s">
        <v>3582</v>
      </c>
      <c r="F41" s="711">
        <v>1</v>
      </c>
      <c r="G41" s="711">
        <v>2932.91</v>
      </c>
      <c r="H41" s="711">
        <v>1</v>
      </c>
      <c r="I41" s="711">
        <v>2932.91</v>
      </c>
      <c r="J41" s="711"/>
      <c r="K41" s="711"/>
      <c r="L41" s="711"/>
      <c r="M41" s="711"/>
      <c r="N41" s="711"/>
      <c r="O41" s="711"/>
      <c r="P41" s="701"/>
      <c r="Q41" s="712"/>
    </row>
    <row r="42" spans="1:17" ht="14.4" customHeight="1" x14ac:dyDescent="0.3">
      <c r="A42" s="695" t="s">
        <v>3748</v>
      </c>
      <c r="B42" s="696" t="s">
        <v>3545</v>
      </c>
      <c r="C42" s="696" t="s">
        <v>3558</v>
      </c>
      <c r="D42" s="696" t="s">
        <v>3749</v>
      </c>
      <c r="E42" s="696" t="s">
        <v>3750</v>
      </c>
      <c r="F42" s="711"/>
      <c r="G42" s="711"/>
      <c r="H42" s="711"/>
      <c r="I42" s="711"/>
      <c r="J42" s="711">
        <v>1</v>
      </c>
      <c r="K42" s="711">
        <v>2704.3</v>
      </c>
      <c r="L42" s="711"/>
      <c r="M42" s="711">
        <v>2704.3</v>
      </c>
      <c r="N42" s="711"/>
      <c r="O42" s="711"/>
      <c r="P42" s="701"/>
      <c r="Q42" s="712"/>
    </row>
    <row r="43" spans="1:17" ht="14.4" customHeight="1" x14ac:dyDescent="0.3">
      <c r="A43" s="695" t="s">
        <v>3748</v>
      </c>
      <c r="B43" s="696" t="s">
        <v>3545</v>
      </c>
      <c r="C43" s="696" t="s">
        <v>3589</v>
      </c>
      <c r="D43" s="696" t="s">
        <v>3598</v>
      </c>
      <c r="E43" s="696" t="s">
        <v>3599</v>
      </c>
      <c r="F43" s="711">
        <v>13</v>
      </c>
      <c r="G43" s="711">
        <v>442</v>
      </c>
      <c r="H43" s="711">
        <v>1</v>
      </c>
      <c r="I43" s="711">
        <v>34</v>
      </c>
      <c r="J43" s="711">
        <v>18</v>
      </c>
      <c r="K43" s="711">
        <v>612</v>
      </c>
      <c r="L43" s="711">
        <v>1.3846153846153846</v>
      </c>
      <c r="M43" s="711">
        <v>34</v>
      </c>
      <c r="N43" s="711">
        <v>14</v>
      </c>
      <c r="O43" s="711">
        <v>480</v>
      </c>
      <c r="P43" s="701">
        <v>1.0859728506787329</v>
      </c>
      <c r="Q43" s="712">
        <v>34.285714285714285</v>
      </c>
    </row>
    <row r="44" spans="1:17" ht="14.4" customHeight="1" x14ac:dyDescent="0.3">
      <c r="A44" s="695" t="s">
        <v>3748</v>
      </c>
      <c r="B44" s="696" t="s">
        <v>3545</v>
      </c>
      <c r="C44" s="696" t="s">
        <v>3589</v>
      </c>
      <c r="D44" s="696" t="s">
        <v>3603</v>
      </c>
      <c r="E44" s="696" t="s">
        <v>3604</v>
      </c>
      <c r="F44" s="711">
        <v>11</v>
      </c>
      <c r="G44" s="711">
        <v>2574</v>
      </c>
      <c r="H44" s="711">
        <v>1</v>
      </c>
      <c r="I44" s="711">
        <v>234</v>
      </c>
      <c r="J44" s="711">
        <v>2</v>
      </c>
      <c r="K44" s="711">
        <v>464</v>
      </c>
      <c r="L44" s="711">
        <v>0.18026418026418026</v>
      </c>
      <c r="M44" s="711">
        <v>232</v>
      </c>
      <c r="N44" s="711">
        <v>5</v>
      </c>
      <c r="O44" s="711">
        <v>1160</v>
      </c>
      <c r="P44" s="701">
        <v>0.45066045066045068</v>
      </c>
      <c r="Q44" s="712">
        <v>232</v>
      </c>
    </row>
    <row r="45" spans="1:17" ht="14.4" customHeight="1" x14ac:dyDescent="0.3">
      <c r="A45" s="695" t="s">
        <v>3748</v>
      </c>
      <c r="B45" s="696" t="s">
        <v>3545</v>
      </c>
      <c r="C45" s="696" t="s">
        <v>3589</v>
      </c>
      <c r="D45" s="696" t="s">
        <v>3605</v>
      </c>
      <c r="E45" s="696" t="s">
        <v>3606</v>
      </c>
      <c r="F45" s="711">
        <v>2</v>
      </c>
      <c r="G45" s="711">
        <v>236</v>
      </c>
      <c r="H45" s="711">
        <v>1</v>
      </c>
      <c r="I45" s="711">
        <v>118</v>
      </c>
      <c r="J45" s="711">
        <v>8</v>
      </c>
      <c r="K45" s="711">
        <v>928</v>
      </c>
      <c r="L45" s="711">
        <v>3.9322033898305087</v>
      </c>
      <c r="M45" s="711">
        <v>116</v>
      </c>
      <c r="N45" s="711">
        <v>2</v>
      </c>
      <c r="O45" s="711">
        <v>236</v>
      </c>
      <c r="P45" s="701">
        <v>1</v>
      </c>
      <c r="Q45" s="712">
        <v>118</v>
      </c>
    </row>
    <row r="46" spans="1:17" ht="14.4" customHeight="1" x14ac:dyDescent="0.3">
      <c r="A46" s="695" t="s">
        <v>3748</v>
      </c>
      <c r="B46" s="696" t="s">
        <v>3545</v>
      </c>
      <c r="C46" s="696" t="s">
        <v>3589</v>
      </c>
      <c r="D46" s="696" t="s">
        <v>3615</v>
      </c>
      <c r="E46" s="696" t="s">
        <v>3616</v>
      </c>
      <c r="F46" s="711">
        <v>3</v>
      </c>
      <c r="G46" s="711">
        <v>972</v>
      </c>
      <c r="H46" s="711">
        <v>1</v>
      </c>
      <c r="I46" s="711">
        <v>324</v>
      </c>
      <c r="J46" s="711">
        <v>1</v>
      </c>
      <c r="K46" s="711">
        <v>325</v>
      </c>
      <c r="L46" s="711">
        <v>0.33436213991769548</v>
      </c>
      <c r="M46" s="711">
        <v>325</v>
      </c>
      <c r="N46" s="711"/>
      <c r="O46" s="711"/>
      <c r="P46" s="701"/>
      <c r="Q46" s="712"/>
    </row>
    <row r="47" spans="1:17" ht="14.4" customHeight="1" x14ac:dyDescent="0.3">
      <c r="A47" s="695" t="s">
        <v>3748</v>
      </c>
      <c r="B47" s="696" t="s">
        <v>3545</v>
      </c>
      <c r="C47" s="696" t="s">
        <v>3589</v>
      </c>
      <c r="D47" s="696" t="s">
        <v>3617</v>
      </c>
      <c r="E47" s="696" t="s">
        <v>3618</v>
      </c>
      <c r="F47" s="711"/>
      <c r="G47" s="711"/>
      <c r="H47" s="711"/>
      <c r="I47" s="711"/>
      <c r="J47" s="711">
        <v>1</v>
      </c>
      <c r="K47" s="711">
        <v>163</v>
      </c>
      <c r="L47" s="711"/>
      <c r="M47" s="711">
        <v>163</v>
      </c>
      <c r="N47" s="711"/>
      <c r="O47" s="711"/>
      <c r="P47" s="701"/>
      <c r="Q47" s="712"/>
    </row>
    <row r="48" spans="1:17" ht="14.4" customHeight="1" x14ac:dyDescent="0.3">
      <c r="A48" s="695" t="s">
        <v>3748</v>
      </c>
      <c r="B48" s="696" t="s">
        <v>3545</v>
      </c>
      <c r="C48" s="696" t="s">
        <v>3589</v>
      </c>
      <c r="D48" s="696" t="s">
        <v>3619</v>
      </c>
      <c r="E48" s="696" t="s">
        <v>3620</v>
      </c>
      <c r="F48" s="711">
        <v>2</v>
      </c>
      <c r="G48" s="711">
        <v>656</v>
      </c>
      <c r="H48" s="711">
        <v>1</v>
      </c>
      <c r="I48" s="711">
        <v>328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3748</v>
      </c>
      <c r="B49" s="696" t="s">
        <v>3545</v>
      </c>
      <c r="C49" s="696" t="s">
        <v>3589</v>
      </c>
      <c r="D49" s="696" t="s">
        <v>3633</v>
      </c>
      <c r="E49" s="696" t="s">
        <v>3634</v>
      </c>
      <c r="F49" s="711">
        <v>4</v>
      </c>
      <c r="G49" s="711">
        <v>872</v>
      </c>
      <c r="H49" s="711">
        <v>1</v>
      </c>
      <c r="I49" s="711">
        <v>218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3748</v>
      </c>
      <c r="B50" s="696" t="s">
        <v>3545</v>
      </c>
      <c r="C50" s="696" t="s">
        <v>3589</v>
      </c>
      <c r="D50" s="696" t="s">
        <v>3639</v>
      </c>
      <c r="E50" s="696" t="s">
        <v>3640</v>
      </c>
      <c r="F50" s="711"/>
      <c r="G50" s="711"/>
      <c r="H50" s="711"/>
      <c r="I50" s="711"/>
      <c r="J50" s="711">
        <v>1</v>
      </c>
      <c r="K50" s="711">
        <v>1114</v>
      </c>
      <c r="L50" s="711"/>
      <c r="M50" s="711">
        <v>1114</v>
      </c>
      <c r="N50" s="711"/>
      <c r="O50" s="711"/>
      <c r="P50" s="701"/>
      <c r="Q50" s="712"/>
    </row>
    <row r="51" spans="1:17" ht="14.4" customHeight="1" x14ac:dyDescent="0.3">
      <c r="A51" s="695" t="s">
        <v>3748</v>
      </c>
      <c r="B51" s="696" t="s">
        <v>3545</v>
      </c>
      <c r="C51" s="696" t="s">
        <v>3589</v>
      </c>
      <c r="D51" s="696" t="s">
        <v>3641</v>
      </c>
      <c r="E51" s="696" t="s">
        <v>3642</v>
      </c>
      <c r="F51" s="711"/>
      <c r="G51" s="711"/>
      <c r="H51" s="711"/>
      <c r="I51" s="711"/>
      <c r="J51" s="711">
        <v>6</v>
      </c>
      <c r="K51" s="711">
        <v>1542</v>
      </c>
      <c r="L51" s="711"/>
      <c r="M51" s="711">
        <v>257</v>
      </c>
      <c r="N51" s="711"/>
      <c r="O51" s="711"/>
      <c r="P51" s="701"/>
      <c r="Q51" s="712"/>
    </row>
    <row r="52" spans="1:17" ht="14.4" customHeight="1" x14ac:dyDescent="0.3">
      <c r="A52" s="695" t="s">
        <v>3748</v>
      </c>
      <c r="B52" s="696" t="s">
        <v>3545</v>
      </c>
      <c r="C52" s="696" t="s">
        <v>3589</v>
      </c>
      <c r="D52" s="696" t="s">
        <v>3647</v>
      </c>
      <c r="E52" s="696" t="s">
        <v>3648</v>
      </c>
      <c r="F52" s="711">
        <v>2</v>
      </c>
      <c r="G52" s="711">
        <v>0</v>
      </c>
      <c r="H52" s="711"/>
      <c r="I52" s="711">
        <v>0</v>
      </c>
      <c r="J52" s="711"/>
      <c r="K52" s="711"/>
      <c r="L52" s="711"/>
      <c r="M52" s="711"/>
      <c r="N52" s="711">
        <v>1</v>
      </c>
      <c r="O52" s="711">
        <v>0</v>
      </c>
      <c r="P52" s="701"/>
      <c r="Q52" s="712">
        <v>0</v>
      </c>
    </row>
    <row r="53" spans="1:17" ht="14.4" customHeight="1" x14ac:dyDescent="0.3">
      <c r="A53" s="695" t="s">
        <v>3748</v>
      </c>
      <c r="B53" s="696" t="s">
        <v>3545</v>
      </c>
      <c r="C53" s="696" t="s">
        <v>3589</v>
      </c>
      <c r="D53" s="696" t="s">
        <v>3651</v>
      </c>
      <c r="E53" s="696" t="s">
        <v>3652</v>
      </c>
      <c r="F53" s="711"/>
      <c r="G53" s="711"/>
      <c r="H53" s="711"/>
      <c r="I53" s="711"/>
      <c r="J53" s="711">
        <v>2</v>
      </c>
      <c r="K53" s="711">
        <v>484</v>
      </c>
      <c r="L53" s="711"/>
      <c r="M53" s="711">
        <v>242</v>
      </c>
      <c r="N53" s="711"/>
      <c r="O53" s="711"/>
      <c r="P53" s="701"/>
      <c r="Q53" s="712"/>
    </row>
    <row r="54" spans="1:17" ht="14.4" customHeight="1" x14ac:dyDescent="0.3">
      <c r="A54" s="695" t="s">
        <v>3748</v>
      </c>
      <c r="B54" s="696" t="s">
        <v>3545</v>
      </c>
      <c r="C54" s="696" t="s">
        <v>3589</v>
      </c>
      <c r="D54" s="696" t="s">
        <v>3653</v>
      </c>
      <c r="E54" s="696" t="s">
        <v>3654</v>
      </c>
      <c r="F54" s="711"/>
      <c r="G54" s="711"/>
      <c r="H54" s="711"/>
      <c r="I54" s="711"/>
      <c r="J54" s="711">
        <v>2</v>
      </c>
      <c r="K54" s="711">
        <v>162</v>
      </c>
      <c r="L54" s="711"/>
      <c r="M54" s="711">
        <v>81</v>
      </c>
      <c r="N54" s="711"/>
      <c r="O54" s="711"/>
      <c r="P54" s="701"/>
      <c r="Q54" s="712"/>
    </row>
    <row r="55" spans="1:17" ht="14.4" customHeight="1" x14ac:dyDescent="0.3">
      <c r="A55" s="695" t="s">
        <v>3748</v>
      </c>
      <c r="B55" s="696" t="s">
        <v>3545</v>
      </c>
      <c r="C55" s="696" t="s">
        <v>3589</v>
      </c>
      <c r="D55" s="696" t="s">
        <v>3675</v>
      </c>
      <c r="E55" s="696" t="s">
        <v>3676</v>
      </c>
      <c r="F55" s="711">
        <v>1</v>
      </c>
      <c r="G55" s="711">
        <v>576</v>
      </c>
      <c r="H55" s="711">
        <v>1</v>
      </c>
      <c r="I55" s="711">
        <v>576</v>
      </c>
      <c r="J55" s="711">
        <v>14</v>
      </c>
      <c r="K55" s="711">
        <v>8092</v>
      </c>
      <c r="L55" s="711">
        <v>14.048611111111111</v>
      </c>
      <c r="M55" s="711">
        <v>578</v>
      </c>
      <c r="N55" s="711">
        <v>8</v>
      </c>
      <c r="O55" s="711">
        <v>4636</v>
      </c>
      <c r="P55" s="701">
        <v>8.0486111111111107</v>
      </c>
      <c r="Q55" s="712">
        <v>579.5</v>
      </c>
    </row>
    <row r="56" spans="1:17" ht="14.4" customHeight="1" x14ac:dyDescent="0.3">
      <c r="A56" s="695" t="s">
        <v>3748</v>
      </c>
      <c r="B56" s="696" t="s">
        <v>3545</v>
      </c>
      <c r="C56" s="696" t="s">
        <v>3589</v>
      </c>
      <c r="D56" s="696" t="s">
        <v>3677</v>
      </c>
      <c r="E56" s="696" t="s">
        <v>3678</v>
      </c>
      <c r="F56" s="711"/>
      <c r="G56" s="711"/>
      <c r="H56" s="711"/>
      <c r="I56" s="711"/>
      <c r="J56" s="711">
        <v>3</v>
      </c>
      <c r="K56" s="711">
        <v>2268</v>
      </c>
      <c r="L56" s="711"/>
      <c r="M56" s="711">
        <v>756</v>
      </c>
      <c r="N56" s="711"/>
      <c r="O56" s="711"/>
      <c r="P56" s="701"/>
      <c r="Q56" s="712"/>
    </row>
    <row r="57" spans="1:17" ht="14.4" customHeight="1" x14ac:dyDescent="0.3">
      <c r="A57" s="695" t="s">
        <v>3748</v>
      </c>
      <c r="B57" s="696" t="s">
        <v>3545</v>
      </c>
      <c r="C57" s="696" t="s">
        <v>3589</v>
      </c>
      <c r="D57" s="696" t="s">
        <v>3679</v>
      </c>
      <c r="E57" s="696" t="s">
        <v>3680</v>
      </c>
      <c r="F57" s="711">
        <v>1</v>
      </c>
      <c r="G57" s="711">
        <v>5569</v>
      </c>
      <c r="H57" s="711">
        <v>1</v>
      </c>
      <c r="I57" s="711">
        <v>5569</v>
      </c>
      <c r="J57" s="711"/>
      <c r="K57" s="711"/>
      <c r="L57" s="711"/>
      <c r="M57" s="711"/>
      <c r="N57" s="711"/>
      <c r="O57" s="711"/>
      <c r="P57" s="701"/>
      <c r="Q57" s="712"/>
    </row>
    <row r="58" spans="1:17" ht="14.4" customHeight="1" x14ac:dyDescent="0.3">
      <c r="A58" s="695" t="s">
        <v>3748</v>
      </c>
      <c r="B58" s="696" t="s">
        <v>3545</v>
      </c>
      <c r="C58" s="696" t="s">
        <v>3589</v>
      </c>
      <c r="D58" s="696" t="s">
        <v>3689</v>
      </c>
      <c r="E58" s="696" t="s">
        <v>3690</v>
      </c>
      <c r="F58" s="711">
        <v>3</v>
      </c>
      <c r="G58" s="711">
        <v>1035</v>
      </c>
      <c r="H58" s="711">
        <v>1</v>
      </c>
      <c r="I58" s="711">
        <v>345</v>
      </c>
      <c r="J58" s="711"/>
      <c r="K58" s="711"/>
      <c r="L58" s="711"/>
      <c r="M58" s="711"/>
      <c r="N58" s="711">
        <v>2</v>
      </c>
      <c r="O58" s="711">
        <v>688</v>
      </c>
      <c r="P58" s="701">
        <v>0.66473429951690821</v>
      </c>
      <c r="Q58" s="712">
        <v>344</v>
      </c>
    </row>
    <row r="59" spans="1:17" ht="14.4" customHeight="1" x14ac:dyDescent="0.3">
      <c r="A59" s="695" t="s">
        <v>3748</v>
      </c>
      <c r="B59" s="696" t="s">
        <v>3545</v>
      </c>
      <c r="C59" s="696" t="s">
        <v>3589</v>
      </c>
      <c r="D59" s="696" t="s">
        <v>3691</v>
      </c>
      <c r="E59" s="696" t="s">
        <v>3692</v>
      </c>
      <c r="F59" s="711"/>
      <c r="G59" s="711"/>
      <c r="H59" s="711"/>
      <c r="I59" s="711"/>
      <c r="J59" s="711"/>
      <c r="K59" s="711"/>
      <c r="L59" s="711"/>
      <c r="M59" s="711"/>
      <c r="N59" s="711">
        <v>1</v>
      </c>
      <c r="O59" s="711">
        <v>1392</v>
      </c>
      <c r="P59" s="701"/>
      <c r="Q59" s="712">
        <v>1392</v>
      </c>
    </row>
    <row r="60" spans="1:17" ht="14.4" customHeight="1" x14ac:dyDescent="0.3">
      <c r="A60" s="695" t="s">
        <v>3748</v>
      </c>
      <c r="B60" s="696" t="s">
        <v>3545</v>
      </c>
      <c r="C60" s="696" t="s">
        <v>3589</v>
      </c>
      <c r="D60" s="696" t="s">
        <v>3693</v>
      </c>
      <c r="E60" s="696" t="s">
        <v>3694</v>
      </c>
      <c r="F60" s="711">
        <v>1</v>
      </c>
      <c r="G60" s="711">
        <v>355</v>
      </c>
      <c r="H60" s="711">
        <v>1</v>
      </c>
      <c r="I60" s="711">
        <v>355</v>
      </c>
      <c r="J60" s="711">
        <v>11</v>
      </c>
      <c r="K60" s="711">
        <v>3916</v>
      </c>
      <c r="L60" s="711">
        <v>11.030985915492957</v>
      </c>
      <c r="M60" s="711">
        <v>356</v>
      </c>
      <c r="N60" s="711">
        <v>9</v>
      </c>
      <c r="O60" s="711">
        <v>3207</v>
      </c>
      <c r="P60" s="701">
        <v>9.0338028169014084</v>
      </c>
      <c r="Q60" s="712">
        <v>356.33333333333331</v>
      </c>
    </row>
    <row r="61" spans="1:17" ht="14.4" customHeight="1" x14ac:dyDescent="0.3">
      <c r="A61" s="695" t="s">
        <v>3748</v>
      </c>
      <c r="B61" s="696" t="s">
        <v>3714</v>
      </c>
      <c r="C61" s="696" t="s">
        <v>3589</v>
      </c>
      <c r="D61" s="696" t="s">
        <v>3603</v>
      </c>
      <c r="E61" s="696" t="s">
        <v>3604</v>
      </c>
      <c r="F61" s="711"/>
      <c r="G61" s="711"/>
      <c r="H61" s="711"/>
      <c r="I61" s="711"/>
      <c r="J61" s="711"/>
      <c r="K61" s="711"/>
      <c r="L61" s="711"/>
      <c r="M61" s="711"/>
      <c r="N61" s="711">
        <v>1</v>
      </c>
      <c r="O61" s="711">
        <v>232</v>
      </c>
      <c r="P61" s="701"/>
      <c r="Q61" s="712">
        <v>232</v>
      </c>
    </row>
    <row r="62" spans="1:17" ht="14.4" customHeight="1" x14ac:dyDescent="0.3">
      <c r="A62" s="695" t="s">
        <v>3748</v>
      </c>
      <c r="B62" s="696" t="s">
        <v>3714</v>
      </c>
      <c r="C62" s="696" t="s">
        <v>3589</v>
      </c>
      <c r="D62" s="696" t="s">
        <v>3675</v>
      </c>
      <c r="E62" s="696" t="s">
        <v>3676</v>
      </c>
      <c r="F62" s="711"/>
      <c r="G62" s="711"/>
      <c r="H62" s="711"/>
      <c r="I62" s="711"/>
      <c r="J62" s="711">
        <v>3</v>
      </c>
      <c r="K62" s="711">
        <v>1734</v>
      </c>
      <c r="L62" s="711"/>
      <c r="M62" s="711">
        <v>578</v>
      </c>
      <c r="N62" s="711">
        <v>1</v>
      </c>
      <c r="O62" s="711">
        <v>578</v>
      </c>
      <c r="P62" s="701"/>
      <c r="Q62" s="712">
        <v>578</v>
      </c>
    </row>
    <row r="63" spans="1:17" ht="14.4" customHeight="1" x14ac:dyDescent="0.3">
      <c r="A63" s="695" t="s">
        <v>3748</v>
      </c>
      <c r="B63" s="696" t="s">
        <v>3714</v>
      </c>
      <c r="C63" s="696" t="s">
        <v>3589</v>
      </c>
      <c r="D63" s="696" t="s">
        <v>3691</v>
      </c>
      <c r="E63" s="696" t="s">
        <v>3692</v>
      </c>
      <c r="F63" s="711"/>
      <c r="G63" s="711"/>
      <c r="H63" s="711"/>
      <c r="I63" s="711"/>
      <c r="J63" s="711"/>
      <c r="K63" s="711"/>
      <c r="L63" s="711"/>
      <c r="M63" s="711"/>
      <c r="N63" s="711">
        <v>1</v>
      </c>
      <c r="O63" s="711">
        <v>1392</v>
      </c>
      <c r="P63" s="701"/>
      <c r="Q63" s="712">
        <v>1392</v>
      </c>
    </row>
    <row r="64" spans="1:17" ht="14.4" customHeight="1" x14ac:dyDescent="0.3">
      <c r="A64" s="695" t="s">
        <v>3748</v>
      </c>
      <c r="B64" s="696" t="s">
        <v>3714</v>
      </c>
      <c r="C64" s="696" t="s">
        <v>3589</v>
      </c>
      <c r="D64" s="696" t="s">
        <v>3693</v>
      </c>
      <c r="E64" s="696" t="s">
        <v>3694</v>
      </c>
      <c r="F64" s="711"/>
      <c r="G64" s="711"/>
      <c r="H64" s="711"/>
      <c r="I64" s="711"/>
      <c r="J64" s="711">
        <v>3</v>
      </c>
      <c r="K64" s="711">
        <v>1068</v>
      </c>
      <c r="L64" s="711"/>
      <c r="M64" s="711">
        <v>356</v>
      </c>
      <c r="N64" s="711">
        <v>2</v>
      </c>
      <c r="O64" s="711">
        <v>712</v>
      </c>
      <c r="P64" s="701"/>
      <c r="Q64" s="712">
        <v>356</v>
      </c>
    </row>
    <row r="65" spans="1:17" ht="14.4" customHeight="1" x14ac:dyDescent="0.3">
      <c r="A65" s="695" t="s">
        <v>3748</v>
      </c>
      <c r="B65" s="696" t="s">
        <v>3718</v>
      </c>
      <c r="C65" s="696" t="s">
        <v>3589</v>
      </c>
      <c r="D65" s="696" t="s">
        <v>3641</v>
      </c>
      <c r="E65" s="696" t="s">
        <v>3642</v>
      </c>
      <c r="F65" s="711"/>
      <c r="G65" s="711"/>
      <c r="H65" s="711"/>
      <c r="I65" s="711"/>
      <c r="J65" s="711">
        <v>1</v>
      </c>
      <c r="K65" s="711">
        <v>257</v>
      </c>
      <c r="L65" s="711"/>
      <c r="M65" s="711">
        <v>257</v>
      </c>
      <c r="N65" s="711"/>
      <c r="O65" s="711"/>
      <c r="P65" s="701"/>
      <c r="Q65" s="712"/>
    </row>
    <row r="66" spans="1:17" ht="14.4" customHeight="1" x14ac:dyDescent="0.3">
      <c r="A66" s="695" t="s">
        <v>3751</v>
      </c>
      <c r="B66" s="696" t="s">
        <v>3545</v>
      </c>
      <c r="C66" s="696" t="s">
        <v>1006</v>
      </c>
      <c r="D66" s="696" t="s">
        <v>3553</v>
      </c>
      <c r="E66" s="696" t="s">
        <v>1636</v>
      </c>
      <c r="F66" s="711"/>
      <c r="G66" s="711"/>
      <c r="H66" s="711"/>
      <c r="I66" s="711"/>
      <c r="J66" s="711">
        <v>0.2</v>
      </c>
      <c r="K66" s="711">
        <v>1092.1600000000001</v>
      </c>
      <c r="L66" s="711"/>
      <c r="M66" s="711">
        <v>5460.8</v>
      </c>
      <c r="N66" s="711"/>
      <c r="O66" s="711"/>
      <c r="P66" s="701"/>
      <c r="Q66" s="712"/>
    </row>
    <row r="67" spans="1:17" ht="14.4" customHeight="1" x14ac:dyDescent="0.3">
      <c r="A67" s="695" t="s">
        <v>3751</v>
      </c>
      <c r="B67" s="696" t="s">
        <v>3545</v>
      </c>
      <c r="C67" s="696" t="s">
        <v>3558</v>
      </c>
      <c r="D67" s="696" t="s">
        <v>3571</v>
      </c>
      <c r="E67" s="696" t="s">
        <v>3572</v>
      </c>
      <c r="F67" s="711">
        <v>2</v>
      </c>
      <c r="G67" s="711">
        <v>404.8</v>
      </c>
      <c r="H67" s="711">
        <v>1</v>
      </c>
      <c r="I67" s="711">
        <v>202.4</v>
      </c>
      <c r="J67" s="711">
        <v>1</v>
      </c>
      <c r="K67" s="711">
        <v>202.4</v>
      </c>
      <c r="L67" s="711">
        <v>0.5</v>
      </c>
      <c r="M67" s="711">
        <v>202.4</v>
      </c>
      <c r="N67" s="711"/>
      <c r="O67" s="711"/>
      <c r="P67" s="701"/>
      <c r="Q67" s="712"/>
    </row>
    <row r="68" spans="1:17" ht="14.4" customHeight="1" x14ac:dyDescent="0.3">
      <c r="A68" s="695" t="s">
        <v>3751</v>
      </c>
      <c r="B68" s="696" t="s">
        <v>3545</v>
      </c>
      <c r="C68" s="696" t="s">
        <v>3589</v>
      </c>
      <c r="D68" s="696" t="s">
        <v>3598</v>
      </c>
      <c r="E68" s="696" t="s">
        <v>3599</v>
      </c>
      <c r="F68" s="711">
        <v>3</v>
      </c>
      <c r="G68" s="711">
        <v>102</v>
      </c>
      <c r="H68" s="711">
        <v>1</v>
      </c>
      <c r="I68" s="711">
        <v>34</v>
      </c>
      <c r="J68" s="711">
        <v>3</v>
      </c>
      <c r="K68" s="711">
        <v>102</v>
      </c>
      <c r="L68" s="711">
        <v>1</v>
      </c>
      <c r="M68" s="711">
        <v>34</v>
      </c>
      <c r="N68" s="711">
        <v>11</v>
      </c>
      <c r="O68" s="711">
        <v>375</v>
      </c>
      <c r="P68" s="701">
        <v>3.6764705882352939</v>
      </c>
      <c r="Q68" s="712">
        <v>34.090909090909093</v>
      </c>
    </row>
    <row r="69" spans="1:17" ht="14.4" customHeight="1" x14ac:dyDescent="0.3">
      <c r="A69" s="695" t="s">
        <v>3751</v>
      </c>
      <c r="B69" s="696" t="s">
        <v>3545</v>
      </c>
      <c r="C69" s="696" t="s">
        <v>3589</v>
      </c>
      <c r="D69" s="696" t="s">
        <v>3603</v>
      </c>
      <c r="E69" s="696" t="s">
        <v>3604</v>
      </c>
      <c r="F69" s="711">
        <v>2</v>
      </c>
      <c r="G69" s="711">
        <v>468</v>
      </c>
      <c r="H69" s="711">
        <v>1</v>
      </c>
      <c r="I69" s="711">
        <v>234</v>
      </c>
      <c r="J69" s="711">
        <v>3</v>
      </c>
      <c r="K69" s="711">
        <v>696</v>
      </c>
      <c r="L69" s="711">
        <v>1.4871794871794872</v>
      </c>
      <c r="M69" s="711">
        <v>232</v>
      </c>
      <c r="N69" s="711">
        <v>4</v>
      </c>
      <c r="O69" s="711">
        <v>932</v>
      </c>
      <c r="P69" s="701">
        <v>1.9914529914529915</v>
      </c>
      <c r="Q69" s="712">
        <v>233</v>
      </c>
    </row>
    <row r="70" spans="1:17" ht="14.4" customHeight="1" x14ac:dyDescent="0.3">
      <c r="A70" s="695" t="s">
        <v>3751</v>
      </c>
      <c r="B70" s="696" t="s">
        <v>3545</v>
      </c>
      <c r="C70" s="696" t="s">
        <v>3589</v>
      </c>
      <c r="D70" s="696" t="s">
        <v>3605</v>
      </c>
      <c r="E70" s="696" t="s">
        <v>3606</v>
      </c>
      <c r="F70" s="711">
        <v>2</v>
      </c>
      <c r="G70" s="711">
        <v>236</v>
      </c>
      <c r="H70" s="711">
        <v>1</v>
      </c>
      <c r="I70" s="711">
        <v>118</v>
      </c>
      <c r="J70" s="711">
        <v>3</v>
      </c>
      <c r="K70" s="711">
        <v>348</v>
      </c>
      <c r="L70" s="711">
        <v>1.4745762711864407</v>
      </c>
      <c r="M70" s="711">
        <v>116</v>
      </c>
      <c r="N70" s="711">
        <v>4</v>
      </c>
      <c r="O70" s="711">
        <v>466</v>
      </c>
      <c r="P70" s="701">
        <v>1.9745762711864407</v>
      </c>
      <c r="Q70" s="712">
        <v>116.5</v>
      </c>
    </row>
    <row r="71" spans="1:17" ht="14.4" customHeight="1" x14ac:dyDescent="0.3">
      <c r="A71" s="695" t="s">
        <v>3751</v>
      </c>
      <c r="B71" s="696" t="s">
        <v>3545</v>
      </c>
      <c r="C71" s="696" t="s">
        <v>3589</v>
      </c>
      <c r="D71" s="696" t="s">
        <v>3607</v>
      </c>
      <c r="E71" s="696" t="s">
        <v>3608</v>
      </c>
      <c r="F71" s="711"/>
      <c r="G71" s="711"/>
      <c r="H71" s="711"/>
      <c r="I71" s="711"/>
      <c r="J71" s="711">
        <v>4</v>
      </c>
      <c r="K71" s="711">
        <v>1172</v>
      </c>
      <c r="L71" s="711"/>
      <c r="M71" s="711">
        <v>293</v>
      </c>
      <c r="N71" s="711"/>
      <c r="O71" s="711"/>
      <c r="P71" s="701"/>
      <c r="Q71" s="712"/>
    </row>
    <row r="72" spans="1:17" ht="14.4" customHeight="1" x14ac:dyDescent="0.3">
      <c r="A72" s="695" t="s">
        <v>3751</v>
      </c>
      <c r="B72" s="696" t="s">
        <v>3545</v>
      </c>
      <c r="C72" s="696" t="s">
        <v>3589</v>
      </c>
      <c r="D72" s="696" t="s">
        <v>3619</v>
      </c>
      <c r="E72" s="696" t="s">
        <v>3620</v>
      </c>
      <c r="F72" s="711">
        <v>1</v>
      </c>
      <c r="G72" s="711">
        <v>328</v>
      </c>
      <c r="H72" s="711">
        <v>1</v>
      </c>
      <c r="I72" s="711">
        <v>328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3751</v>
      </c>
      <c r="B73" s="696" t="s">
        <v>3545</v>
      </c>
      <c r="C73" s="696" t="s">
        <v>3589</v>
      </c>
      <c r="D73" s="696" t="s">
        <v>3633</v>
      </c>
      <c r="E73" s="696" t="s">
        <v>3634</v>
      </c>
      <c r="F73" s="711">
        <v>1</v>
      </c>
      <c r="G73" s="711">
        <v>218</v>
      </c>
      <c r="H73" s="711">
        <v>1</v>
      </c>
      <c r="I73" s="711">
        <v>218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3751</v>
      </c>
      <c r="B74" s="696" t="s">
        <v>3545</v>
      </c>
      <c r="C74" s="696" t="s">
        <v>3589</v>
      </c>
      <c r="D74" s="696" t="s">
        <v>3641</v>
      </c>
      <c r="E74" s="696" t="s">
        <v>3642</v>
      </c>
      <c r="F74" s="711">
        <v>1</v>
      </c>
      <c r="G74" s="711">
        <v>256</v>
      </c>
      <c r="H74" s="711">
        <v>1</v>
      </c>
      <c r="I74" s="711">
        <v>256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3751</v>
      </c>
      <c r="B75" s="696" t="s">
        <v>3545</v>
      </c>
      <c r="C75" s="696" t="s">
        <v>3589</v>
      </c>
      <c r="D75" s="696" t="s">
        <v>3665</v>
      </c>
      <c r="E75" s="696" t="s">
        <v>3666</v>
      </c>
      <c r="F75" s="711"/>
      <c r="G75" s="711"/>
      <c r="H75" s="711"/>
      <c r="I75" s="711"/>
      <c r="J75" s="711">
        <v>2</v>
      </c>
      <c r="K75" s="711">
        <v>1110</v>
      </c>
      <c r="L75" s="711"/>
      <c r="M75" s="711">
        <v>555</v>
      </c>
      <c r="N75" s="711"/>
      <c r="O75" s="711"/>
      <c r="P75" s="701"/>
      <c r="Q75" s="712"/>
    </row>
    <row r="76" spans="1:17" ht="14.4" customHeight="1" x14ac:dyDescent="0.3">
      <c r="A76" s="695" t="s">
        <v>3751</v>
      </c>
      <c r="B76" s="696" t="s">
        <v>3545</v>
      </c>
      <c r="C76" s="696" t="s">
        <v>3589</v>
      </c>
      <c r="D76" s="696" t="s">
        <v>3675</v>
      </c>
      <c r="E76" s="696" t="s">
        <v>3676</v>
      </c>
      <c r="F76" s="711">
        <v>3</v>
      </c>
      <c r="G76" s="711">
        <v>1728</v>
      </c>
      <c r="H76" s="711">
        <v>1</v>
      </c>
      <c r="I76" s="711">
        <v>576</v>
      </c>
      <c r="J76" s="711">
        <v>2</v>
      </c>
      <c r="K76" s="711">
        <v>1156</v>
      </c>
      <c r="L76" s="711">
        <v>0.66898148148148151</v>
      </c>
      <c r="M76" s="711">
        <v>578</v>
      </c>
      <c r="N76" s="711">
        <v>2</v>
      </c>
      <c r="O76" s="711">
        <v>1156</v>
      </c>
      <c r="P76" s="701">
        <v>0.66898148148148151</v>
      </c>
      <c r="Q76" s="712">
        <v>578</v>
      </c>
    </row>
    <row r="77" spans="1:17" ht="14.4" customHeight="1" x14ac:dyDescent="0.3">
      <c r="A77" s="695" t="s">
        <v>3751</v>
      </c>
      <c r="B77" s="696" t="s">
        <v>3545</v>
      </c>
      <c r="C77" s="696" t="s">
        <v>3589</v>
      </c>
      <c r="D77" s="696" t="s">
        <v>3677</v>
      </c>
      <c r="E77" s="696" t="s">
        <v>3678</v>
      </c>
      <c r="F77" s="711">
        <v>2</v>
      </c>
      <c r="G77" s="711">
        <v>1510</v>
      </c>
      <c r="H77" s="711">
        <v>1</v>
      </c>
      <c r="I77" s="711">
        <v>755</v>
      </c>
      <c r="J77" s="711">
        <v>1</v>
      </c>
      <c r="K77" s="711">
        <v>756</v>
      </c>
      <c r="L77" s="711">
        <v>0.50066225165562916</v>
      </c>
      <c r="M77" s="711">
        <v>756</v>
      </c>
      <c r="N77" s="711"/>
      <c r="O77" s="711"/>
      <c r="P77" s="701"/>
      <c r="Q77" s="712"/>
    </row>
    <row r="78" spans="1:17" ht="14.4" customHeight="1" x14ac:dyDescent="0.3">
      <c r="A78" s="695" t="s">
        <v>3751</v>
      </c>
      <c r="B78" s="696" t="s">
        <v>3545</v>
      </c>
      <c r="C78" s="696" t="s">
        <v>3589</v>
      </c>
      <c r="D78" s="696" t="s">
        <v>3752</v>
      </c>
      <c r="E78" s="696" t="s">
        <v>3753</v>
      </c>
      <c r="F78" s="711"/>
      <c r="G78" s="711"/>
      <c r="H78" s="711"/>
      <c r="I78" s="711"/>
      <c r="J78" s="711"/>
      <c r="K78" s="711"/>
      <c r="L78" s="711"/>
      <c r="M78" s="711"/>
      <c r="N78" s="711">
        <v>1</v>
      </c>
      <c r="O78" s="711">
        <v>307</v>
      </c>
      <c r="P78" s="701"/>
      <c r="Q78" s="712">
        <v>307</v>
      </c>
    </row>
    <row r="79" spans="1:17" ht="14.4" customHeight="1" x14ac:dyDescent="0.3">
      <c r="A79" s="695" t="s">
        <v>3751</v>
      </c>
      <c r="B79" s="696" t="s">
        <v>3545</v>
      </c>
      <c r="C79" s="696" t="s">
        <v>3589</v>
      </c>
      <c r="D79" s="696" t="s">
        <v>3693</v>
      </c>
      <c r="E79" s="696" t="s">
        <v>3694</v>
      </c>
      <c r="F79" s="711"/>
      <c r="G79" s="711"/>
      <c r="H79" s="711"/>
      <c r="I79" s="711"/>
      <c r="J79" s="711"/>
      <c r="K79" s="711"/>
      <c r="L79" s="711"/>
      <c r="M79" s="711"/>
      <c r="N79" s="711">
        <v>1</v>
      </c>
      <c r="O79" s="711">
        <v>356</v>
      </c>
      <c r="P79" s="701"/>
      <c r="Q79" s="712">
        <v>356</v>
      </c>
    </row>
    <row r="80" spans="1:17" ht="14.4" customHeight="1" x14ac:dyDescent="0.3">
      <c r="A80" s="695" t="s">
        <v>3751</v>
      </c>
      <c r="B80" s="696" t="s">
        <v>3718</v>
      </c>
      <c r="C80" s="696" t="s">
        <v>1006</v>
      </c>
      <c r="D80" s="696" t="s">
        <v>3553</v>
      </c>
      <c r="E80" s="696" t="s">
        <v>1636</v>
      </c>
      <c r="F80" s="711"/>
      <c r="G80" s="711"/>
      <c r="H80" s="711"/>
      <c r="I80" s="711"/>
      <c r="J80" s="711">
        <v>0.3</v>
      </c>
      <c r="K80" s="711">
        <v>1638.2400000000002</v>
      </c>
      <c r="L80" s="711"/>
      <c r="M80" s="711">
        <v>5460.8000000000011</v>
      </c>
      <c r="N80" s="711"/>
      <c r="O80" s="711"/>
      <c r="P80" s="701"/>
      <c r="Q80" s="712"/>
    </row>
    <row r="81" spans="1:17" ht="14.4" customHeight="1" x14ac:dyDescent="0.3">
      <c r="A81" s="695" t="s">
        <v>3751</v>
      </c>
      <c r="B81" s="696" t="s">
        <v>3718</v>
      </c>
      <c r="C81" s="696" t="s">
        <v>3589</v>
      </c>
      <c r="D81" s="696" t="s">
        <v>3633</v>
      </c>
      <c r="E81" s="696" t="s">
        <v>3634</v>
      </c>
      <c r="F81" s="711"/>
      <c r="G81" s="711"/>
      <c r="H81" s="711"/>
      <c r="I81" s="711"/>
      <c r="J81" s="711">
        <v>2</v>
      </c>
      <c r="K81" s="711">
        <v>438</v>
      </c>
      <c r="L81" s="711"/>
      <c r="M81" s="711">
        <v>219</v>
      </c>
      <c r="N81" s="711"/>
      <c r="O81" s="711"/>
      <c r="P81" s="701"/>
      <c r="Q81" s="712"/>
    </row>
    <row r="82" spans="1:17" ht="14.4" customHeight="1" x14ac:dyDescent="0.3">
      <c r="A82" s="695" t="s">
        <v>3751</v>
      </c>
      <c r="B82" s="696" t="s">
        <v>3718</v>
      </c>
      <c r="C82" s="696" t="s">
        <v>3589</v>
      </c>
      <c r="D82" s="696" t="s">
        <v>3635</v>
      </c>
      <c r="E82" s="696" t="s">
        <v>3636</v>
      </c>
      <c r="F82" s="711"/>
      <c r="G82" s="711"/>
      <c r="H82" s="711"/>
      <c r="I82" s="711"/>
      <c r="J82" s="711">
        <v>1</v>
      </c>
      <c r="K82" s="711">
        <v>1014</v>
      </c>
      <c r="L82" s="711"/>
      <c r="M82" s="711">
        <v>1014</v>
      </c>
      <c r="N82" s="711"/>
      <c r="O82" s="711"/>
      <c r="P82" s="701"/>
      <c r="Q82" s="712"/>
    </row>
    <row r="83" spans="1:17" ht="14.4" customHeight="1" x14ac:dyDescent="0.3">
      <c r="A83" s="695" t="s">
        <v>3751</v>
      </c>
      <c r="B83" s="696" t="s">
        <v>3718</v>
      </c>
      <c r="C83" s="696" t="s">
        <v>3589</v>
      </c>
      <c r="D83" s="696" t="s">
        <v>3665</v>
      </c>
      <c r="E83" s="696" t="s">
        <v>3666</v>
      </c>
      <c r="F83" s="711"/>
      <c r="G83" s="711"/>
      <c r="H83" s="711"/>
      <c r="I83" s="711"/>
      <c r="J83" s="711">
        <v>2</v>
      </c>
      <c r="K83" s="711">
        <v>1110</v>
      </c>
      <c r="L83" s="711"/>
      <c r="M83" s="711">
        <v>555</v>
      </c>
      <c r="N83" s="711"/>
      <c r="O83" s="711"/>
      <c r="P83" s="701"/>
      <c r="Q83" s="712"/>
    </row>
    <row r="84" spans="1:17" ht="14.4" customHeight="1" x14ac:dyDescent="0.3">
      <c r="A84" s="695" t="s">
        <v>3754</v>
      </c>
      <c r="B84" s="696" t="s">
        <v>3545</v>
      </c>
      <c r="C84" s="696" t="s">
        <v>3589</v>
      </c>
      <c r="D84" s="696" t="s">
        <v>3598</v>
      </c>
      <c r="E84" s="696" t="s">
        <v>3599</v>
      </c>
      <c r="F84" s="711">
        <v>1</v>
      </c>
      <c r="G84" s="711">
        <v>34</v>
      </c>
      <c r="H84" s="711">
        <v>1</v>
      </c>
      <c r="I84" s="711">
        <v>34</v>
      </c>
      <c r="J84" s="711">
        <v>2</v>
      </c>
      <c r="K84" s="711">
        <v>68</v>
      </c>
      <c r="L84" s="711">
        <v>2</v>
      </c>
      <c r="M84" s="711">
        <v>34</v>
      </c>
      <c r="N84" s="711"/>
      <c r="O84" s="711"/>
      <c r="P84" s="701"/>
      <c r="Q84" s="712"/>
    </row>
    <row r="85" spans="1:17" ht="14.4" customHeight="1" x14ac:dyDescent="0.3">
      <c r="A85" s="695" t="s">
        <v>3754</v>
      </c>
      <c r="B85" s="696" t="s">
        <v>3545</v>
      </c>
      <c r="C85" s="696" t="s">
        <v>3589</v>
      </c>
      <c r="D85" s="696" t="s">
        <v>3603</v>
      </c>
      <c r="E85" s="696" t="s">
        <v>3604</v>
      </c>
      <c r="F85" s="711">
        <v>2</v>
      </c>
      <c r="G85" s="711">
        <v>468</v>
      </c>
      <c r="H85" s="711">
        <v>1</v>
      </c>
      <c r="I85" s="711">
        <v>234</v>
      </c>
      <c r="J85" s="711">
        <v>2</v>
      </c>
      <c r="K85" s="711">
        <v>464</v>
      </c>
      <c r="L85" s="711">
        <v>0.99145299145299148</v>
      </c>
      <c r="M85" s="711">
        <v>232</v>
      </c>
      <c r="N85" s="711"/>
      <c r="O85" s="711"/>
      <c r="P85" s="701"/>
      <c r="Q85" s="712"/>
    </row>
    <row r="86" spans="1:17" ht="14.4" customHeight="1" x14ac:dyDescent="0.3">
      <c r="A86" s="695" t="s">
        <v>3754</v>
      </c>
      <c r="B86" s="696" t="s">
        <v>3545</v>
      </c>
      <c r="C86" s="696" t="s">
        <v>3589</v>
      </c>
      <c r="D86" s="696" t="s">
        <v>3605</v>
      </c>
      <c r="E86" s="696" t="s">
        <v>3606</v>
      </c>
      <c r="F86" s="711">
        <v>3</v>
      </c>
      <c r="G86" s="711">
        <v>354</v>
      </c>
      <c r="H86" s="711">
        <v>1</v>
      </c>
      <c r="I86" s="711">
        <v>118</v>
      </c>
      <c r="J86" s="711">
        <v>3</v>
      </c>
      <c r="K86" s="711">
        <v>348</v>
      </c>
      <c r="L86" s="711">
        <v>0.98305084745762716</v>
      </c>
      <c r="M86" s="711">
        <v>116</v>
      </c>
      <c r="N86" s="711"/>
      <c r="O86" s="711"/>
      <c r="P86" s="701"/>
      <c r="Q86" s="712"/>
    </row>
    <row r="87" spans="1:17" ht="14.4" customHeight="1" x14ac:dyDescent="0.3">
      <c r="A87" s="695" t="s">
        <v>3754</v>
      </c>
      <c r="B87" s="696" t="s">
        <v>3545</v>
      </c>
      <c r="C87" s="696" t="s">
        <v>3589</v>
      </c>
      <c r="D87" s="696" t="s">
        <v>3615</v>
      </c>
      <c r="E87" s="696" t="s">
        <v>3616</v>
      </c>
      <c r="F87" s="711"/>
      <c r="G87" s="711"/>
      <c r="H87" s="711"/>
      <c r="I87" s="711"/>
      <c r="J87" s="711">
        <v>2</v>
      </c>
      <c r="K87" s="711">
        <v>650</v>
      </c>
      <c r="L87" s="711"/>
      <c r="M87" s="711">
        <v>325</v>
      </c>
      <c r="N87" s="711">
        <v>1</v>
      </c>
      <c r="O87" s="711">
        <v>326</v>
      </c>
      <c r="P87" s="701"/>
      <c r="Q87" s="712">
        <v>326</v>
      </c>
    </row>
    <row r="88" spans="1:17" ht="14.4" customHeight="1" x14ac:dyDescent="0.3">
      <c r="A88" s="695" t="s">
        <v>3754</v>
      </c>
      <c r="B88" s="696" t="s">
        <v>3545</v>
      </c>
      <c r="C88" s="696" t="s">
        <v>3589</v>
      </c>
      <c r="D88" s="696" t="s">
        <v>3619</v>
      </c>
      <c r="E88" s="696" t="s">
        <v>3620</v>
      </c>
      <c r="F88" s="711"/>
      <c r="G88" s="711"/>
      <c r="H88" s="711"/>
      <c r="I88" s="711"/>
      <c r="J88" s="711">
        <v>1</v>
      </c>
      <c r="K88" s="711">
        <v>331</v>
      </c>
      <c r="L88" s="711"/>
      <c r="M88" s="711">
        <v>331</v>
      </c>
      <c r="N88" s="711"/>
      <c r="O88" s="711"/>
      <c r="P88" s="701"/>
      <c r="Q88" s="712"/>
    </row>
    <row r="89" spans="1:17" ht="14.4" customHeight="1" x14ac:dyDescent="0.3">
      <c r="A89" s="695" t="s">
        <v>3754</v>
      </c>
      <c r="B89" s="696" t="s">
        <v>3545</v>
      </c>
      <c r="C89" s="696" t="s">
        <v>3589</v>
      </c>
      <c r="D89" s="696" t="s">
        <v>3675</v>
      </c>
      <c r="E89" s="696" t="s">
        <v>3676</v>
      </c>
      <c r="F89" s="711"/>
      <c r="G89" s="711"/>
      <c r="H89" s="711"/>
      <c r="I89" s="711"/>
      <c r="J89" s="711">
        <v>1</v>
      </c>
      <c r="K89" s="711">
        <v>578</v>
      </c>
      <c r="L89" s="711"/>
      <c r="M89" s="711">
        <v>578</v>
      </c>
      <c r="N89" s="711"/>
      <c r="O89" s="711"/>
      <c r="P89" s="701"/>
      <c r="Q89" s="712"/>
    </row>
    <row r="90" spans="1:17" ht="14.4" customHeight="1" x14ac:dyDescent="0.3">
      <c r="A90" s="695" t="s">
        <v>3754</v>
      </c>
      <c r="B90" s="696" t="s">
        <v>3714</v>
      </c>
      <c r="C90" s="696" t="s">
        <v>3589</v>
      </c>
      <c r="D90" s="696" t="s">
        <v>3755</v>
      </c>
      <c r="E90" s="696" t="s">
        <v>3756</v>
      </c>
      <c r="F90" s="711"/>
      <c r="G90" s="711"/>
      <c r="H90" s="711"/>
      <c r="I90" s="711"/>
      <c r="J90" s="711"/>
      <c r="K90" s="711"/>
      <c r="L90" s="711"/>
      <c r="M90" s="711"/>
      <c r="N90" s="711">
        <v>1</v>
      </c>
      <c r="O90" s="711">
        <v>4227</v>
      </c>
      <c r="P90" s="701"/>
      <c r="Q90" s="712">
        <v>4227</v>
      </c>
    </row>
    <row r="91" spans="1:17" ht="14.4" customHeight="1" x14ac:dyDescent="0.3">
      <c r="A91" s="695" t="s">
        <v>3757</v>
      </c>
      <c r="B91" s="696" t="s">
        <v>3545</v>
      </c>
      <c r="C91" s="696" t="s">
        <v>3589</v>
      </c>
      <c r="D91" s="696" t="s">
        <v>3598</v>
      </c>
      <c r="E91" s="696" t="s">
        <v>3599</v>
      </c>
      <c r="F91" s="711">
        <v>1</v>
      </c>
      <c r="G91" s="711">
        <v>34</v>
      </c>
      <c r="H91" s="711">
        <v>1</v>
      </c>
      <c r="I91" s="711">
        <v>34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3757</v>
      </c>
      <c r="B92" s="696" t="s">
        <v>3545</v>
      </c>
      <c r="C92" s="696" t="s">
        <v>3589</v>
      </c>
      <c r="D92" s="696" t="s">
        <v>3605</v>
      </c>
      <c r="E92" s="696" t="s">
        <v>3606</v>
      </c>
      <c r="F92" s="711"/>
      <c r="G92" s="711"/>
      <c r="H92" s="711"/>
      <c r="I92" s="711"/>
      <c r="J92" s="711">
        <v>1</v>
      </c>
      <c r="K92" s="711">
        <v>116</v>
      </c>
      <c r="L92" s="711"/>
      <c r="M92" s="711">
        <v>116</v>
      </c>
      <c r="N92" s="711"/>
      <c r="O92" s="711"/>
      <c r="P92" s="701"/>
      <c r="Q92" s="712"/>
    </row>
    <row r="93" spans="1:17" ht="14.4" customHeight="1" x14ac:dyDescent="0.3">
      <c r="A93" s="695" t="s">
        <v>3757</v>
      </c>
      <c r="B93" s="696" t="s">
        <v>3545</v>
      </c>
      <c r="C93" s="696" t="s">
        <v>3589</v>
      </c>
      <c r="D93" s="696" t="s">
        <v>3615</v>
      </c>
      <c r="E93" s="696" t="s">
        <v>3616</v>
      </c>
      <c r="F93" s="711"/>
      <c r="G93" s="711"/>
      <c r="H93" s="711"/>
      <c r="I93" s="711"/>
      <c r="J93" s="711">
        <v>1</v>
      </c>
      <c r="K93" s="711">
        <v>325</v>
      </c>
      <c r="L93" s="711"/>
      <c r="M93" s="711">
        <v>325</v>
      </c>
      <c r="N93" s="711"/>
      <c r="O93" s="711"/>
      <c r="P93" s="701"/>
      <c r="Q93" s="712"/>
    </row>
    <row r="94" spans="1:17" ht="14.4" customHeight="1" x14ac:dyDescent="0.3">
      <c r="A94" s="695" t="s">
        <v>3758</v>
      </c>
      <c r="B94" s="696" t="s">
        <v>3545</v>
      </c>
      <c r="C94" s="696" t="s">
        <v>3589</v>
      </c>
      <c r="D94" s="696" t="s">
        <v>3598</v>
      </c>
      <c r="E94" s="696" t="s">
        <v>3599</v>
      </c>
      <c r="F94" s="711">
        <v>2</v>
      </c>
      <c r="G94" s="711">
        <v>68</v>
      </c>
      <c r="H94" s="711">
        <v>1</v>
      </c>
      <c r="I94" s="711">
        <v>34</v>
      </c>
      <c r="J94" s="711">
        <v>2</v>
      </c>
      <c r="K94" s="711">
        <v>68</v>
      </c>
      <c r="L94" s="711">
        <v>1</v>
      </c>
      <c r="M94" s="711">
        <v>34</v>
      </c>
      <c r="N94" s="711"/>
      <c r="O94" s="711"/>
      <c r="P94" s="701"/>
      <c r="Q94" s="712"/>
    </row>
    <row r="95" spans="1:17" ht="14.4" customHeight="1" x14ac:dyDescent="0.3">
      <c r="A95" s="695" t="s">
        <v>3758</v>
      </c>
      <c r="B95" s="696" t="s">
        <v>3545</v>
      </c>
      <c r="C95" s="696" t="s">
        <v>3589</v>
      </c>
      <c r="D95" s="696" t="s">
        <v>3603</v>
      </c>
      <c r="E95" s="696" t="s">
        <v>3604</v>
      </c>
      <c r="F95" s="711">
        <v>1</v>
      </c>
      <c r="G95" s="711">
        <v>234</v>
      </c>
      <c r="H95" s="711">
        <v>1</v>
      </c>
      <c r="I95" s="711">
        <v>234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3758</v>
      </c>
      <c r="B96" s="696" t="s">
        <v>3545</v>
      </c>
      <c r="C96" s="696" t="s">
        <v>3589</v>
      </c>
      <c r="D96" s="696" t="s">
        <v>3631</v>
      </c>
      <c r="E96" s="696" t="s">
        <v>3632</v>
      </c>
      <c r="F96" s="711">
        <v>2</v>
      </c>
      <c r="G96" s="711">
        <v>344</v>
      </c>
      <c r="H96" s="711">
        <v>1</v>
      </c>
      <c r="I96" s="711">
        <v>172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3758</v>
      </c>
      <c r="B97" s="696" t="s">
        <v>3709</v>
      </c>
      <c r="C97" s="696" t="s">
        <v>3589</v>
      </c>
      <c r="D97" s="696" t="s">
        <v>3598</v>
      </c>
      <c r="E97" s="696" t="s">
        <v>3599</v>
      </c>
      <c r="F97" s="711">
        <v>1</v>
      </c>
      <c r="G97" s="711">
        <v>34</v>
      </c>
      <c r="H97" s="711">
        <v>1</v>
      </c>
      <c r="I97" s="711">
        <v>34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3759</v>
      </c>
      <c r="B98" s="696" t="s">
        <v>3545</v>
      </c>
      <c r="C98" s="696" t="s">
        <v>1006</v>
      </c>
      <c r="D98" s="696" t="s">
        <v>3553</v>
      </c>
      <c r="E98" s="696" t="s">
        <v>1636</v>
      </c>
      <c r="F98" s="711">
        <v>0.1</v>
      </c>
      <c r="G98" s="711">
        <v>541.33000000000004</v>
      </c>
      <c r="H98" s="711">
        <v>1</v>
      </c>
      <c r="I98" s="711">
        <v>5413.3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3759</v>
      </c>
      <c r="B99" s="696" t="s">
        <v>3545</v>
      </c>
      <c r="C99" s="696" t="s">
        <v>3558</v>
      </c>
      <c r="D99" s="696" t="s">
        <v>3569</v>
      </c>
      <c r="E99" s="696" t="s">
        <v>3570</v>
      </c>
      <c r="F99" s="711">
        <v>1</v>
      </c>
      <c r="G99" s="711">
        <v>408.74</v>
      </c>
      <c r="H99" s="711">
        <v>1</v>
      </c>
      <c r="I99" s="711">
        <v>408.74</v>
      </c>
      <c r="J99" s="711">
        <v>1</v>
      </c>
      <c r="K99" s="711">
        <v>408.74</v>
      </c>
      <c r="L99" s="711">
        <v>1</v>
      </c>
      <c r="M99" s="711">
        <v>408.74</v>
      </c>
      <c r="N99" s="711"/>
      <c r="O99" s="711"/>
      <c r="P99" s="701"/>
      <c r="Q99" s="712"/>
    </row>
    <row r="100" spans="1:17" ht="14.4" customHeight="1" x14ac:dyDescent="0.3">
      <c r="A100" s="695" t="s">
        <v>3759</v>
      </c>
      <c r="B100" s="696" t="s">
        <v>3545</v>
      </c>
      <c r="C100" s="696" t="s">
        <v>3558</v>
      </c>
      <c r="D100" s="696" t="s">
        <v>3577</v>
      </c>
      <c r="E100" s="696" t="s">
        <v>3578</v>
      </c>
      <c r="F100" s="711">
        <v>1</v>
      </c>
      <c r="G100" s="711">
        <v>2436</v>
      </c>
      <c r="H100" s="711">
        <v>1</v>
      </c>
      <c r="I100" s="711">
        <v>2436</v>
      </c>
      <c r="J100" s="711">
        <v>1</v>
      </c>
      <c r="K100" s="711">
        <v>2436</v>
      </c>
      <c r="L100" s="711">
        <v>1</v>
      </c>
      <c r="M100" s="711">
        <v>2436</v>
      </c>
      <c r="N100" s="711"/>
      <c r="O100" s="711"/>
      <c r="P100" s="701"/>
      <c r="Q100" s="712"/>
    </row>
    <row r="101" spans="1:17" ht="14.4" customHeight="1" x14ac:dyDescent="0.3">
      <c r="A101" s="695" t="s">
        <v>3759</v>
      </c>
      <c r="B101" s="696" t="s">
        <v>3545</v>
      </c>
      <c r="C101" s="696" t="s">
        <v>3589</v>
      </c>
      <c r="D101" s="696" t="s">
        <v>3598</v>
      </c>
      <c r="E101" s="696" t="s">
        <v>3599</v>
      </c>
      <c r="F101" s="711">
        <v>1</v>
      </c>
      <c r="G101" s="711">
        <v>34</v>
      </c>
      <c r="H101" s="711">
        <v>1</v>
      </c>
      <c r="I101" s="711">
        <v>34</v>
      </c>
      <c r="J101" s="711">
        <v>2</v>
      </c>
      <c r="K101" s="711">
        <v>68</v>
      </c>
      <c r="L101" s="711">
        <v>2</v>
      </c>
      <c r="M101" s="711">
        <v>34</v>
      </c>
      <c r="N101" s="711">
        <v>3</v>
      </c>
      <c r="O101" s="711">
        <v>103</v>
      </c>
      <c r="P101" s="701">
        <v>3.0294117647058822</v>
      </c>
      <c r="Q101" s="712">
        <v>34.333333333333336</v>
      </c>
    </row>
    <row r="102" spans="1:17" ht="14.4" customHeight="1" x14ac:dyDescent="0.3">
      <c r="A102" s="695" t="s">
        <v>3759</v>
      </c>
      <c r="B102" s="696" t="s">
        <v>3545</v>
      </c>
      <c r="C102" s="696" t="s">
        <v>3589</v>
      </c>
      <c r="D102" s="696" t="s">
        <v>3605</v>
      </c>
      <c r="E102" s="696" t="s">
        <v>3606</v>
      </c>
      <c r="F102" s="711"/>
      <c r="G102" s="711"/>
      <c r="H102" s="711"/>
      <c r="I102" s="711"/>
      <c r="J102" s="711">
        <v>1</v>
      </c>
      <c r="K102" s="711">
        <v>116</v>
      </c>
      <c r="L102" s="711"/>
      <c r="M102" s="711">
        <v>116</v>
      </c>
      <c r="N102" s="711"/>
      <c r="O102" s="711"/>
      <c r="P102" s="701"/>
      <c r="Q102" s="712"/>
    </row>
    <row r="103" spans="1:17" ht="14.4" customHeight="1" x14ac:dyDescent="0.3">
      <c r="A103" s="695" t="s">
        <v>3759</v>
      </c>
      <c r="B103" s="696" t="s">
        <v>3545</v>
      </c>
      <c r="C103" s="696" t="s">
        <v>3589</v>
      </c>
      <c r="D103" s="696" t="s">
        <v>3615</v>
      </c>
      <c r="E103" s="696" t="s">
        <v>3616</v>
      </c>
      <c r="F103" s="711">
        <v>1</v>
      </c>
      <c r="G103" s="711">
        <v>324</v>
      </c>
      <c r="H103" s="711">
        <v>1</v>
      </c>
      <c r="I103" s="711">
        <v>324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3759</v>
      </c>
      <c r="B104" s="696" t="s">
        <v>3545</v>
      </c>
      <c r="C104" s="696" t="s">
        <v>3589</v>
      </c>
      <c r="D104" s="696" t="s">
        <v>3633</v>
      </c>
      <c r="E104" s="696" t="s">
        <v>3634</v>
      </c>
      <c r="F104" s="711"/>
      <c r="G104" s="711"/>
      <c r="H104" s="711"/>
      <c r="I104" s="711"/>
      <c r="J104" s="711">
        <v>1</v>
      </c>
      <c r="K104" s="711">
        <v>219</v>
      </c>
      <c r="L104" s="711"/>
      <c r="M104" s="711">
        <v>219</v>
      </c>
      <c r="N104" s="711"/>
      <c r="O104" s="711"/>
      <c r="P104" s="701"/>
      <c r="Q104" s="712"/>
    </row>
    <row r="105" spans="1:17" ht="14.4" customHeight="1" x14ac:dyDescent="0.3">
      <c r="A105" s="695" t="s">
        <v>3759</v>
      </c>
      <c r="B105" s="696" t="s">
        <v>3545</v>
      </c>
      <c r="C105" s="696" t="s">
        <v>3589</v>
      </c>
      <c r="D105" s="696" t="s">
        <v>3641</v>
      </c>
      <c r="E105" s="696" t="s">
        <v>3642</v>
      </c>
      <c r="F105" s="711"/>
      <c r="G105" s="711"/>
      <c r="H105" s="711"/>
      <c r="I105" s="711"/>
      <c r="J105" s="711">
        <v>0</v>
      </c>
      <c r="K105" s="711">
        <v>0</v>
      </c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3759</v>
      </c>
      <c r="B106" s="696" t="s">
        <v>3545</v>
      </c>
      <c r="C106" s="696" t="s">
        <v>3589</v>
      </c>
      <c r="D106" s="696" t="s">
        <v>3675</v>
      </c>
      <c r="E106" s="696" t="s">
        <v>3676</v>
      </c>
      <c r="F106" s="711">
        <v>2</v>
      </c>
      <c r="G106" s="711">
        <v>1152</v>
      </c>
      <c r="H106" s="711">
        <v>1</v>
      </c>
      <c r="I106" s="711">
        <v>576</v>
      </c>
      <c r="J106" s="711">
        <v>1</v>
      </c>
      <c r="K106" s="711">
        <v>578</v>
      </c>
      <c r="L106" s="711">
        <v>0.50173611111111116</v>
      </c>
      <c r="M106" s="711">
        <v>578</v>
      </c>
      <c r="N106" s="711"/>
      <c r="O106" s="711"/>
      <c r="P106" s="701"/>
      <c r="Q106" s="712"/>
    </row>
    <row r="107" spans="1:17" ht="14.4" customHeight="1" x14ac:dyDescent="0.3">
      <c r="A107" s="695" t="s">
        <v>3759</v>
      </c>
      <c r="B107" s="696" t="s">
        <v>3545</v>
      </c>
      <c r="C107" s="696" t="s">
        <v>3589</v>
      </c>
      <c r="D107" s="696" t="s">
        <v>3677</v>
      </c>
      <c r="E107" s="696" t="s">
        <v>3678</v>
      </c>
      <c r="F107" s="711">
        <v>2</v>
      </c>
      <c r="G107" s="711">
        <v>1510</v>
      </c>
      <c r="H107" s="711">
        <v>1</v>
      </c>
      <c r="I107" s="711">
        <v>755</v>
      </c>
      <c r="J107" s="711">
        <v>2</v>
      </c>
      <c r="K107" s="711">
        <v>1512</v>
      </c>
      <c r="L107" s="711">
        <v>1.0013245033112583</v>
      </c>
      <c r="M107" s="711">
        <v>756</v>
      </c>
      <c r="N107" s="711"/>
      <c r="O107" s="711"/>
      <c r="P107" s="701"/>
      <c r="Q107" s="712"/>
    </row>
    <row r="108" spans="1:17" ht="14.4" customHeight="1" x14ac:dyDescent="0.3">
      <c r="A108" s="695" t="s">
        <v>3759</v>
      </c>
      <c r="B108" s="696" t="s">
        <v>3545</v>
      </c>
      <c r="C108" s="696" t="s">
        <v>3589</v>
      </c>
      <c r="D108" s="696" t="s">
        <v>3695</v>
      </c>
      <c r="E108" s="696" t="s">
        <v>3696</v>
      </c>
      <c r="F108" s="711">
        <v>1</v>
      </c>
      <c r="G108" s="711">
        <v>474</v>
      </c>
      <c r="H108" s="711">
        <v>1</v>
      </c>
      <c r="I108" s="711">
        <v>474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3760</v>
      </c>
      <c r="B109" s="696" t="s">
        <v>3545</v>
      </c>
      <c r="C109" s="696" t="s">
        <v>3589</v>
      </c>
      <c r="D109" s="696" t="s">
        <v>3631</v>
      </c>
      <c r="E109" s="696" t="s">
        <v>3632</v>
      </c>
      <c r="F109" s="711">
        <v>1</v>
      </c>
      <c r="G109" s="711">
        <v>172</v>
      </c>
      <c r="H109" s="711">
        <v>1</v>
      </c>
      <c r="I109" s="711">
        <v>172</v>
      </c>
      <c r="J109" s="711"/>
      <c r="K109" s="711"/>
      <c r="L109" s="711"/>
      <c r="M109" s="711"/>
      <c r="N109" s="711"/>
      <c r="O109" s="711"/>
      <c r="P109" s="701"/>
      <c r="Q109" s="712"/>
    </row>
    <row r="110" spans="1:17" ht="14.4" customHeight="1" x14ac:dyDescent="0.3">
      <c r="A110" s="695" t="s">
        <v>3760</v>
      </c>
      <c r="B110" s="696" t="s">
        <v>3545</v>
      </c>
      <c r="C110" s="696" t="s">
        <v>3589</v>
      </c>
      <c r="D110" s="696" t="s">
        <v>3661</v>
      </c>
      <c r="E110" s="696" t="s">
        <v>3662</v>
      </c>
      <c r="F110" s="711">
        <v>1</v>
      </c>
      <c r="G110" s="711">
        <v>398</v>
      </c>
      <c r="H110" s="711">
        <v>1</v>
      </c>
      <c r="I110" s="711">
        <v>398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3760</v>
      </c>
      <c r="B111" s="696" t="s">
        <v>3709</v>
      </c>
      <c r="C111" s="696" t="s">
        <v>3589</v>
      </c>
      <c r="D111" s="696" t="s">
        <v>3631</v>
      </c>
      <c r="E111" s="696" t="s">
        <v>3632</v>
      </c>
      <c r="F111" s="711"/>
      <c r="G111" s="711"/>
      <c r="H111" s="711"/>
      <c r="I111" s="711"/>
      <c r="J111" s="711">
        <v>1</v>
      </c>
      <c r="K111" s="711">
        <v>116</v>
      </c>
      <c r="L111" s="711"/>
      <c r="M111" s="711">
        <v>116</v>
      </c>
      <c r="N111" s="711"/>
      <c r="O111" s="711"/>
      <c r="P111" s="701"/>
      <c r="Q111" s="712"/>
    </row>
    <row r="112" spans="1:17" ht="14.4" customHeight="1" x14ac:dyDescent="0.3">
      <c r="A112" s="695" t="s">
        <v>3760</v>
      </c>
      <c r="B112" s="696" t="s">
        <v>3709</v>
      </c>
      <c r="C112" s="696" t="s">
        <v>3589</v>
      </c>
      <c r="D112" s="696" t="s">
        <v>3661</v>
      </c>
      <c r="E112" s="696" t="s">
        <v>3662</v>
      </c>
      <c r="F112" s="711">
        <v>1</v>
      </c>
      <c r="G112" s="711">
        <v>398</v>
      </c>
      <c r="H112" s="711">
        <v>1</v>
      </c>
      <c r="I112" s="711">
        <v>398</v>
      </c>
      <c r="J112" s="711">
        <v>1</v>
      </c>
      <c r="K112" s="711">
        <v>344</v>
      </c>
      <c r="L112" s="711">
        <v>0.86432160804020097</v>
      </c>
      <c r="M112" s="711">
        <v>344</v>
      </c>
      <c r="N112" s="711"/>
      <c r="O112" s="711"/>
      <c r="P112" s="701"/>
      <c r="Q112" s="712"/>
    </row>
    <row r="113" spans="1:17" ht="14.4" customHeight="1" x14ac:dyDescent="0.3">
      <c r="A113" s="695" t="s">
        <v>3761</v>
      </c>
      <c r="B113" s="696" t="s">
        <v>3545</v>
      </c>
      <c r="C113" s="696" t="s">
        <v>3589</v>
      </c>
      <c r="D113" s="696" t="s">
        <v>3598</v>
      </c>
      <c r="E113" s="696" t="s">
        <v>3599</v>
      </c>
      <c r="F113" s="711">
        <v>3</v>
      </c>
      <c r="G113" s="711">
        <v>102</v>
      </c>
      <c r="H113" s="711">
        <v>1</v>
      </c>
      <c r="I113" s="711">
        <v>34</v>
      </c>
      <c r="J113" s="711"/>
      <c r="K113" s="711"/>
      <c r="L113" s="711"/>
      <c r="M113" s="711"/>
      <c r="N113" s="711">
        <v>3</v>
      </c>
      <c r="O113" s="711">
        <v>102</v>
      </c>
      <c r="P113" s="701">
        <v>1</v>
      </c>
      <c r="Q113" s="712">
        <v>34</v>
      </c>
    </row>
    <row r="114" spans="1:17" ht="14.4" customHeight="1" x14ac:dyDescent="0.3">
      <c r="A114" s="695" t="s">
        <v>3761</v>
      </c>
      <c r="B114" s="696" t="s">
        <v>3545</v>
      </c>
      <c r="C114" s="696" t="s">
        <v>3589</v>
      </c>
      <c r="D114" s="696" t="s">
        <v>3605</v>
      </c>
      <c r="E114" s="696" t="s">
        <v>3606</v>
      </c>
      <c r="F114" s="711">
        <v>1</v>
      </c>
      <c r="G114" s="711">
        <v>118</v>
      </c>
      <c r="H114" s="711">
        <v>1</v>
      </c>
      <c r="I114" s="711">
        <v>118</v>
      </c>
      <c r="J114" s="711">
        <v>2</v>
      </c>
      <c r="K114" s="711">
        <v>232</v>
      </c>
      <c r="L114" s="711">
        <v>1.9661016949152543</v>
      </c>
      <c r="M114" s="711">
        <v>116</v>
      </c>
      <c r="N114" s="711">
        <v>2</v>
      </c>
      <c r="O114" s="711">
        <v>234</v>
      </c>
      <c r="P114" s="701">
        <v>1.9830508474576272</v>
      </c>
      <c r="Q114" s="712">
        <v>117</v>
      </c>
    </row>
    <row r="115" spans="1:17" ht="14.4" customHeight="1" x14ac:dyDescent="0.3">
      <c r="A115" s="695" t="s">
        <v>3761</v>
      </c>
      <c r="B115" s="696" t="s">
        <v>3545</v>
      </c>
      <c r="C115" s="696" t="s">
        <v>3589</v>
      </c>
      <c r="D115" s="696" t="s">
        <v>3629</v>
      </c>
      <c r="E115" s="696" t="s">
        <v>3630</v>
      </c>
      <c r="F115" s="711">
        <v>1</v>
      </c>
      <c r="G115" s="711">
        <v>288</v>
      </c>
      <c r="H115" s="711">
        <v>1</v>
      </c>
      <c r="I115" s="711">
        <v>288</v>
      </c>
      <c r="J115" s="711">
        <v>2</v>
      </c>
      <c r="K115" s="711">
        <v>464</v>
      </c>
      <c r="L115" s="711">
        <v>1.6111111111111112</v>
      </c>
      <c r="M115" s="711">
        <v>232</v>
      </c>
      <c r="N115" s="711">
        <v>1</v>
      </c>
      <c r="O115" s="711">
        <v>232</v>
      </c>
      <c r="P115" s="701">
        <v>0.80555555555555558</v>
      </c>
      <c r="Q115" s="712">
        <v>232</v>
      </c>
    </row>
    <row r="116" spans="1:17" ht="14.4" customHeight="1" x14ac:dyDescent="0.3">
      <c r="A116" s="695" t="s">
        <v>3761</v>
      </c>
      <c r="B116" s="696" t="s">
        <v>3545</v>
      </c>
      <c r="C116" s="696" t="s">
        <v>3589</v>
      </c>
      <c r="D116" s="696" t="s">
        <v>3631</v>
      </c>
      <c r="E116" s="696" t="s">
        <v>3632</v>
      </c>
      <c r="F116" s="711">
        <v>1</v>
      </c>
      <c r="G116" s="711">
        <v>172</v>
      </c>
      <c r="H116" s="711">
        <v>1</v>
      </c>
      <c r="I116" s="711">
        <v>172</v>
      </c>
      <c r="J116" s="711">
        <v>6</v>
      </c>
      <c r="K116" s="711">
        <v>696</v>
      </c>
      <c r="L116" s="711">
        <v>4.0465116279069768</v>
      </c>
      <c r="M116" s="711">
        <v>116</v>
      </c>
      <c r="N116" s="711"/>
      <c r="O116" s="711"/>
      <c r="P116" s="701"/>
      <c r="Q116" s="712"/>
    </row>
    <row r="117" spans="1:17" ht="14.4" customHeight="1" x14ac:dyDescent="0.3">
      <c r="A117" s="695" t="s">
        <v>3761</v>
      </c>
      <c r="B117" s="696" t="s">
        <v>3545</v>
      </c>
      <c r="C117" s="696" t="s">
        <v>3589</v>
      </c>
      <c r="D117" s="696" t="s">
        <v>3633</v>
      </c>
      <c r="E117" s="696" t="s">
        <v>3634</v>
      </c>
      <c r="F117" s="711">
        <v>4</v>
      </c>
      <c r="G117" s="711">
        <v>872</v>
      </c>
      <c r="H117" s="711">
        <v>1</v>
      </c>
      <c r="I117" s="711">
        <v>218</v>
      </c>
      <c r="J117" s="711">
        <v>2</v>
      </c>
      <c r="K117" s="711">
        <v>438</v>
      </c>
      <c r="L117" s="711">
        <v>0.50229357798165142</v>
      </c>
      <c r="M117" s="711">
        <v>219</v>
      </c>
      <c r="N117" s="711"/>
      <c r="O117" s="711"/>
      <c r="P117" s="701"/>
      <c r="Q117" s="712"/>
    </row>
    <row r="118" spans="1:17" ht="14.4" customHeight="1" x14ac:dyDescent="0.3">
      <c r="A118" s="695" t="s">
        <v>3761</v>
      </c>
      <c r="B118" s="696" t="s">
        <v>3545</v>
      </c>
      <c r="C118" s="696" t="s">
        <v>3589</v>
      </c>
      <c r="D118" s="696" t="s">
        <v>3661</v>
      </c>
      <c r="E118" s="696" t="s">
        <v>3662</v>
      </c>
      <c r="F118" s="711"/>
      <c r="G118" s="711"/>
      <c r="H118" s="711"/>
      <c r="I118" s="711"/>
      <c r="J118" s="711">
        <v>2</v>
      </c>
      <c r="K118" s="711">
        <v>688</v>
      </c>
      <c r="L118" s="711"/>
      <c r="M118" s="711">
        <v>344</v>
      </c>
      <c r="N118" s="711"/>
      <c r="O118" s="711"/>
      <c r="P118" s="701"/>
      <c r="Q118" s="712"/>
    </row>
    <row r="119" spans="1:17" ht="14.4" customHeight="1" x14ac:dyDescent="0.3">
      <c r="A119" s="695" t="s">
        <v>3761</v>
      </c>
      <c r="B119" s="696" t="s">
        <v>3545</v>
      </c>
      <c r="C119" s="696" t="s">
        <v>3589</v>
      </c>
      <c r="D119" s="696" t="s">
        <v>3681</v>
      </c>
      <c r="E119" s="696" t="s">
        <v>3682</v>
      </c>
      <c r="F119" s="711"/>
      <c r="G119" s="711"/>
      <c r="H119" s="711"/>
      <c r="I119" s="711"/>
      <c r="J119" s="711">
        <v>2</v>
      </c>
      <c r="K119" s="711">
        <v>8650</v>
      </c>
      <c r="L119" s="711"/>
      <c r="M119" s="711">
        <v>4325</v>
      </c>
      <c r="N119" s="711">
        <v>1</v>
      </c>
      <c r="O119" s="711">
        <v>4350</v>
      </c>
      <c r="P119" s="701"/>
      <c r="Q119" s="712">
        <v>4350</v>
      </c>
    </row>
    <row r="120" spans="1:17" ht="14.4" customHeight="1" x14ac:dyDescent="0.3">
      <c r="A120" s="695" t="s">
        <v>3761</v>
      </c>
      <c r="B120" s="696" t="s">
        <v>3545</v>
      </c>
      <c r="C120" s="696" t="s">
        <v>3589</v>
      </c>
      <c r="D120" s="696" t="s">
        <v>3689</v>
      </c>
      <c r="E120" s="696" t="s">
        <v>3690</v>
      </c>
      <c r="F120" s="711"/>
      <c r="G120" s="711"/>
      <c r="H120" s="711"/>
      <c r="I120" s="711"/>
      <c r="J120" s="711">
        <v>1</v>
      </c>
      <c r="K120" s="711">
        <v>344</v>
      </c>
      <c r="L120" s="711"/>
      <c r="M120" s="711">
        <v>344</v>
      </c>
      <c r="N120" s="711"/>
      <c r="O120" s="711"/>
      <c r="P120" s="701"/>
      <c r="Q120" s="712"/>
    </row>
    <row r="121" spans="1:17" ht="14.4" customHeight="1" x14ac:dyDescent="0.3">
      <c r="A121" s="695" t="s">
        <v>3761</v>
      </c>
      <c r="B121" s="696" t="s">
        <v>3709</v>
      </c>
      <c r="C121" s="696" t="s">
        <v>3589</v>
      </c>
      <c r="D121" s="696" t="s">
        <v>3598</v>
      </c>
      <c r="E121" s="696" t="s">
        <v>3599</v>
      </c>
      <c r="F121" s="711">
        <v>13</v>
      </c>
      <c r="G121" s="711">
        <v>442</v>
      </c>
      <c r="H121" s="711">
        <v>1</v>
      </c>
      <c r="I121" s="711">
        <v>34</v>
      </c>
      <c r="J121" s="711">
        <v>4</v>
      </c>
      <c r="K121" s="711">
        <v>136</v>
      </c>
      <c r="L121" s="711">
        <v>0.30769230769230771</v>
      </c>
      <c r="M121" s="711">
        <v>34</v>
      </c>
      <c r="N121" s="711">
        <v>7</v>
      </c>
      <c r="O121" s="711">
        <v>243</v>
      </c>
      <c r="P121" s="701">
        <v>0.54977375565610864</v>
      </c>
      <c r="Q121" s="712">
        <v>34.714285714285715</v>
      </c>
    </row>
    <row r="122" spans="1:17" ht="14.4" customHeight="1" x14ac:dyDescent="0.3">
      <c r="A122" s="695" t="s">
        <v>3761</v>
      </c>
      <c r="B122" s="696" t="s">
        <v>3709</v>
      </c>
      <c r="C122" s="696" t="s">
        <v>3589</v>
      </c>
      <c r="D122" s="696" t="s">
        <v>3629</v>
      </c>
      <c r="E122" s="696" t="s">
        <v>3630</v>
      </c>
      <c r="F122" s="711">
        <v>3</v>
      </c>
      <c r="G122" s="711">
        <v>864</v>
      </c>
      <c r="H122" s="711">
        <v>1</v>
      </c>
      <c r="I122" s="711">
        <v>288</v>
      </c>
      <c r="J122" s="711">
        <v>1</v>
      </c>
      <c r="K122" s="711">
        <v>232</v>
      </c>
      <c r="L122" s="711">
        <v>0.26851851851851855</v>
      </c>
      <c r="M122" s="711">
        <v>232</v>
      </c>
      <c r="N122" s="711">
        <v>1</v>
      </c>
      <c r="O122" s="711">
        <v>232</v>
      </c>
      <c r="P122" s="701">
        <v>0.26851851851851855</v>
      </c>
      <c r="Q122" s="712">
        <v>232</v>
      </c>
    </row>
    <row r="123" spans="1:17" ht="14.4" customHeight="1" x14ac:dyDescent="0.3">
      <c r="A123" s="695" t="s">
        <v>3761</v>
      </c>
      <c r="B123" s="696" t="s">
        <v>3709</v>
      </c>
      <c r="C123" s="696" t="s">
        <v>3589</v>
      </c>
      <c r="D123" s="696" t="s">
        <v>3631</v>
      </c>
      <c r="E123" s="696" t="s">
        <v>3632</v>
      </c>
      <c r="F123" s="711">
        <v>8</v>
      </c>
      <c r="G123" s="711">
        <v>1376</v>
      </c>
      <c r="H123" s="711">
        <v>1</v>
      </c>
      <c r="I123" s="711">
        <v>172</v>
      </c>
      <c r="J123" s="711">
        <v>9</v>
      </c>
      <c r="K123" s="711">
        <v>1044</v>
      </c>
      <c r="L123" s="711">
        <v>0.75872093023255816</v>
      </c>
      <c r="M123" s="711">
        <v>116</v>
      </c>
      <c r="N123" s="711">
        <v>12</v>
      </c>
      <c r="O123" s="711">
        <v>1406</v>
      </c>
      <c r="P123" s="701">
        <v>1.0218023255813953</v>
      </c>
      <c r="Q123" s="712">
        <v>117.16666666666667</v>
      </c>
    </row>
    <row r="124" spans="1:17" ht="14.4" customHeight="1" x14ac:dyDescent="0.3">
      <c r="A124" s="695" t="s">
        <v>3761</v>
      </c>
      <c r="B124" s="696" t="s">
        <v>3709</v>
      </c>
      <c r="C124" s="696" t="s">
        <v>3589</v>
      </c>
      <c r="D124" s="696" t="s">
        <v>3633</v>
      </c>
      <c r="E124" s="696" t="s">
        <v>3634</v>
      </c>
      <c r="F124" s="711"/>
      <c r="G124" s="711"/>
      <c r="H124" s="711"/>
      <c r="I124" s="711"/>
      <c r="J124" s="711">
        <v>1</v>
      </c>
      <c r="K124" s="711">
        <v>219</v>
      </c>
      <c r="L124" s="711"/>
      <c r="M124" s="711">
        <v>219</v>
      </c>
      <c r="N124" s="711"/>
      <c r="O124" s="711"/>
      <c r="P124" s="701"/>
      <c r="Q124" s="712"/>
    </row>
    <row r="125" spans="1:17" ht="14.4" customHeight="1" x14ac:dyDescent="0.3">
      <c r="A125" s="695" t="s">
        <v>3761</v>
      </c>
      <c r="B125" s="696" t="s">
        <v>3709</v>
      </c>
      <c r="C125" s="696" t="s">
        <v>3589</v>
      </c>
      <c r="D125" s="696" t="s">
        <v>3661</v>
      </c>
      <c r="E125" s="696" t="s">
        <v>3662</v>
      </c>
      <c r="F125" s="711">
        <v>3</v>
      </c>
      <c r="G125" s="711">
        <v>1194</v>
      </c>
      <c r="H125" s="711">
        <v>1</v>
      </c>
      <c r="I125" s="711">
        <v>398</v>
      </c>
      <c r="J125" s="711">
        <v>3</v>
      </c>
      <c r="K125" s="711">
        <v>1032</v>
      </c>
      <c r="L125" s="711">
        <v>0.86432160804020097</v>
      </c>
      <c r="M125" s="711">
        <v>344</v>
      </c>
      <c r="N125" s="711"/>
      <c r="O125" s="711"/>
      <c r="P125" s="701"/>
      <c r="Q125" s="712"/>
    </row>
    <row r="126" spans="1:17" ht="14.4" customHeight="1" x14ac:dyDescent="0.3">
      <c r="A126" s="695" t="s">
        <v>3761</v>
      </c>
      <c r="B126" s="696" t="s">
        <v>3709</v>
      </c>
      <c r="C126" s="696" t="s">
        <v>3589</v>
      </c>
      <c r="D126" s="696" t="s">
        <v>3681</v>
      </c>
      <c r="E126" s="696" t="s">
        <v>3682</v>
      </c>
      <c r="F126" s="711"/>
      <c r="G126" s="711"/>
      <c r="H126" s="711"/>
      <c r="I126" s="711"/>
      <c r="J126" s="711">
        <v>1</v>
      </c>
      <c r="K126" s="711">
        <v>4325</v>
      </c>
      <c r="L126" s="711"/>
      <c r="M126" s="711">
        <v>4325</v>
      </c>
      <c r="N126" s="711"/>
      <c r="O126" s="711"/>
      <c r="P126" s="701"/>
      <c r="Q126" s="712"/>
    </row>
    <row r="127" spans="1:17" ht="14.4" customHeight="1" x14ac:dyDescent="0.3">
      <c r="A127" s="695" t="s">
        <v>3761</v>
      </c>
      <c r="B127" s="696" t="s">
        <v>3709</v>
      </c>
      <c r="C127" s="696" t="s">
        <v>3589</v>
      </c>
      <c r="D127" s="696" t="s">
        <v>3683</v>
      </c>
      <c r="E127" s="696" t="s">
        <v>3684</v>
      </c>
      <c r="F127" s="711"/>
      <c r="G127" s="711"/>
      <c r="H127" s="711"/>
      <c r="I127" s="711"/>
      <c r="J127" s="711">
        <v>2</v>
      </c>
      <c r="K127" s="711">
        <v>304</v>
      </c>
      <c r="L127" s="711"/>
      <c r="M127" s="711">
        <v>152</v>
      </c>
      <c r="N127" s="711">
        <v>2</v>
      </c>
      <c r="O127" s="711">
        <v>304</v>
      </c>
      <c r="P127" s="701"/>
      <c r="Q127" s="712">
        <v>152</v>
      </c>
    </row>
    <row r="128" spans="1:17" ht="14.4" customHeight="1" x14ac:dyDescent="0.3">
      <c r="A128" s="695" t="s">
        <v>3762</v>
      </c>
      <c r="B128" s="696" t="s">
        <v>3545</v>
      </c>
      <c r="C128" s="696" t="s">
        <v>3589</v>
      </c>
      <c r="D128" s="696" t="s">
        <v>3598</v>
      </c>
      <c r="E128" s="696" t="s">
        <v>3599</v>
      </c>
      <c r="F128" s="711">
        <v>1</v>
      </c>
      <c r="G128" s="711">
        <v>34</v>
      </c>
      <c r="H128" s="711">
        <v>1</v>
      </c>
      <c r="I128" s="711">
        <v>34</v>
      </c>
      <c r="J128" s="711"/>
      <c r="K128" s="711"/>
      <c r="L128" s="711"/>
      <c r="M128" s="711"/>
      <c r="N128" s="711">
        <v>1</v>
      </c>
      <c r="O128" s="711">
        <v>34</v>
      </c>
      <c r="P128" s="701">
        <v>1</v>
      </c>
      <c r="Q128" s="712">
        <v>34</v>
      </c>
    </row>
    <row r="129" spans="1:17" ht="14.4" customHeight="1" x14ac:dyDescent="0.3">
      <c r="A129" s="695" t="s">
        <v>3762</v>
      </c>
      <c r="B129" s="696" t="s">
        <v>3545</v>
      </c>
      <c r="C129" s="696" t="s">
        <v>3589</v>
      </c>
      <c r="D129" s="696" t="s">
        <v>3615</v>
      </c>
      <c r="E129" s="696" t="s">
        <v>3616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325</v>
      </c>
      <c r="P129" s="701"/>
      <c r="Q129" s="712">
        <v>325</v>
      </c>
    </row>
    <row r="130" spans="1:17" ht="14.4" customHeight="1" x14ac:dyDescent="0.3">
      <c r="A130" s="695" t="s">
        <v>529</v>
      </c>
      <c r="B130" s="696" t="s">
        <v>3763</v>
      </c>
      <c r="C130" s="696" t="s">
        <v>3589</v>
      </c>
      <c r="D130" s="696" t="s">
        <v>3764</v>
      </c>
      <c r="E130" s="696" t="s">
        <v>3765</v>
      </c>
      <c r="F130" s="711"/>
      <c r="G130" s="711"/>
      <c r="H130" s="711"/>
      <c r="I130" s="711"/>
      <c r="J130" s="711">
        <v>1</v>
      </c>
      <c r="K130" s="711">
        <v>2702</v>
      </c>
      <c r="L130" s="711"/>
      <c r="M130" s="711">
        <v>2702</v>
      </c>
      <c r="N130" s="711"/>
      <c r="O130" s="711"/>
      <c r="P130" s="701"/>
      <c r="Q130" s="712"/>
    </row>
    <row r="131" spans="1:17" ht="14.4" customHeight="1" x14ac:dyDescent="0.3">
      <c r="A131" s="695" t="s">
        <v>529</v>
      </c>
      <c r="B131" s="696" t="s">
        <v>3766</v>
      </c>
      <c r="C131" s="696" t="s">
        <v>3589</v>
      </c>
      <c r="D131" s="696" t="s">
        <v>3767</v>
      </c>
      <c r="E131" s="696" t="s">
        <v>3768</v>
      </c>
      <c r="F131" s="711"/>
      <c r="G131" s="711"/>
      <c r="H131" s="711"/>
      <c r="I131" s="711"/>
      <c r="J131" s="711"/>
      <c r="K131" s="711"/>
      <c r="L131" s="711"/>
      <c r="M131" s="711"/>
      <c r="N131" s="711">
        <v>2</v>
      </c>
      <c r="O131" s="711">
        <v>5370</v>
      </c>
      <c r="P131" s="701"/>
      <c r="Q131" s="712">
        <v>2685</v>
      </c>
    </row>
    <row r="132" spans="1:17" ht="14.4" customHeight="1" x14ac:dyDescent="0.3">
      <c r="A132" s="695" t="s">
        <v>529</v>
      </c>
      <c r="B132" s="696" t="s">
        <v>3766</v>
      </c>
      <c r="C132" s="696" t="s">
        <v>3589</v>
      </c>
      <c r="D132" s="696" t="s">
        <v>3769</v>
      </c>
      <c r="E132" s="696" t="s">
        <v>3770</v>
      </c>
      <c r="F132" s="711"/>
      <c r="G132" s="711"/>
      <c r="H132" s="711"/>
      <c r="I132" s="711"/>
      <c r="J132" s="711"/>
      <c r="K132" s="711"/>
      <c r="L132" s="711"/>
      <c r="M132" s="711"/>
      <c r="N132" s="711">
        <v>1</v>
      </c>
      <c r="O132" s="711">
        <v>5974</v>
      </c>
      <c r="P132" s="701"/>
      <c r="Q132" s="712">
        <v>5974</v>
      </c>
    </row>
    <row r="133" spans="1:17" ht="14.4" customHeight="1" x14ac:dyDescent="0.3">
      <c r="A133" s="695" t="s">
        <v>529</v>
      </c>
      <c r="B133" s="696" t="s">
        <v>3766</v>
      </c>
      <c r="C133" s="696" t="s">
        <v>3589</v>
      </c>
      <c r="D133" s="696" t="s">
        <v>3771</v>
      </c>
      <c r="E133" s="696" t="s">
        <v>3772</v>
      </c>
      <c r="F133" s="711"/>
      <c r="G133" s="711"/>
      <c r="H133" s="711"/>
      <c r="I133" s="711"/>
      <c r="J133" s="711"/>
      <c r="K133" s="711"/>
      <c r="L133" s="711"/>
      <c r="M133" s="711"/>
      <c r="N133" s="711">
        <v>1</v>
      </c>
      <c r="O133" s="711">
        <v>2367</v>
      </c>
      <c r="P133" s="701"/>
      <c r="Q133" s="712">
        <v>2367</v>
      </c>
    </row>
    <row r="134" spans="1:17" ht="14.4" customHeight="1" x14ac:dyDescent="0.3">
      <c r="A134" s="695" t="s">
        <v>529</v>
      </c>
      <c r="B134" s="696" t="s">
        <v>3766</v>
      </c>
      <c r="C134" s="696" t="s">
        <v>3589</v>
      </c>
      <c r="D134" s="696" t="s">
        <v>3773</v>
      </c>
      <c r="E134" s="696" t="s">
        <v>3774</v>
      </c>
      <c r="F134" s="711"/>
      <c r="G134" s="711"/>
      <c r="H134" s="711"/>
      <c r="I134" s="711"/>
      <c r="J134" s="711"/>
      <c r="K134" s="711"/>
      <c r="L134" s="711"/>
      <c r="M134" s="711"/>
      <c r="N134" s="711">
        <v>1</v>
      </c>
      <c r="O134" s="711">
        <v>4245</v>
      </c>
      <c r="P134" s="701"/>
      <c r="Q134" s="712">
        <v>4245</v>
      </c>
    </row>
    <row r="135" spans="1:17" ht="14.4" customHeight="1" x14ac:dyDescent="0.3">
      <c r="A135" s="695" t="s">
        <v>529</v>
      </c>
      <c r="B135" s="696" t="s">
        <v>3766</v>
      </c>
      <c r="C135" s="696" t="s">
        <v>3589</v>
      </c>
      <c r="D135" s="696" t="s">
        <v>3775</v>
      </c>
      <c r="E135" s="696" t="s">
        <v>3776</v>
      </c>
      <c r="F135" s="711">
        <v>1</v>
      </c>
      <c r="G135" s="711">
        <v>2855</v>
      </c>
      <c r="H135" s="711">
        <v>1</v>
      </c>
      <c r="I135" s="711">
        <v>2855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529</v>
      </c>
      <c r="B136" s="696" t="s">
        <v>3766</v>
      </c>
      <c r="C136" s="696" t="s">
        <v>3589</v>
      </c>
      <c r="D136" s="696" t="s">
        <v>3777</v>
      </c>
      <c r="E136" s="696" t="s">
        <v>3778</v>
      </c>
      <c r="F136" s="711"/>
      <c r="G136" s="711"/>
      <c r="H136" s="711"/>
      <c r="I136" s="711"/>
      <c r="J136" s="711">
        <v>2</v>
      </c>
      <c r="K136" s="711">
        <v>0</v>
      </c>
      <c r="L136" s="711"/>
      <c r="M136" s="711">
        <v>0</v>
      </c>
      <c r="N136" s="711"/>
      <c r="O136" s="711"/>
      <c r="P136" s="701"/>
      <c r="Q136" s="712"/>
    </row>
    <row r="137" spans="1:17" ht="14.4" customHeight="1" x14ac:dyDescent="0.3">
      <c r="A137" s="695" t="s">
        <v>529</v>
      </c>
      <c r="B137" s="696" t="s">
        <v>3766</v>
      </c>
      <c r="C137" s="696" t="s">
        <v>3589</v>
      </c>
      <c r="D137" s="696" t="s">
        <v>3779</v>
      </c>
      <c r="E137" s="696" t="s">
        <v>3780</v>
      </c>
      <c r="F137" s="711"/>
      <c r="G137" s="711"/>
      <c r="H137" s="711"/>
      <c r="I137" s="711"/>
      <c r="J137" s="711">
        <v>2</v>
      </c>
      <c r="K137" s="711">
        <v>0</v>
      </c>
      <c r="L137" s="711"/>
      <c r="M137" s="711">
        <v>0</v>
      </c>
      <c r="N137" s="711"/>
      <c r="O137" s="711"/>
      <c r="P137" s="701"/>
      <c r="Q137" s="712"/>
    </row>
    <row r="138" spans="1:17" ht="14.4" customHeight="1" x14ac:dyDescent="0.3">
      <c r="A138" s="695" t="s">
        <v>529</v>
      </c>
      <c r="B138" s="696" t="s">
        <v>3766</v>
      </c>
      <c r="C138" s="696" t="s">
        <v>3589</v>
      </c>
      <c r="D138" s="696" t="s">
        <v>3781</v>
      </c>
      <c r="E138" s="696" t="s">
        <v>3782</v>
      </c>
      <c r="F138" s="711"/>
      <c r="G138" s="711"/>
      <c r="H138" s="711"/>
      <c r="I138" s="711"/>
      <c r="J138" s="711">
        <v>2</v>
      </c>
      <c r="K138" s="711">
        <v>0</v>
      </c>
      <c r="L138" s="711"/>
      <c r="M138" s="711">
        <v>0</v>
      </c>
      <c r="N138" s="711"/>
      <c r="O138" s="711"/>
      <c r="P138" s="701"/>
      <c r="Q138" s="712"/>
    </row>
    <row r="139" spans="1:17" ht="14.4" customHeight="1" x14ac:dyDescent="0.3">
      <c r="A139" s="695" t="s">
        <v>529</v>
      </c>
      <c r="B139" s="696" t="s">
        <v>3766</v>
      </c>
      <c r="C139" s="696" t="s">
        <v>3589</v>
      </c>
      <c r="D139" s="696" t="s">
        <v>3764</v>
      </c>
      <c r="E139" s="696" t="s">
        <v>3765</v>
      </c>
      <c r="F139" s="711">
        <v>1</v>
      </c>
      <c r="G139" s="711">
        <v>2693</v>
      </c>
      <c r="H139" s="711">
        <v>1</v>
      </c>
      <c r="I139" s="711">
        <v>2693</v>
      </c>
      <c r="J139" s="711">
        <v>1</v>
      </c>
      <c r="K139" s="711">
        <v>2702</v>
      </c>
      <c r="L139" s="711">
        <v>1.0033419977720015</v>
      </c>
      <c r="M139" s="711">
        <v>2702</v>
      </c>
      <c r="N139" s="711">
        <v>1</v>
      </c>
      <c r="O139" s="711">
        <v>2702</v>
      </c>
      <c r="P139" s="701">
        <v>1.0033419977720015</v>
      </c>
      <c r="Q139" s="712">
        <v>2702</v>
      </c>
    </row>
    <row r="140" spans="1:17" ht="14.4" customHeight="1" x14ac:dyDescent="0.3">
      <c r="A140" s="695" t="s">
        <v>529</v>
      </c>
      <c r="B140" s="696" t="s">
        <v>3766</v>
      </c>
      <c r="C140" s="696" t="s">
        <v>3589</v>
      </c>
      <c r="D140" s="696" t="s">
        <v>3783</v>
      </c>
      <c r="E140" s="696" t="s">
        <v>3784</v>
      </c>
      <c r="F140" s="711"/>
      <c r="G140" s="711"/>
      <c r="H140" s="711"/>
      <c r="I140" s="711"/>
      <c r="J140" s="711">
        <v>2</v>
      </c>
      <c r="K140" s="711">
        <v>18068</v>
      </c>
      <c r="L140" s="711"/>
      <c r="M140" s="711">
        <v>9034</v>
      </c>
      <c r="N140" s="711"/>
      <c r="O140" s="711"/>
      <c r="P140" s="701"/>
      <c r="Q140" s="712"/>
    </row>
    <row r="141" spans="1:17" ht="14.4" customHeight="1" x14ac:dyDescent="0.3">
      <c r="A141" s="695" t="s">
        <v>529</v>
      </c>
      <c r="B141" s="696" t="s">
        <v>3766</v>
      </c>
      <c r="C141" s="696" t="s">
        <v>3589</v>
      </c>
      <c r="D141" s="696" t="s">
        <v>3785</v>
      </c>
      <c r="E141" s="696" t="s">
        <v>3786</v>
      </c>
      <c r="F141" s="711"/>
      <c r="G141" s="711"/>
      <c r="H141" s="711"/>
      <c r="I141" s="711"/>
      <c r="J141" s="711"/>
      <c r="K141" s="711"/>
      <c r="L141" s="711"/>
      <c r="M141" s="711"/>
      <c r="N141" s="711">
        <v>1</v>
      </c>
      <c r="O141" s="711">
        <v>3605</v>
      </c>
      <c r="P141" s="701"/>
      <c r="Q141" s="712">
        <v>3605</v>
      </c>
    </row>
    <row r="142" spans="1:17" ht="14.4" customHeight="1" x14ac:dyDescent="0.3">
      <c r="A142" s="695" t="s">
        <v>529</v>
      </c>
      <c r="B142" s="696" t="s">
        <v>3766</v>
      </c>
      <c r="C142" s="696" t="s">
        <v>3589</v>
      </c>
      <c r="D142" s="696" t="s">
        <v>3787</v>
      </c>
      <c r="E142" s="696" t="s">
        <v>3788</v>
      </c>
      <c r="F142" s="711"/>
      <c r="G142" s="711"/>
      <c r="H142" s="711"/>
      <c r="I142" s="711"/>
      <c r="J142" s="711">
        <v>2</v>
      </c>
      <c r="K142" s="711">
        <v>0</v>
      </c>
      <c r="L142" s="711"/>
      <c r="M142" s="711">
        <v>0</v>
      </c>
      <c r="N142" s="711"/>
      <c r="O142" s="711"/>
      <c r="P142" s="701"/>
      <c r="Q142" s="712"/>
    </row>
    <row r="143" spans="1:17" ht="14.4" customHeight="1" x14ac:dyDescent="0.3">
      <c r="A143" s="695" t="s">
        <v>529</v>
      </c>
      <c r="B143" s="696" t="s">
        <v>3766</v>
      </c>
      <c r="C143" s="696" t="s">
        <v>3589</v>
      </c>
      <c r="D143" s="696" t="s">
        <v>3789</v>
      </c>
      <c r="E143" s="696" t="s">
        <v>3790</v>
      </c>
      <c r="F143" s="711"/>
      <c r="G143" s="711"/>
      <c r="H143" s="711"/>
      <c r="I143" s="711"/>
      <c r="J143" s="711">
        <v>2</v>
      </c>
      <c r="K143" s="711">
        <v>0</v>
      </c>
      <c r="L143" s="711"/>
      <c r="M143" s="711">
        <v>0</v>
      </c>
      <c r="N143" s="711"/>
      <c r="O143" s="711"/>
      <c r="P143" s="701"/>
      <c r="Q143" s="712"/>
    </row>
    <row r="144" spans="1:17" ht="14.4" customHeight="1" x14ac:dyDescent="0.3">
      <c r="A144" s="695" t="s">
        <v>529</v>
      </c>
      <c r="B144" s="696" t="s">
        <v>3766</v>
      </c>
      <c r="C144" s="696" t="s">
        <v>3589</v>
      </c>
      <c r="D144" s="696" t="s">
        <v>3791</v>
      </c>
      <c r="E144" s="696" t="s">
        <v>3792</v>
      </c>
      <c r="F144" s="711"/>
      <c r="G144" s="711"/>
      <c r="H144" s="711"/>
      <c r="I144" s="711"/>
      <c r="J144" s="711">
        <v>1</v>
      </c>
      <c r="K144" s="711">
        <v>3205</v>
      </c>
      <c r="L144" s="711"/>
      <c r="M144" s="711">
        <v>3205</v>
      </c>
      <c r="N144" s="711"/>
      <c r="O144" s="711"/>
      <c r="P144" s="701"/>
      <c r="Q144" s="712"/>
    </row>
    <row r="145" spans="1:17" ht="14.4" customHeight="1" x14ac:dyDescent="0.3">
      <c r="A145" s="695" t="s">
        <v>529</v>
      </c>
      <c r="B145" s="696" t="s">
        <v>3766</v>
      </c>
      <c r="C145" s="696" t="s">
        <v>3589</v>
      </c>
      <c r="D145" s="696" t="s">
        <v>3793</v>
      </c>
      <c r="E145" s="696" t="s">
        <v>3794</v>
      </c>
      <c r="F145" s="711"/>
      <c r="G145" s="711"/>
      <c r="H145" s="711"/>
      <c r="I145" s="711"/>
      <c r="J145" s="711"/>
      <c r="K145" s="711"/>
      <c r="L145" s="711"/>
      <c r="M145" s="711"/>
      <c r="N145" s="711">
        <v>1</v>
      </c>
      <c r="O145" s="711">
        <v>3498</v>
      </c>
      <c r="P145" s="701"/>
      <c r="Q145" s="712">
        <v>3498</v>
      </c>
    </row>
    <row r="146" spans="1:17" ht="14.4" customHeight="1" x14ac:dyDescent="0.3">
      <c r="A146" s="695" t="s">
        <v>529</v>
      </c>
      <c r="B146" s="696" t="s">
        <v>3766</v>
      </c>
      <c r="C146" s="696" t="s">
        <v>3589</v>
      </c>
      <c r="D146" s="696" t="s">
        <v>3795</v>
      </c>
      <c r="E146" s="696" t="s">
        <v>3796</v>
      </c>
      <c r="F146" s="711">
        <v>1</v>
      </c>
      <c r="G146" s="711">
        <v>5082</v>
      </c>
      <c r="H146" s="711">
        <v>1</v>
      </c>
      <c r="I146" s="711">
        <v>5082</v>
      </c>
      <c r="J146" s="711"/>
      <c r="K146" s="711"/>
      <c r="L146" s="711"/>
      <c r="M146" s="711"/>
      <c r="N146" s="711">
        <v>1</v>
      </c>
      <c r="O146" s="711">
        <v>5125</v>
      </c>
      <c r="P146" s="701">
        <v>1.0084612357339631</v>
      </c>
      <c r="Q146" s="712">
        <v>5125</v>
      </c>
    </row>
    <row r="147" spans="1:17" ht="14.4" customHeight="1" x14ac:dyDescent="0.3">
      <c r="A147" s="695" t="s">
        <v>529</v>
      </c>
      <c r="B147" s="696" t="s">
        <v>3545</v>
      </c>
      <c r="C147" s="696" t="s">
        <v>1006</v>
      </c>
      <c r="D147" s="696" t="s">
        <v>3553</v>
      </c>
      <c r="E147" s="696" t="s">
        <v>1636</v>
      </c>
      <c r="F147" s="711">
        <v>0.5</v>
      </c>
      <c r="G147" s="711">
        <v>2706.65</v>
      </c>
      <c r="H147" s="711">
        <v>1</v>
      </c>
      <c r="I147" s="711">
        <v>5413.3</v>
      </c>
      <c r="J147" s="711">
        <v>0.30000000000000004</v>
      </c>
      <c r="K147" s="711">
        <v>1638.2400000000002</v>
      </c>
      <c r="L147" s="711">
        <v>0.60526481074390859</v>
      </c>
      <c r="M147" s="711">
        <v>5460.8</v>
      </c>
      <c r="N147" s="711">
        <v>1.1000000000000001</v>
      </c>
      <c r="O147" s="711">
        <v>6006.88</v>
      </c>
      <c r="P147" s="701">
        <v>2.219304306060998</v>
      </c>
      <c r="Q147" s="712">
        <v>5460.7999999999993</v>
      </c>
    </row>
    <row r="148" spans="1:17" ht="14.4" customHeight="1" x14ac:dyDescent="0.3">
      <c r="A148" s="695" t="s">
        <v>529</v>
      </c>
      <c r="B148" s="696" t="s">
        <v>3545</v>
      </c>
      <c r="C148" s="696" t="s">
        <v>3558</v>
      </c>
      <c r="D148" s="696" t="s">
        <v>3569</v>
      </c>
      <c r="E148" s="696" t="s">
        <v>3570</v>
      </c>
      <c r="F148" s="711"/>
      <c r="G148" s="711"/>
      <c r="H148" s="711"/>
      <c r="I148" s="711"/>
      <c r="J148" s="711"/>
      <c r="K148" s="711"/>
      <c r="L148" s="711"/>
      <c r="M148" s="711"/>
      <c r="N148" s="711">
        <v>1</v>
      </c>
      <c r="O148" s="711">
        <v>408.74</v>
      </c>
      <c r="P148" s="701"/>
      <c r="Q148" s="712">
        <v>408.74</v>
      </c>
    </row>
    <row r="149" spans="1:17" ht="14.4" customHeight="1" x14ac:dyDescent="0.3">
      <c r="A149" s="695" t="s">
        <v>529</v>
      </c>
      <c r="B149" s="696" t="s">
        <v>3545</v>
      </c>
      <c r="C149" s="696" t="s">
        <v>3558</v>
      </c>
      <c r="D149" s="696" t="s">
        <v>3571</v>
      </c>
      <c r="E149" s="696" t="s">
        <v>3572</v>
      </c>
      <c r="F149" s="711"/>
      <c r="G149" s="711"/>
      <c r="H149" s="711"/>
      <c r="I149" s="711"/>
      <c r="J149" s="711"/>
      <c r="K149" s="711"/>
      <c r="L149" s="711"/>
      <c r="M149" s="711"/>
      <c r="N149" s="711">
        <v>1</v>
      </c>
      <c r="O149" s="711">
        <v>202.4</v>
      </c>
      <c r="P149" s="701"/>
      <c r="Q149" s="712">
        <v>202.4</v>
      </c>
    </row>
    <row r="150" spans="1:17" ht="14.4" customHeight="1" x14ac:dyDescent="0.3">
      <c r="A150" s="695" t="s">
        <v>529</v>
      </c>
      <c r="B150" s="696" t="s">
        <v>3545</v>
      </c>
      <c r="C150" s="696" t="s">
        <v>3558</v>
      </c>
      <c r="D150" s="696" t="s">
        <v>3579</v>
      </c>
      <c r="E150" s="696" t="s">
        <v>3580</v>
      </c>
      <c r="F150" s="711"/>
      <c r="G150" s="711"/>
      <c r="H150" s="711"/>
      <c r="I150" s="711"/>
      <c r="J150" s="711"/>
      <c r="K150" s="711"/>
      <c r="L150" s="711"/>
      <c r="M150" s="711"/>
      <c r="N150" s="711">
        <v>1</v>
      </c>
      <c r="O150" s="711">
        <v>740</v>
      </c>
      <c r="P150" s="701"/>
      <c r="Q150" s="712">
        <v>740</v>
      </c>
    </row>
    <row r="151" spans="1:17" ht="14.4" customHeight="1" x14ac:dyDescent="0.3">
      <c r="A151" s="695" t="s">
        <v>529</v>
      </c>
      <c r="B151" s="696" t="s">
        <v>3545</v>
      </c>
      <c r="C151" s="696" t="s">
        <v>3558</v>
      </c>
      <c r="D151" s="696" t="s">
        <v>3581</v>
      </c>
      <c r="E151" s="696" t="s">
        <v>3582</v>
      </c>
      <c r="F151" s="711">
        <v>1</v>
      </c>
      <c r="G151" s="711">
        <v>2932.91</v>
      </c>
      <c r="H151" s="711">
        <v>1</v>
      </c>
      <c r="I151" s="711">
        <v>2932.91</v>
      </c>
      <c r="J151" s="711"/>
      <c r="K151" s="711"/>
      <c r="L151" s="711"/>
      <c r="M151" s="711"/>
      <c r="N151" s="711">
        <v>1</v>
      </c>
      <c r="O151" s="711">
        <v>2932.91</v>
      </c>
      <c r="P151" s="701">
        <v>1</v>
      </c>
      <c r="Q151" s="712">
        <v>2932.91</v>
      </c>
    </row>
    <row r="152" spans="1:17" ht="14.4" customHeight="1" x14ac:dyDescent="0.3">
      <c r="A152" s="695" t="s">
        <v>529</v>
      </c>
      <c r="B152" s="696" t="s">
        <v>3545</v>
      </c>
      <c r="C152" s="696" t="s">
        <v>3558</v>
      </c>
      <c r="D152" s="696" t="s">
        <v>3583</v>
      </c>
      <c r="E152" s="696" t="s">
        <v>3584</v>
      </c>
      <c r="F152" s="711"/>
      <c r="G152" s="711"/>
      <c r="H152" s="711"/>
      <c r="I152" s="711"/>
      <c r="J152" s="711"/>
      <c r="K152" s="711"/>
      <c r="L152" s="711"/>
      <c r="M152" s="711"/>
      <c r="N152" s="711">
        <v>1</v>
      </c>
      <c r="O152" s="711">
        <v>1396.5</v>
      </c>
      <c r="P152" s="701"/>
      <c r="Q152" s="712">
        <v>1396.5</v>
      </c>
    </row>
    <row r="153" spans="1:17" ht="14.4" customHeight="1" x14ac:dyDescent="0.3">
      <c r="A153" s="695" t="s">
        <v>529</v>
      </c>
      <c r="B153" s="696" t="s">
        <v>3545</v>
      </c>
      <c r="C153" s="696" t="s">
        <v>3558</v>
      </c>
      <c r="D153" s="696" t="s">
        <v>3553</v>
      </c>
      <c r="E153" s="696" t="s">
        <v>3797</v>
      </c>
      <c r="F153" s="711"/>
      <c r="G153" s="711"/>
      <c r="H153" s="711"/>
      <c r="I153" s="711"/>
      <c r="J153" s="711"/>
      <c r="K153" s="711"/>
      <c r="L153" s="711"/>
      <c r="M153" s="711"/>
      <c r="N153" s="711">
        <v>1</v>
      </c>
      <c r="O153" s="711">
        <v>26116.36</v>
      </c>
      <c r="P153" s="701"/>
      <c r="Q153" s="712">
        <v>26116.36</v>
      </c>
    </row>
    <row r="154" spans="1:17" ht="14.4" customHeight="1" x14ac:dyDescent="0.3">
      <c r="A154" s="695" t="s">
        <v>529</v>
      </c>
      <c r="B154" s="696" t="s">
        <v>3545</v>
      </c>
      <c r="C154" s="696" t="s">
        <v>3589</v>
      </c>
      <c r="D154" s="696" t="s">
        <v>3598</v>
      </c>
      <c r="E154" s="696" t="s">
        <v>3599</v>
      </c>
      <c r="F154" s="711">
        <v>56</v>
      </c>
      <c r="G154" s="711">
        <v>1904</v>
      </c>
      <c r="H154" s="711">
        <v>1</v>
      </c>
      <c r="I154" s="711">
        <v>34</v>
      </c>
      <c r="J154" s="711">
        <v>86</v>
      </c>
      <c r="K154" s="711">
        <v>2924</v>
      </c>
      <c r="L154" s="711">
        <v>1.5357142857142858</v>
      </c>
      <c r="M154" s="711">
        <v>34</v>
      </c>
      <c r="N154" s="711">
        <v>33</v>
      </c>
      <c r="O154" s="711">
        <v>1133</v>
      </c>
      <c r="P154" s="701">
        <v>0.59506302521008403</v>
      </c>
      <c r="Q154" s="712">
        <v>34.333333333333336</v>
      </c>
    </row>
    <row r="155" spans="1:17" ht="14.4" customHeight="1" x14ac:dyDescent="0.3">
      <c r="A155" s="695" t="s">
        <v>529</v>
      </c>
      <c r="B155" s="696" t="s">
        <v>3545</v>
      </c>
      <c r="C155" s="696" t="s">
        <v>3589</v>
      </c>
      <c r="D155" s="696" t="s">
        <v>3603</v>
      </c>
      <c r="E155" s="696" t="s">
        <v>3604</v>
      </c>
      <c r="F155" s="711"/>
      <c r="G155" s="711"/>
      <c r="H155" s="711"/>
      <c r="I155" s="711"/>
      <c r="J155" s="711">
        <v>2</v>
      </c>
      <c r="K155" s="711">
        <v>464</v>
      </c>
      <c r="L155" s="711"/>
      <c r="M155" s="711">
        <v>232</v>
      </c>
      <c r="N155" s="711">
        <v>1</v>
      </c>
      <c r="O155" s="711">
        <v>232</v>
      </c>
      <c r="P155" s="701"/>
      <c r="Q155" s="712">
        <v>232</v>
      </c>
    </row>
    <row r="156" spans="1:17" ht="14.4" customHeight="1" x14ac:dyDescent="0.3">
      <c r="A156" s="695" t="s">
        <v>529</v>
      </c>
      <c r="B156" s="696" t="s">
        <v>3545</v>
      </c>
      <c r="C156" s="696" t="s">
        <v>3589</v>
      </c>
      <c r="D156" s="696" t="s">
        <v>3605</v>
      </c>
      <c r="E156" s="696" t="s">
        <v>3606</v>
      </c>
      <c r="F156" s="711">
        <v>3</v>
      </c>
      <c r="G156" s="711">
        <v>354</v>
      </c>
      <c r="H156" s="711">
        <v>1</v>
      </c>
      <c r="I156" s="711">
        <v>118</v>
      </c>
      <c r="J156" s="711">
        <v>4</v>
      </c>
      <c r="K156" s="711">
        <v>464</v>
      </c>
      <c r="L156" s="711">
        <v>1.3107344632768361</v>
      </c>
      <c r="M156" s="711">
        <v>116</v>
      </c>
      <c r="N156" s="711">
        <v>2</v>
      </c>
      <c r="O156" s="711">
        <v>232</v>
      </c>
      <c r="P156" s="701">
        <v>0.65536723163841804</v>
      </c>
      <c r="Q156" s="712">
        <v>116</v>
      </c>
    </row>
    <row r="157" spans="1:17" ht="14.4" customHeight="1" x14ac:dyDescent="0.3">
      <c r="A157" s="695" t="s">
        <v>529</v>
      </c>
      <c r="B157" s="696" t="s">
        <v>3545</v>
      </c>
      <c r="C157" s="696" t="s">
        <v>3589</v>
      </c>
      <c r="D157" s="696" t="s">
        <v>3627</v>
      </c>
      <c r="E157" s="696" t="s">
        <v>3628</v>
      </c>
      <c r="F157" s="711"/>
      <c r="G157" s="711"/>
      <c r="H157" s="711"/>
      <c r="I157" s="711"/>
      <c r="J157" s="711"/>
      <c r="K157" s="711"/>
      <c r="L157" s="711"/>
      <c r="M157" s="711"/>
      <c r="N157" s="711">
        <v>1</v>
      </c>
      <c r="O157" s="711">
        <v>1161</v>
      </c>
      <c r="P157" s="701"/>
      <c r="Q157" s="712">
        <v>1161</v>
      </c>
    </row>
    <row r="158" spans="1:17" ht="14.4" customHeight="1" x14ac:dyDescent="0.3">
      <c r="A158" s="695" t="s">
        <v>529</v>
      </c>
      <c r="B158" s="696" t="s">
        <v>3545</v>
      </c>
      <c r="C158" s="696" t="s">
        <v>3589</v>
      </c>
      <c r="D158" s="696" t="s">
        <v>3633</v>
      </c>
      <c r="E158" s="696" t="s">
        <v>3634</v>
      </c>
      <c r="F158" s="711">
        <v>29</v>
      </c>
      <c r="G158" s="711">
        <v>6322</v>
      </c>
      <c r="H158" s="711">
        <v>1</v>
      </c>
      <c r="I158" s="711">
        <v>218</v>
      </c>
      <c r="J158" s="711">
        <v>22</v>
      </c>
      <c r="K158" s="711">
        <v>4818</v>
      </c>
      <c r="L158" s="711">
        <v>0.76210060107560895</v>
      </c>
      <c r="M158" s="711">
        <v>219</v>
      </c>
      <c r="N158" s="711"/>
      <c r="O158" s="711"/>
      <c r="P158" s="701"/>
      <c r="Q158" s="712"/>
    </row>
    <row r="159" spans="1:17" ht="14.4" customHeight="1" x14ac:dyDescent="0.3">
      <c r="A159" s="695" t="s">
        <v>529</v>
      </c>
      <c r="B159" s="696" t="s">
        <v>3545</v>
      </c>
      <c r="C159" s="696" t="s">
        <v>3589</v>
      </c>
      <c r="D159" s="696" t="s">
        <v>3635</v>
      </c>
      <c r="E159" s="696" t="s">
        <v>3636</v>
      </c>
      <c r="F159" s="711">
        <v>3</v>
      </c>
      <c r="G159" s="711">
        <v>3030</v>
      </c>
      <c r="H159" s="711">
        <v>1</v>
      </c>
      <c r="I159" s="711">
        <v>1010</v>
      </c>
      <c r="J159" s="711">
        <v>1</v>
      </c>
      <c r="K159" s="711">
        <v>1014</v>
      </c>
      <c r="L159" s="711">
        <v>0.33465346534653467</v>
      </c>
      <c r="M159" s="711">
        <v>1014</v>
      </c>
      <c r="N159" s="711"/>
      <c r="O159" s="711"/>
      <c r="P159" s="701"/>
      <c r="Q159" s="712"/>
    </row>
    <row r="160" spans="1:17" ht="14.4" customHeight="1" x14ac:dyDescent="0.3">
      <c r="A160" s="695" t="s">
        <v>529</v>
      </c>
      <c r="B160" s="696" t="s">
        <v>3545</v>
      </c>
      <c r="C160" s="696" t="s">
        <v>3589</v>
      </c>
      <c r="D160" s="696" t="s">
        <v>3639</v>
      </c>
      <c r="E160" s="696" t="s">
        <v>3640</v>
      </c>
      <c r="F160" s="711">
        <v>2</v>
      </c>
      <c r="G160" s="711">
        <v>2222</v>
      </c>
      <c r="H160" s="711">
        <v>1</v>
      </c>
      <c r="I160" s="711">
        <v>1111</v>
      </c>
      <c r="J160" s="711"/>
      <c r="K160" s="711"/>
      <c r="L160" s="711"/>
      <c r="M160" s="711"/>
      <c r="N160" s="711">
        <v>1</v>
      </c>
      <c r="O160" s="711">
        <v>1114</v>
      </c>
      <c r="P160" s="701">
        <v>0.50135013501350134</v>
      </c>
      <c r="Q160" s="712">
        <v>1114</v>
      </c>
    </row>
    <row r="161" spans="1:17" ht="14.4" customHeight="1" x14ac:dyDescent="0.3">
      <c r="A161" s="695" t="s">
        <v>529</v>
      </c>
      <c r="B161" s="696" t="s">
        <v>3545</v>
      </c>
      <c r="C161" s="696" t="s">
        <v>3589</v>
      </c>
      <c r="D161" s="696" t="s">
        <v>3641</v>
      </c>
      <c r="E161" s="696" t="s">
        <v>3642</v>
      </c>
      <c r="F161" s="711">
        <v>2</v>
      </c>
      <c r="G161" s="711">
        <v>512</v>
      </c>
      <c r="H161" s="711">
        <v>1</v>
      </c>
      <c r="I161" s="711">
        <v>256</v>
      </c>
      <c r="J161" s="711"/>
      <c r="K161" s="711"/>
      <c r="L161" s="711"/>
      <c r="M161" s="711"/>
      <c r="N161" s="711">
        <v>1</v>
      </c>
      <c r="O161" s="711">
        <v>257</v>
      </c>
      <c r="P161" s="701">
        <v>0.501953125</v>
      </c>
      <c r="Q161" s="712">
        <v>257</v>
      </c>
    </row>
    <row r="162" spans="1:17" ht="14.4" customHeight="1" x14ac:dyDescent="0.3">
      <c r="A162" s="695" t="s">
        <v>529</v>
      </c>
      <c r="B162" s="696" t="s">
        <v>3545</v>
      </c>
      <c r="C162" s="696" t="s">
        <v>3589</v>
      </c>
      <c r="D162" s="696" t="s">
        <v>3647</v>
      </c>
      <c r="E162" s="696" t="s">
        <v>3648</v>
      </c>
      <c r="F162" s="711">
        <v>8</v>
      </c>
      <c r="G162" s="711">
        <v>0</v>
      </c>
      <c r="H162" s="711"/>
      <c r="I162" s="711">
        <v>0</v>
      </c>
      <c r="J162" s="711">
        <v>7</v>
      </c>
      <c r="K162" s="711">
        <v>0</v>
      </c>
      <c r="L162" s="711"/>
      <c r="M162" s="711">
        <v>0</v>
      </c>
      <c r="N162" s="711">
        <v>5</v>
      </c>
      <c r="O162" s="711">
        <v>0</v>
      </c>
      <c r="P162" s="701"/>
      <c r="Q162" s="712">
        <v>0</v>
      </c>
    </row>
    <row r="163" spans="1:17" ht="14.4" customHeight="1" x14ac:dyDescent="0.3">
      <c r="A163" s="695" t="s">
        <v>529</v>
      </c>
      <c r="B163" s="696" t="s">
        <v>3545</v>
      </c>
      <c r="C163" s="696" t="s">
        <v>3589</v>
      </c>
      <c r="D163" s="696" t="s">
        <v>3651</v>
      </c>
      <c r="E163" s="696" t="s">
        <v>3652</v>
      </c>
      <c r="F163" s="711">
        <v>2</v>
      </c>
      <c r="G163" s="711">
        <v>480</v>
      </c>
      <c r="H163" s="711">
        <v>1</v>
      </c>
      <c r="I163" s="711">
        <v>240</v>
      </c>
      <c r="J163" s="711">
        <v>2</v>
      </c>
      <c r="K163" s="711">
        <v>484</v>
      </c>
      <c r="L163" s="711">
        <v>1.0083333333333333</v>
      </c>
      <c r="M163" s="711">
        <v>242</v>
      </c>
      <c r="N163" s="711">
        <v>2</v>
      </c>
      <c r="O163" s="711">
        <v>484</v>
      </c>
      <c r="P163" s="701">
        <v>1.0083333333333333</v>
      </c>
      <c r="Q163" s="712">
        <v>242</v>
      </c>
    </row>
    <row r="164" spans="1:17" ht="14.4" customHeight="1" x14ac:dyDescent="0.3">
      <c r="A164" s="695" t="s">
        <v>529</v>
      </c>
      <c r="B164" s="696" t="s">
        <v>3545</v>
      </c>
      <c r="C164" s="696" t="s">
        <v>3589</v>
      </c>
      <c r="D164" s="696" t="s">
        <v>3653</v>
      </c>
      <c r="E164" s="696" t="s">
        <v>3654</v>
      </c>
      <c r="F164" s="711">
        <v>1</v>
      </c>
      <c r="G164" s="711">
        <v>75</v>
      </c>
      <c r="H164" s="711">
        <v>1</v>
      </c>
      <c r="I164" s="711">
        <v>75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529</v>
      </c>
      <c r="B165" s="696" t="s">
        <v>3545</v>
      </c>
      <c r="C165" s="696" t="s">
        <v>3589</v>
      </c>
      <c r="D165" s="696" t="s">
        <v>3669</v>
      </c>
      <c r="E165" s="696" t="s">
        <v>3670</v>
      </c>
      <c r="F165" s="711">
        <v>5</v>
      </c>
      <c r="G165" s="711">
        <v>4675</v>
      </c>
      <c r="H165" s="711">
        <v>1</v>
      </c>
      <c r="I165" s="711">
        <v>935</v>
      </c>
      <c r="J165" s="711">
        <v>4</v>
      </c>
      <c r="K165" s="711">
        <v>3752</v>
      </c>
      <c r="L165" s="711">
        <v>0.80256684491978614</v>
      </c>
      <c r="M165" s="711">
        <v>938</v>
      </c>
      <c r="N165" s="711">
        <v>7</v>
      </c>
      <c r="O165" s="711">
        <v>6576</v>
      </c>
      <c r="P165" s="701">
        <v>1.4066310160427808</v>
      </c>
      <c r="Q165" s="712">
        <v>939.42857142857144</v>
      </c>
    </row>
    <row r="166" spans="1:17" ht="14.4" customHeight="1" x14ac:dyDescent="0.3">
      <c r="A166" s="695" t="s">
        <v>529</v>
      </c>
      <c r="B166" s="696" t="s">
        <v>3545</v>
      </c>
      <c r="C166" s="696" t="s">
        <v>3589</v>
      </c>
      <c r="D166" s="696" t="s">
        <v>3675</v>
      </c>
      <c r="E166" s="696" t="s">
        <v>3676</v>
      </c>
      <c r="F166" s="711">
        <v>1</v>
      </c>
      <c r="G166" s="711">
        <v>576</v>
      </c>
      <c r="H166" s="711">
        <v>1</v>
      </c>
      <c r="I166" s="711">
        <v>576</v>
      </c>
      <c r="J166" s="711">
        <v>2</v>
      </c>
      <c r="K166" s="711">
        <v>1156</v>
      </c>
      <c r="L166" s="711">
        <v>2.0069444444444446</v>
      </c>
      <c r="M166" s="711">
        <v>578</v>
      </c>
      <c r="N166" s="711">
        <v>2</v>
      </c>
      <c r="O166" s="711">
        <v>1156</v>
      </c>
      <c r="P166" s="701">
        <v>2.0069444444444446</v>
      </c>
      <c r="Q166" s="712">
        <v>578</v>
      </c>
    </row>
    <row r="167" spans="1:17" ht="14.4" customHeight="1" x14ac:dyDescent="0.3">
      <c r="A167" s="695" t="s">
        <v>529</v>
      </c>
      <c r="B167" s="696" t="s">
        <v>3545</v>
      </c>
      <c r="C167" s="696" t="s">
        <v>3589</v>
      </c>
      <c r="D167" s="696" t="s">
        <v>3677</v>
      </c>
      <c r="E167" s="696" t="s">
        <v>3678</v>
      </c>
      <c r="F167" s="711"/>
      <c r="G167" s="711"/>
      <c r="H167" s="711"/>
      <c r="I167" s="711"/>
      <c r="J167" s="711"/>
      <c r="K167" s="711"/>
      <c r="L167" s="711"/>
      <c r="M167" s="711"/>
      <c r="N167" s="711">
        <v>1</v>
      </c>
      <c r="O167" s="711">
        <v>756</v>
      </c>
      <c r="P167" s="701"/>
      <c r="Q167" s="712">
        <v>756</v>
      </c>
    </row>
    <row r="168" spans="1:17" ht="14.4" customHeight="1" x14ac:dyDescent="0.3">
      <c r="A168" s="695" t="s">
        <v>529</v>
      </c>
      <c r="B168" s="696" t="s">
        <v>3545</v>
      </c>
      <c r="C168" s="696" t="s">
        <v>3589</v>
      </c>
      <c r="D168" s="696" t="s">
        <v>3679</v>
      </c>
      <c r="E168" s="696" t="s">
        <v>3680</v>
      </c>
      <c r="F168" s="711">
        <v>1</v>
      </c>
      <c r="G168" s="711">
        <v>5569</v>
      </c>
      <c r="H168" s="711">
        <v>1</v>
      </c>
      <c r="I168" s="711">
        <v>5569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529</v>
      </c>
      <c r="B169" s="696" t="s">
        <v>3545</v>
      </c>
      <c r="C169" s="696" t="s">
        <v>3589</v>
      </c>
      <c r="D169" s="696" t="s">
        <v>3681</v>
      </c>
      <c r="E169" s="696" t="s">
        <v>3682</v>
      </c>
      <c r="F169" s="711">
        <v>1</v>
      </c>
      <c r="G169" s="711">
        <v>4311</v>
      </c>
      <c r="H169" s="711">
        <v>1</v>
      </c>
      <c r="I169" s="711">
        <v>4311</v>
      </c>
      <c r="J169" s="711">
        <v>4</v>
      </c>
      <c r="K169" s="711">
        <v>17300</v>
      </c>
      <c r="L169" s="711">
        <v>4.0129900255161219</v>
      </c>
      <c r="M169" s="711">
        <v>4325</v>
      </c>
      <c r="N169" s="711">
        <v>1</v>
      </c>
      <c r="O169" s="711">
        <v>4325</v>
      </c>
      <c r="P169" s="701">
        <v>1.0032475063790305</v>
      </c>
      <c r="Q169" s="712">
        <v>4325</v>
      </c>
    </row>
    <row r="170" spans="1:17" ht="14.4" customHeight="1" x14ac:dyDescent="0.3">
      <c r="A170" s="695" t="s">
        <v>529</v>
      </c>
      <c r="B170" s="696" t="s">
        <v>3545</v>
      </c>
      <c r="C170" s="696" t="s">
        <v>3589</v>
      </c>
      <c r="D170" s="696" t="s">
        <v>3689</v>
      </c>
      <c r="E170" s="696" t="s">
        <v>3690</v>
      </c>
      <c r="F170" s="711">
        <v>2</v>
      </c>
      <c r="G170" s="711">
        <v>690</v>
      </c>
      <c r="H170" s="711">
        <v>1</v>
      </c>
      <c r="I170" s="711">
        <v>345</v>
      </c>
      <c r="J170" s="711">
        <v>1</v>
      </c>
      <c r="K170" s="711">
        <v>344</v>
      </c>
      <c r="L170" s="711">
        <v>0.49855072463768119</v>
      </c>
      <c r="M170" s="711">
        <v>344</v>
      </c>
      <c r="N170" s="711"/>
      <c r="O170" s="711"/>
      <c r="P170" s="701"/>
      <c r="Q170" s="712"/>
    </row>
    <row r="171" spans="1:17" ht="14.4" customHeight="1" x14ac:dyDescent="0.3">
      <c r="A171" s="695" t="s">
        <v>529</v>
      </c>
      <c r="B171" s="696" t="s">
        <v>3545</v>
      </c>
      <c r="C171" s="696" t="s">
        <v>3589</v>
      </c>
      <c r="D171" s="696" t="s">
        <v>3693</v>
      </c>
      <c r="E171" s="696" t="s">
        <v>3694</v>
      </c>
      <c r="F171" s="711">
        <v>1</v>
      </c>
      <c r="G171" s="711">
        <v>355</v>
      </c>
      <c r="H171" s="711">
        <v>1</v>
      </c>
      <c r="I171" s="711">
        <v>355</v>
      </c>
      <c r="J171" s="711"/>
      <c r="K171" s="711"/>
      <c r="L171" s="711"/>
      <c r="M171" s="711"/>
      <c r="N171" s="711">
        <v>1</v>
      </c>
      <c r="O171" s="711">
        <v>356</v>
      </c>
      <c r="P171" s="701">
        <v>1.0028169014084507</v>
      </c>
      <c r="Q171" s="712">
        <v>356</v>
      </c>
    </row>
    <row r="172" spans="1:17" ht="14.4" customHeight="1" x14ac:dyDescent="0.3">
      <c r="A172" s="695" t="s">
        <v>529</v>
      </c>
      <c r="B172" s="696" t="s">
        <v>3709</v>
      </c>
      <c r="C172" s="696" t="s">
        <v>3589</v>
      </c>
      <c r="D172" s="696" t="s">
        <v>3647</v>
      </c>
      <c r="E172" s="696" t="s">
        <v>3648</v>
      </c>
      <c r="F172" s="711">
        <v>1</v>
      </c>
      <c r="G172" s="711">
        <v>0</v>
      </c>
      <c r="H172" s="711"/>
      <c r="I172" s="711">
        <v>0</v>
      </c>
      <c r="J172" s="711"/>
      <c r="K172" s="711"/>
      <c r="L172" s="711"/>
      <c r="M172" s="711"/>
      <c r="N172" s="711"/>
      <c r="O172" s="711"/>
      <c r="P172" s="701"/>
      <c r="Q172" s="712"/>
    </row>
    <row r="173" spans="1:17" ht="14.4" customHeight="1" x14ac:dyDescent="0.3">
      <c r="A173" s="695" t="s">
        <v>529</v>
      </c>
      <c r="B173" s="696" t="s">
        <v>3709</v>
      </c>
      <c r="C173" s="696" t="s">
        <v>3589</v>
      </c>
      <c r="D173" s="696" t="s">
        <v>3675</v>
      </c>
      <c r="E173" s="696" t="s">
        <v>3676</v>
      </c>
      <c r="F173" s="711">
        <v>1</v>
      </c>
      <c r="G173" s="711">
        <v>576</v>
      </c>
      <c r="H173" s="711">
        <v>1</v>
      </c>
      <c r="I173" s="711">
        <v>576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529</v>
      </c>
      <c r="B174" s="696" t="s">
        <v>3714</v>
      </c>
      <c r="C174" s="696" t="s">
        <v>1006</v>
      </c>
      <c r="D174" s="696" t="s">
        <v>3798</v>
      </c>
      <c r="E174" s="696" t="s">
        <v>3799</v>
      </c>
      <c r="F174" s="711">
        <v>27</v>
      </c>
      <c r="G174" s="711">
        <v>2711.62</v>
      </c>
      <c r="H174" s="711">
        <v>1</v>
      </c>
      <c r="I174" s="711">
        <v>100.43037037037037</v>
      </c>
      <c r="J174" s="711">
        <v>19</v>
      </c>
      <c r="K174" s="711">
        <v>1582.7</v>
      </c>
      <c r="L174" s="711">
        <v>0.58367322854972303</v>
      </c>
      <c r="M174" s="711">
        <v>83.3</v>
      </c>
      <c r="N174" s="711"/>
      <c r="O174" s="711"/>
      <c r="P174" s="701"/>
      <c r="Q174" s="712"/>
    </row>
    <row r="175" spans="1:17" ht="14.4" customHeight="1" x14ac:dyDescent="0.3">
      <c r="A175" s="695" t="s">
        <v>529</v>
      </c>
      <c r="B175" s="696" t="s">
        <v>3714</v>
      </c>
      <c r="C175" s="696" t="s">
        <v>1006</v>
      </c>
      <c r="D175" s="696" t="s">
        <v>3800</v>
      </c>
      <c r="E175" s="696" t="s">
        <v>3801</v>
      </c>
      <c r="F175" s="711">
        <v>21</v>
      </c>
      <c r="G175" s="711">
        <v>6066.8</v>
      </c>
      <c r="H175" s="711">
        <v>1</v>
      </c>
      <c r="I175" s="711">
        <v>288.89523809523808</v>
      </c>
      <c r="J175" s="711">
        <v>13.3</v>
      </c>
      <c r="K175" s="711">
        <v>1118.26</v>
      </c>
      <c r="L175" s="711">
        <v>0.18432452034021229</v>
      </c>
      <c r="M175" s="711">
        <v>84.079699248120292</v>
      </c>
      <c r="N175" s="711">
        <v>21</v>
      </c>
      <c r="O175" s="711">
        <v>1765.6799999999998</v>
      </c>
      <c r="P175" s="701">
        <v>0.29103975736796989</v>
      </c>
      <c r="Q175" s="712">
        <v>84.08</v>
      </c>
    </row>
    <row r="176" spans="1:17" ht="14.4" customHeight="1" x14ac:dyDescent="0.3">
      <c r="A176" s="695" t="s">
        <v>529</v>
      </c>
      <c r="B176" s="696" t="s">
        <v>3714</v>
      </c>
      <c r="C176" s="696" t="s">
        <v>1006</v>
      </c>
      <c r="D176" s="696" t="s">
        <v>3802</v>
      </c>
      <c r="E176" s="696" t="s">
        <v>3803</v>
      </c>
      <c r="F176" s="711">
        <v>8.4</v>
      </c>
      <c r="G176" s="711">
        <v>9066.23</v>
      </c>
      <c r="H176" s="711">
        <v>1</v>
      </c>
      <c r="I176" s="711">
        <v>1079.3130952380952</v>
      </c>
      <c r="J176" s="711"/>
      <c r="K176" s="711"/>
      <c r="L176" s="711"/>
      <c r="M176" s="711"/>
      <c r="N176" s="711"/>
      <c r="O176" s="711"/>
      <c r="P176" s="701"/>
      <c r="Q176" s="712"/>
    </row>
    <row r="177" spans="1:17" ht="14.4" customHeight="1" x14ac:dyDescent="0.3">
      <c r="A177" s="695" t="s">
        <v>529</v>
      </c>
      <c r="B177" s="696" t="s">
        <v>3714</v>
      </c>
      <c r="C177" s="696" t="s">
        <v>1006</v>
      </c>
      <c r="D177" s="696" t="s">
        <v>3804</v>
      </c>
      <c r="E177" s="696" t="s">
        <v>1253</v>
      </c>
      <c r="F177" s="711">
        <v>5</v>
      </c>
      <c r="G177" s="711">
        <v>422.7</v>
      </c>
      <c r="H177" s="711">
        <v>1</v>
      </c>
      <c r="I177" s="711">
        <v>84.539999999999992</v>
      </c>
      <c r="J177" s="711"/>
      <c r="K177" s="711"/>
      <c r="L177" s="711"/>
      <c r="M177" s="711"/>
      <c r="N177" s="711">
        <v>16</v>
      </c>
      <c r="O177" s="711">
        <v>976.8</v>
      </c>
      <c r="P177" s="701">
        <v>2.3108587650816181</v>
      </c>
      <c r="Q177" s="712">
        <v>61.05</v>
      </c>
    </row>
    <row r="178" spans="1:17" ht="14.4" customHeight="1" x14ac:dyDescent="0.3">
      <c r="A178" s="695" t="s">
        <v>529</v>
      </c>
      <c r="B178" s="696" t="s">
        <v>3714</v>
      </c>
      <c r="C178" s="696" t="s">
        <v>1006</v>
      </c>
      <c r="D178" s="696" t="s">
        <v>3805</v>
      </c>
      <c r="E178" s="696" t="s">
        <v>3541</v>
      </c>
      <c r="F178" s="711">
        <v>1.72</v>
      </c>
      <c r="G178" s="711">
        <v>6225.71</v>
      </c>
      <c r="H178" s="711">
        <v>1</v>
      </c>
      <c r="I178" s="711">
        <v>3619.5988372093025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529</v>
      </c>
      <c r="B179" s="696" t="s">
        <v>3714</v>
      </c>
      <c r="C179" s="696" t="s">
        <v>1006</v>
      </c>
      <c r="D179" s="696" t="s">
        <v>3806</v>
      </c>
      <c r="E179" s="696" t="s">
        <v>1261</v>
      </c>
      <c r="F179" s="711">
        <v>4.4000000000000004</v>
      </c>
      <c r="G179" s="711">
        <v>5129.08</v>
      </c>
      <c r="H179" s="711">
        <v>1</v>
      </c>
      <c r="I179" s="711">
        <v>1165.6999999999998</v>
      </c>
      <c r="J179" s="711">
        <v>4.5</v>
      </c>
      <c r="K179" s="711">
        <v>3643.27</v>
      </c>
      <c r="L179" s="711">
        <v>0.71031647001021625</v>
      </c>
      <c r="M179" s="711">
        <v>809.6155555555556</v>
      </c>
      <c r="N179" s="711">
        <v>7.1</v>
      </c>
      <c r="O179" s="711">
        <v>5138.59</v>
      </c>
      <c r="P179" s="701">
        <v>1.0018541336847935</v>
      </c>
      <c r="Q179" s="712">
        <v>723.74507042253526</v>
      </c>
    </row>
    <row r="180" spans="1:17" ht="14.4" customHeight="1" x14ac:dyDescent="0.3">
      <c r="A180" s="695" t="s">
        <v>529</v>
      </c>
      <c r="B180" s="696" t="s">
        <v>3714</v>
      </c>
      <c r="C180" s="696" t="s">
        <v>1006</v>
      </c>
      <c r="D180" s="696" t="s">
        <v>3807</v>
      </c>
      <c r="E180" s="696" t="s">
        <v>1070</v>
      </c>
      <c r="F180" s="711"/>
      <c r="G180" s="711"/>
      <c r="H180" s="711"/>
      <c r="I180" s="711"/>
      <c r="J180" s="711">
        <v>0.4</v>
      </c>
      <c r="K180" s="711">
        <v>360.11</v>
      </c>
      <c r="L180" s="711"/>
      <c r="M180" s="711">
        <v>900.27499999999998</v>
      </c>
      <c r="N180" s="711"/>
      <c r="O180" s="711"/>
      <c r="P180" s="701"/>
      <c r="Q180" s="712"/>
    </row>
    <row r="181" spans="1:17" ht="14.4" customHeight="1" x14ac:dyDescent="0.3">
      <c r="A181" s="695" t="s">
        <v>529</v>
      </c>
      <c r="B181" s="696" t="s">
        <v>3714</v>
      </c>
      <c r="C181" s="696" t="s">
        <v>1006</v>
      </c>
      <c r="D181" s="696" t="s">
        <v>3808</v>
      </c>
      <c r="E181" s="696" t="s">
        <v>1070</v>
      </c>
      <c r="F181" s="711">
        <v>1.6</v>
      </c>
      <c r="G181" s="711">
        <v>7809.0899999999992</v>
      </c>
      <c r="H181" s="711">
        <v>1</v>
      </c>
      <c r="I181" s="711">
        <v>4880.6812499999996</v>
      </c>
      <c r="J181" s="711">
        <v>3.6000000000000005</v>
      </c>
      <c r="K181" s="711">
        <v>17119.440000000002</v>
      </c>
      <c r="L181" s="711">
        <v>2.1922451911810472</v>
      </c>
      <c r="M181" s="711">
        <v>4755.3999999999996</v>
      </c>
      <c r="N181" s="711">
        <v>3.4</v>
      </c>
      <c r="O181" s="711">
        <v>16168.36</v>
      </c>
      <c r="P181" s="701">
        <v>2.0704537916709889</v>
      </c>
      <c r="Q181" s="712">
        <v>4755.4000000000005</v>
      </c>
    </row>
    <row r="182" spans="1:17" ht="14.4" customHeight="1" x14ac:dyDescent="0.3">
      <c r="A182" s="695" t="s">
        <v>529</v>
      </c>
      <c r="B182" s="696" t="s">
        <v>3714</v>
      </c>
      <c r="C182" s="696" t="s">
        <v>1006</v>
      </c>
      <c r="D182" s="696" t="s">
        <v>3809</v>
      </c>
      <c r="E182" s="696" t="s">
        <v>3810</v>
      </c>
      <c r="F182" s="711">
        <v>4</v>
      </c>
      <c r="G182" s="711">
        <v>230.04</v>
      </c>
      <c r="H182" s="711">
        <v>1</v>
      </c>
      <c r="I182" s="711">
        <v>57.51</v>
      </c>
      <c r="J182" s="711">
        <v>16</v>
      </c>
      <c r="K182" s="711">
        <v>928.16</v>
      </c>
      <c r="L182" s="711">
        <v>4.0347765605981571</v>
      </c>
      <c r="M182" s="711">
        <v>58.01</v>
      </c>
      <c r="N182" s="711"/>
      <c r="O182" s="711"/>
      <c r="P182" s="701"/>
      <c r="Q182" s="712"/>
    </row>
    <row r="183" spans="1:17" ht="14.4" customHeight="1" x14ac:dyDescent="0.3">
      <c r="A183" s="695" t="s">
        <v>529</v>
      </c>
      <c r="B183" s="696" t="s">
        <v>3714</v>
      </c>
      <c r="C183" s="696" t="s">
        <v>1006</v>
      </c>
      <c r="D183" s="696" t="s">
        <v>3811</v>
      </c>
      <c r="E183" s="696" t="s">
        <v>3541</v>
      </c>
      <c r="F183" s="711">
        <v>3</v>
      </c>
      <c r="G183" s="711">
        <v>815.67</v>
      </c>
      <c r="H183" s="711">
        <v>1</v>
      </c>
      <c r="I183" s="711">
        <v>271.89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529</v>
      </c>
      <c r="B184" s="696" t="s">
        <v>3714</v>
      </c>
      <c r="C184" s="696" t="s">
        <v>1006</v>
      </c>
      <c r="D184" s="696" t="s">
        <v>3812</v>
      </c>
      <c r="E184" s="696" t="s">
        <v>3813</v>
      </c>
      <c r="F184" s="711">
        <v>12</v>
      </c>
      <c r="G184" s="711">
        <v>5103.2</v>
      </c>
      <c r="H184" s="711">
        <v>1</v>
      </c>
      <c r="I184" s="711">
        <v>425.26666666666665</v>
      </c>
      <c r="J184" s="711"/>
      <c r="K184" s="711"/>
      <c r="L184" s="711"/>
      <c r="M184" s="711"/>
      <c r="N184" s="711"/>
      <c r="O184" s="711"/>
      <c r="P184" s="701"/>
      <c r="Q184" s="712"/>
    </row>
    <row r="185" spans="1:17" ht="14.4" customHeight="1" x14ac:dyDescent="0.3">
      <c r="A185" s="695" t="s">
        <v>529</v>
      </c>
      <c r="B185" s="696" t="s">
        <v>3714</v>
      </c>
      <c r="C185" s="696" t="s">
        <v>1006</v>
      </c>
      <c r="D185" s="696" t="s">
        <v>3814</v>
      </c>
      <c r="E185" s="696" t="s">
        <v>3815</v>
      </c>
      <c r="F185" s="711"/>
      <c r="G185" s="711"/>
      <c r="H185" s="711"/>
      <c r="I185" s="711"/>
      <c r="J185" s="711">
        <v>0.5</v>
      </c>
      <c r="K185" s="711">
        <v>78.75</v>
      </c>
      <c r="L185" s="711"/>
      <c r="M185" s="711">
        <v>157.5</v>
      </c>
      <c r="N185" s="711"/>
      <c r="O185" s="711"/>
      <c r="P185" s="701"/>
      <c r="Q185" s="712"/>
    </row>
    <row r="186" spans="1:17" ht="14.4" customHeight="1" x14ac:dyDescent="0.3">
      <c r="A186" s="695" t="s">
        <v>529</v>
      </c>
      <c r="B186" s="696" t="s">
        <v>3714</v>
      </c>
      <c r="C186" s="696" t="s">
        <v>1006</v>
      </c>
      <c r="D186" s="696" t="s">
        <v>3816</v>
      </c>
      <c r="E186" s="696" t="s">
        <v>1588</v>
      </c>
      <c r="F186" s="711">
        <v>113.1</v>
      </c>
      <c r="G186" s="711">
        <v>66824.94</v>
      </c>
      <c r="H186" s="711">
        <v>1</v>
      </c>
      <c r="I186" s="711">
        <v>590.84827586206904</v>
      </c>
      <c r="J186" s="711">
        <v>93.759999999999991</v>
      </c>
      <c r="K186" s="711">
        <v>35605.35</v>
      </c>
      <c r="L186" s="711">
        <v>0.53281529321238441</v>
      </c>
      <c r="M186" s="711">
        <v>379.7498933447099</v>
      </c>
      <c r="N186" s="711">
        <v>101.6</v>
      </c>
      <c r="O186" s="711">
        <v>38582.6</v>
      </c>
      <c r="P186" s="701">
        <v>0.57736826999021618</v>
      </c>
      <c r="Q186" s="712">
        <v>379.75</v>
      </c>
    </row>
    <row r="187" spans="1:17" ht="14.4" customHeight="1" x14ac:dyDescent="0.3">
      <c r="A187" s="695" t="s">
        <v>529</v>
      </c>
      <c r="B187" s="696" t="s">
        <v>3714</v>
      </c>
      <c r="C187" s="696" t="s">
        <v>1006</v>
      </c>
      <c r="D187" s="696" t="s">
        <v>3817</v>
      </c>
      <c r="E187" s="696" t="s">
        <v>3818</v>
      </c>
      <c r="F187" s="711">
        <v>2</v>
      </c>
      <c r="G187" s="711">
        <v>121.02</v>
      </c>
      <c r="H187" s="711">
        <v>1</v>
      </c>
      <c r="I187" s="711">
        <v>60.51</v>
      </c>
      <c r="J187" s="711"/>
      <c r="K187" s="711"/>
      <c r="L187" s="711"/>
      <c r="M187" s="711"/>
      <c r="N187" s="711">
        <v>13</v>
      </c>
      <c r="O187" s="711">
        <v>893.62</v>
      </c>
      <c r="P187" s="701">
        <v>7.3840687489671133</v>
      </c>
      <c r="Q187" s="712">
        <v>68.739999999999995</v>
      </c>
    </row>
    <row r="188" spans="1:17" ht="14.4" customHeight="1" x14ac:dyDescent="0.3">
      <c r="A188" s="695" t="s">
        <v>529</v>
      </c>
      <c r="B188" s="696" t="s">
        <v>3714</v>
      </c>
      <c r="C188" s="696" t="s">
        <v>1006</v>
      </c>
      <c r="D188" s="696" t="s">
        <v>3819</v>
      </c>
      <c r="E188" s="696" t="s">
        <v>1594</v>
      </c>
      <c r="F188" s="711">
        <v>38</v>
      </c>
      <c r="G188" s="711">
        <v>1939.68</v>
      </c>
      <c r="H188" s="711">
        <v>1</v>
      </c>
      <c r="I188" s="711">
        <v>51.044210526315794</v>
      </c>
      <c r="J188" s="711">
        <v>34</v>
      </c>
      <c r="K188" s="711">
        <v>1392.3</v>
      </c>
      <c r="L188" s="711">
        <v>0.71779881217520414</v>
      </c>
      <c r="M188" s="711">
        <v>40.949999999999996</v>
      </c>
      <c r="N188" s="711">
        <v>37</v>
      </c>
      <c r="O188" s="711">
        <v>2574.6000000000004</v>
      </c>
      <c r="P188" s="701">
        <v>1.3273323434793369</v>
      </c>
      <c r="Q188" s="712">
        <v>69.583783783783787</v>
      </c>
    </row>
    <row r="189" spans="1:17" ht="14.4" customHeight="1" x14ac:dyDescent="0.3">
      <c r="A189" s="695" t="s">
        <v>529</v>
      </c>
      <c r="B189" s="696" t="s">
        <v>3714</v>
      </c>
      <c r="C189" s="696" t="s">
        <v>1006</v>
      </c>
      <c r="D189" s="696" t="s">
        <v>3553</v>
      </c>
      <c r="E189" s="696" t="s">
        <v>1636</v>
      </c>
      <c r="F189" s="711">
        <v>6.83</v>
      </c>
      <c r="G189" s="711">
        <v>36934.69</v>
      </c>
      <c r="H189" s="711">
        <v>1</v>
      </c>
      <c r="I189" s="711">
        <v>5407.7144948755495</v>
      </c>
      <c r="J189" s="711">
        <v>3.1</v>
      </c>
      <c r="K189" s="711">
        <v>16918.980000000003</v>
      </c>
      <c r="L189" s="711">
        <v>0.45807829983140519</v>
      </c>
      <c r="M189" s="711">
        <v>5457.7354838709689</v>
      </c>
      <c r="N189" s="711">
        <v>5.4</v>
      </c>
      <c r="O189" s="711">
        <v>29488.320000000003</v>
      </c>
      <c r="P189" s="701">
        <v>0.7983908894321301</v>
      </c>
      <c r="Q189" s="712">
        <v>5460.8</v>
      </c>
    </row>
    <row r="190" spans="1:17" ht="14.4" customHeight="1" x14ac:dyDescent="0.3">
      <c r="A190" s="695" t="s">
        <v>529</v>
      </c>
      <c r="B190" s="696" t="s">
        <v>3714</v>
      </c>
      <c r="C190" s="696" t="s">
        <v>1006</v>
      </c>
      <c r="D190" s="696" t="s">
        <v>3820</v>
      </c>
      <c r="E190" s="696" t="s">
        <v>3821</v>
      </c>
      <c r="F190" s="711"/>
      <c r="G190" s="711"/>
      <c r="H190" s="711"/>
      <c r="I190" s="711"/>
      <c r="J190" s="711">
        <v>0.1</v>
      </c>
      <c r="K190" s="711">
        <v>195.61</v>
      </c>
      <c r="L190" s="711"/>
      <c r="M190" s="711">
        <v>1956.1000000000001</v>
      </c>
      <c r="N190" s="711"/>
      <c r="O190" s="711"/>
      <c r="P190" s="701"/>
      <c r="Q190" s="712"/>
    </row>
    <row r="191" spans="1:17" ht="14.4" customHeight="1" x14ac:dyDescent="0.3">
      <c r="A191" s="695" t="s">
        <v>529</v>
      </c>
      <c r="B191" s="696" t="s">
        <v>3714</v>
      </c>
      <c r="C191" s="696" t="s">
        <v>1006</v>
      </c>
      <c r="D191" s="696" t="s">
        <v>3822</v>
      </c>
      <c r="E191" s="696" t="s">
        <v>1595</v>
      </c>
      <c r="F191" s="711">
        <v>8</v>
      </c>
      <c r="G191" s="711">
        <v>227.76</v>
      </c>
      <c r="H191" s="711">
        <v>1</v>
      </c>
      <c r="I191" s="711">
        <v>28.47</v>
      </c>
      <c r="J191" s="711">
        <v>14</v>
      </c>
      <c r="K191" s="711">
        <v>286.71999999999997</v>
      </c>
      <c r="L191" s="711">
        <v>1.2588689848963821</v>
      </c>
      <c r="M191" s="711">
        <v>20.479999999999997</v>
      </c>
      <c r="N191" s="711">
        <v>34</v>
      </c>
      <c r="O191" s="711">
        <v>1089.7</v>
      </c>
      <c r="P191" s="701">
        <v>4.7844221988057605</v>
      </c>
      <c r="Q191" s="712">
        <v>32.050000000000004</v>
      </c>
    </row>
    <row r="192" spans="1:17" ht="14.4" customHeight="1" x14ac:dyDescent="0.3">
      <c r="A192" s="695" t="s">
        <v>529</v>
      </c>
      <c r="B192" s="696" t="s">
        <v>3714</v>
      </c>
      <c r="C192" s="696" t="s">
        <v>1006</v>
      </c>
      <c r="D192" s="696" t="s">
        <v>3823</v>
      </c>
      <c r="E192" s="696" t="s">
        <v>1234</v>
      </c>
      <c r="F192" s="711"/>
      <c r="G192" s="711"/>
      <c r="H192" s="711"/>
      <c r="I192" s="711"/>
      <c r="J192" s="711"/>
      <c r="K192" s="711"/>
      <c r="L192" s="711"/>
      <c r="M192" s="711"/>
      <c r="N192" s="711">
        <v>21</v>
      </c>
      <c r="O192" s="711">
        <v>1443.54</v>
      </c>
      <c r="P192" s="701"/>
      <c r="Q192" s="712">
        <v>68.739999999999995</v>
      </c>
    </row>
    <row r="193" spans="1:17" ht="14.4" customHeight="1" x14ac:dyDescent="0.3">
      <c r="A193" s="695" t="s">
        <v>529</v>
      </c>
      <c r="B193" s="696" t="s">
        <v>3714</v>
      </c>
      <c r="C193" s="696" t="s">
        <v>1006</v>
      </c>
      <c r="D193" s="696" t="s">
        <v>3824</v>
      </c>
      <c r="E193" s="696" t="s">
        <v>3825</v>
      </c>
      <c r="F193" s="711">
        <v>9.9</v>
      </c>
      <c r="G193" s="711">
        <v>61203.78</v>
      </c>
      <c r="H193" s="711">
        <v>1</v>
      </c>
      <c r="I193" s="711">
        <v>6182.2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529</v>
      </c>
      <c r="B194" s="696" t="s">
        <v>3714</v>
      </c>
      <c r="C194" s="696" t="s">
        <v>1006</v>
      </c>
      <c r="D194" s="696" t="s">
        <v>3826</v>
      </c>
      <c r="E194" s="696" t="s">
        <v>3827</v>
      </c>
      <c r="F194" s="711">
        <v>1.6</v>
      </c>
      <c r="G194" s="711">
        <v>4945.76</v>
      </c>
      <c r="H194" s="711">
        <v>1</v>
      </c>
      <c r="I194" s="711">
        <v>3091.1</v>
      </c>
      <c r="J194" s="711">
        <v>0.8</v>
      </c>
      <c r="K194" s="711">
        <v>1762.48</v>
      </c>
      <c r="L194" s="711">
        <v>0.35636181294684738</v>
      </c>
      <c r="M194" s="711">
        <v>2203.1</v>
      </c>
      <c r="N194" s="711"/>
      <c r="O194" s="711"/>
      <c r="P194" s="701"/>
      <c r="Q194" s="712"/>
    </row>
    <row r="195" spans="1:17" ht="14.4" customHeight="1" x14ac:dyDescent="0.3">
      <c r="A195" s="695" t="s">
        <v>529</v>
      </c>
      <c r="B195" s="696" t="s">
        <v>3714</v>
      </c>
      <c r="C195" s="696" t="s">
        <v>1006</v>
      </c>
      <c r="D195" s="696" t="s">
        <v>3828</v>
      </c>
      <c r="E195" s="696" t="s">
        <v>3829</v>
      </c>
      <c r="F195" s="711"/>
      <c r="G195" s="711"/>
      <c r="H195" s="711"/>
      <c r="I195" s="711"/>
      <c r="J195" s="711"/>
      <c r="K195" s="711"/>
      <c r="L195" s="711"/>
      <c r="M195" s="711"/>
      <c r="N195" s="711">
        <v>1</v>
      </c>
      <c r="O195" s="711">
        <v>4511.05</v>
      </c>
      <c r="P195" s="701"/>
      <c r="Q195" s="712">
        <v>4511.05</v>
      </c>
    </row>
    <row r="196" spans="1:17" ht="14.4" customHeight="1" x14ac:dyDescent="0.3">
      <c r="A196" s="695" t="s">
        <v>529</v>
      </c>
      <c r="B196" s="696" t="s">
        <v>3714</v>
      </c>
      <c r="C196" s="696" t="s">
        <v>1006</v>
      </c>
      <c r="D196" s="696" t="s">
        <v>3830</v>
      </c>
      <c r="E196" s="696" t="s">
        <v>3831</v>
      </c>
      <c r="F196" s="711">
        <v>8</v>
      </c>
      <c r="G196" s="711">
        <v>5018.96</v>
      </c>
      <c r="H196" s="711">
        <v>1</v>
      </c>
      <c r="I196" s="711">
        <v>627.37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529</v>
      </c>
      <c r="B197" s="696" t="s">
        <v>3714</v>
      </c>
      <c r="C197" s="696" t="s">
        <v>1006</v>
      </c>
      <c r="D197" s="696" t="s">
        <v>3832</v>
      </c>
      <c r="E197" s="696" t="s">
        <v>3833</v>
      </c>
      <c r="F197" s="711"/>
      <c r="G197" s="711"/>
      <c r="H197" s="711"/>
      <c r="I197" s="711"/>
      <c r="J197" s="711">
        <v>1.9</v>
      </c>
      <c r="K197" s="711">
        <v>412.29999999999995</v>
      </c>
      <c r="L197" s="711"/>
      <c r="M197" s="711">
        <v>217</v>
      </c>
      <c r="N197" s="711"/>
      <c r="O197" s="711"/>
      <c r="P197" s="701"/>
      <c r="Q197" s="712"/>
    </row>
    <row r="198" spans="1:17" ht="14.4" customHeight="1" x14ac:dyDescent="0.3">
      <c r="A198" s="695" t="s">
        <v>529</v>
      </c>
      <c r="B198" s="696" t="s">
        <v>3714</v>
      </c>
      <c r="C198" s="696" t="s">
        <v>1006</v>
      </c>
      <c r="D198" s="696" t="s">
        <v>3834</v>
      </c>
      <c r="E198" s="696" t="s">
        <v>3835</v>
      </c>
      <c r="F198" s="711"/>
      <c r="G198" s="711"/>
      <c r="H198" s="711"/>
      <c r="I198" s="711"/>
      <c r="J198" s="711"/>
      <c r="K198" s="711"/>
      <c r="L198" s="711"/>
      <c r="M198" s="711"/>
      <c r="N198" s="711">
        <v>20</v>
      </c>
      <c r="O198" s="711">
        <v>1374.8</v>
      </c>
      <c r="P198" s="701"/>
      <c r="Q198" s="712">
        <v>68.739999999999995</v>
      </c>
    </row>
    <row r="199" spans="1:17" ht="14.4" customHeight="1" x14ac:dyDescent="0.3">
      <c r="A199" s="695" t="s">
        <v>529</v>
      </c>
      <c r="B199" s="696" t="s">
        <v>3714</v>
      </c>
      <c r="C199" s="696" t="s">
        <v>1006</v>
      </c>
      <c r="D199" s="696" t="s">
        <v>3836</v>
      </c>
      <c r="E199" s="696" t="s">
        <v>3837</v>
      </c>
      <c r="F199" s="711"/>
      <c r="G199" s="711"/>
      <c r="H199" s="711"/>
      <c r="I199" s="711"/>
      <c r="J199" s="711">
        <v>0.2</v>
      </c>
      <c r="K199" s="711">
        <v>9.68</v>
      </c>
      <c r="L199" s="711"/>
      <c r="M199" s="711">
        <v>48.4</v>
      </c>
      <c r="N199" s="711">
        <v>1.8</v>
      </c>
      <c r="O199" s="711">
        <v>87.24</v>
      </c>
      <c r="P199" s="701"/>
      <c r="Q199" s="712">
        <v>48.466666666666661</v>
      </c>
    </row>
    <row r="200" spans="1:17" ht="14.4" customHeight="1" x14ac:dyDescent="0.3">
      <c r="A200" s="695" t="s">
        <v>529</v>
      </c>
      <c r="B200" s="696" t="s">
        <v>3714</v>
      </c>
      <c r="C200" s="696" t="s">
        <v>1006</v>
      </c>
      <c r="D200" s="696" t="s">
        <v>3838</v>
      </c>
      <c r="E200" s="696" t="s">
        <v>1237</v>
      </c>
      <c r="F200" s="711">
        <v>45.800000000000004</v>
      </c>
      <c r="G200" s="711">
        <v>4065.3799999999997</v>
      </c>
      <c r="H200" s="711">
        <v>1</v>
      </c>
      <c r="I200" s="711">
        <v>88.763755458515263</v>
      </c>
      <c r="J200" s="711">
        <v>30.13</v>
      </c>
      <c r="K200" s="711">
        <v>2921.55</v>
      </c>
      <c r="L200" s="711">
        <v>0.71864130782362301</v>
      </c>
      <c r="M200" s="711">
        <v>96.964819117158981</v>
      </c>
      <c r="N200" s="711">
        <v>29.6</v>
      </c>
      <c r="O200" s="711">
        <v>2870.2</v>
      </c>
      <c r="P200" s="701">
        <v>0.70601026226330632</v>
      </c>
      <c r="Q200" s="712">
        <v>96.96621621621621</v>
      </c>
    </row>
    <row r="201" spans="1:17" ht="14.4" customHeight="1" x14ac:dyDescent="0.3">
      <c r="A201" s="695" t="s">
        <v>529</v>
      </c>
      <c r="B201" s="696" t="s">
        <v>3714</v>
      </c>
      <c r="C201" s="696" t="s">
        <v>1006</v>
      </c>
      <c r="D201" s="696" t="s">
        <v>3839</v>
      </c>
      <c r="E201" s="696" t="s">
        <v>3840</v>
      </c>
      <c r="F201" s="711">
        <v>38</v>
      </c>
      <c r="G201" s="711">
        <v>2190.3199999999997</v>
      </c>
      <c r="H201" s="711">
        <v>1</v>
      </c>
      <c r="I201" s="711">
        <v>57.639999999999993</v>
      </c>
      <c r="J201" s="711">
        <v>10</v>
      </c>
      <c r="K201" s="711">
        <v>640</v>
      </c>
      <c r="L201" s="711">
        <v>0.29219474779940835</v>
      </c>
      <c r="M201" s="711">
        <v>64</v>
      </c>
      <c r="N201" s="711">
        <v>12</v>
      </c>
      <c r="O201" s="711">
        <v>768</v>
      </c>
      <c r="P201" s="701">
        <v>0.35063369735929001</v>
      </c>
      <c r="Q201" s="712">
        <v>64</v>
      </c>
    </row>
    <row r="202" spans="1:17" ht="14.4" customHeight="1" x14ac:dyDescent="0.3">
      <c r="A202" s="695" t="s">
        <v>529</v>
      </c>
      <c r="B202" s="696" t="s">
        <v>3714</v>
      </c>
      <c r="C202" s="696" t="s">
        <v>1006</v>
      </c>
      <c r="D202" s="696" t="s">
        <v>3841</v>
      </c>
      <c r="E202" s="696" t="s">
        <v>3541</v>
      </c>
      <c r="F202" s="711">
        <v>14</v>
      </c>
      <c r="G202" s="711">
        <v>7270.34</v>
      </c>
      <c r="H202" s="711">
        <v>1</v>
      </c>
      <c r="I202" s="711">
        <v>519.31000000000006</v>
      </c>
      <c r="J202" s="711"/>
      <c r="K202" s="711"/>
      <c r="L202" s="711"/>
      <c r="M202" s="711"/>
      <c r="N202" s="711"/>
      <c r="O202" s="711"/>
      <c r="P202" s="701"/>
      <c r="Q202" s="712"/>
    </row>
    <row r="203" spans="1:17" ht="14.4" customHeight="1" x14ac:dyDescent="0.3">
      <c r="A203" s="695" t="s">
        <v>529</v>
      </c>
      <c r="B203" s="696" t="s">
        <v>3714</v>
      </c>
      <c r="C203" s="696" t="s">
        <v>1006</v>
      </c>
      <c r="D203" s="696" t="s">
        <v>3842</v>
      </c>
      <c r="E203" s="696" t="s">
        <v>3803</v>
      </c>
      <c r="F203" s="711"/>
      <c r="G203" s="711"/>
      <c r="H203" s="711"/>
      <c r="I203" s="711"/>
      <c r="J203" s="711"/>
      <c r="K203" s="711"/>
      <c r="L203" s="711"/>
      <c r="M203" s="711"/>
      <c r="N203" s="711">
        <v>3</v>
      </c>
      <c r="O203" s="711">
        <v>6475.8</v>
      </c>
      <c r="P203" s="701"/>
      <c r="Q203" s="712">
        <v>2158.6</v>
      </c>
    </row>
    <row r="204" spans="1:17" ht="14.4" customHeight="1" x14ac:dyDescent="0.3">
      <c r="A204" s="695" t="s">
        <v>529</v>
      </c>
      <c r="B204" s="696" t="s">
        <v>3714</v>
      </c>
      <c r="C204" s="696" t="s">
        <v>1006</v>
      </c>
      <c r="D204" s="696" t="s">
        <v>3843</v>
      </c>
      <c r="E204" s="696" t="s">
        <v>3844</v>
      </c>
      <c r="F204" s="711">
        <v>2</v>
      </c>
      <c r="G204" s="711">
        <v>7256.12</v>
      </c>
      <c r="H204" s="711">
        <v>1</v>
      </c>
      <c r="I204" s="711">
        <v>3628.06</v>
      </c>
      <c r="J204" s="711"/>
      <c r="K204" s="711"/>
      <c r="L204" s="711"/>
      <c r="M204" s="711"/>
      <c r="N204" s="711">
        <v>3.42</v>
      </c>
      <c r="O204" s="711">
        <v>12407.9</v>
      </c>
      <c r="P204" s="701">
        <v>1.7099910144815686</v>
      </c>
      <c r="Q204" s="712">
        <v>3628.0409356725145</v>
      </c>
    </row>
    <row r="205" spans="1:17" ht="14.4" customHeight="1" x14ac:dyDescent="0.3">
      <c r="A205" s="695" t="s">
        <v>529</v>
      </c>
      <c r="B205" s="696" t="s">
        <v>3714</v>
      </c>
      <c r="C205" s="696" t="s">
        <v>1006</v>
      </c>
      <c r="D205" s="696" t="s">
        <v>3845</v>
      </c>
      <c r="E205" s="696" t="s">
        <v>3846</v>
      </c>
      <c r="F205" s="711"/>
      <c r="G205" s="711"/>
      <c r="H205" s="711"/>
      <c r="I205" s="711"/>
      <c r="J205" s="711"/>
      <c r="K205" s="711"/>
      <c r="L205" s="711"/>
      <c r="M205" s="711"/>
      <c r="N205" s="711">
        <v>0.5</v>
      </c>
      <c r="O205" s="711">
        <v>348.6</v>
      </c>
      <c r="P205" s="701"/>
      <c r="Q205" s="712">
        <v>697.2</v>
      </c>
    </row>
    <row r="206" spans="1:17" ht="14.4" customHeight="1" x14ac:dyDescent="0.3">
      <c r="A206" s="695" t="s">
        <v>529</v>
      </c>
      <c r="B206" s="696" t="s">
        <v>3714</v>
      </c>
      <c r="C206" s="696" t="s">
        <v>1006</v>
      </c>
      <c r="D206" s="696" t="s">
        <v>3847</v>
      </c>
      <c r="E206" s="696" t="s">
        <v>3848</v>
      </c>
      <c r="F206" s="711"/>
      <c r="G206" s="711"/>
      <c r="H206" s="711"/>
      <c r="I206" s="711"/>
      <c r="J206" s="711"/>
      <c r="K206" s="711"/>
      <c r="L206" s="711"/>
      <c r="M206" s="711"/>
      <c r="N206" s="711">
        <v>3</v>
      </c>
      <c r="O206" s="711">
        <v>7144.5599999999995</v>
      </c>
      <c r="P206" s="701"/>
      <c r="Q206" s="712">
        <v>2381.52</v>
      </c>
    </row>
    <row r="207" spans="1:17" ht="14.4" customHeight="1" x14ac:dyDescent="0.3">
      <c r="A207" s="695" t="s">
        <v>529</v>
      </c>
      <c r="B207" s="696" t="s">
        <v>3714</v>
      </c>
      <c r="C207" s="696" t="s">
        <v>3849</v>
      </c>
      <c r="D207" s="696" t="s">
        <v>3850</v>
      </c>
      <c r="E207" s="696" t="s">
        <v>3541</v>
      </c>
      <c r="F207" s="711">
        <v>68</v>
      </c>
      <c r="G207" s="711">
        <v>121396.93999999999</v>
      </c>
      <c r="H207" s="711">
        <v>1</v>
      </c>
      <c r="I207" s="711">
        <v>1785.2491176470587</v>
      </c>
      <c r="J207" s="711">
        <v>85</v>
      </c>
      <c r="K207" s="711">
        <v>156591.65999999997</v>
      </c>
      <c r="L207" s="711">
        <v>1.2899143915818636</v>
      </c>
      <c r="M207" s="711">
        <v>1842.2548235294114</v>
      </c>
      <c r="N207" s="711">
        <v>66.599999999999994</v>
      </c>
      <c r="O207" s="711">
        <v>124247.62000000001</v>
      </c>
      <c r="P207" s="701">
        <v>1.0234823052376776</v>
      </c>
      <c r="Q207" s="712">
        <v>1865.5798798798801</v>
      </c>
    </row>
    <row r="208" spans="1:17" ht="14.4" customHeight="1" x14ac:dyDescent="0.3">
      <c r="A208" s="695" t="s">
        <v>529</v>
      </c>
      <c r="B208" s="696" t="s">
        <v>3714</v>
      </c>
      <c r="C208" s="696" t="s">
        <v>3849</v>
      </c>
      <c r="D208" s="696" t="s">
        <v>3851</v>
      </c>
      <c r="E208" s="696" t="s">
        <v>3541</v>
      </c>
      <c r="F208" s="711">
        <v>30</v>
      </c>
      <c r="G208" s="711">
        <v>25879.17</v>
      </c>
      <c r="H208" s="711">
        <v>1</v>
      </c>
      <c r="I208" s="711">
        <v>862.6389999999999</v>
      </c>
      <c r="J208" s="711">
        <v>28</v>
      </c>
      <c r="K208" s="711">
        <v>25476.039999999997</v>
      </c>
      <c r="L208" s="711">
        <v>0.98442260706197293</v>
      </c>
      <c r="M208" s="711">
        <v>909.85857142857128</v>
      </c>
      <c r="N208" s="711">
        <v>11</v>
      </c>
      <c r="O208" s="711">
        <v>10181.27</v>
      </c>
      <c r="P208" s="701">
        <v>0.39341563118137102</v>
      </c>
      <c r="Q208" s="712">
        <v>925.57</v>
      </c>
    </row>
    <row r="209" spans="1:17" ht="14.4" customHeight="1" x14ac:dyDescent="0.3">
      <c r="A209" s="695" t="s">
        <v>529</v>
      </c>
      <c r="B209" s="696" t="s">
        <v>3714</v>
      </c>
      <c r="C209" s="696" t="s">
        <v>3558</v>
      </c>
      <c r="D209" s="696" t="s">
        <v>3852</v>
      </c>
      <c r="E209" s="696" t="s">
        <v>3853</v>
      </c>
      <c r="F209" s="711">
        <v>42</v>
      </c>
      <c r="G209" s="711">
        <v>45311.69999999999</v>
      </c>
      <c r="H209" s="711">
        <v>1</v>
      </c>
      <c r="I209" s="711">
        <v>1078.8499999999997</v>
      </c>
      <c r="J209" s="711">
        <v>8</v>
      </c>
      <c r="K209" s="711">
        <v>8630.7999999999993</v>
      </c>
      <c r="L209" s="711">
        <v>0.19047619047619049</v>
      </c>
      <c r="M209" s="711">
        <v>1078.8499999999999</v>
      </c>
      <c r="N209" s="711">
        <v>63</v>
      </c>
      <c r="O209" s="711">
        <v>67967.550000000017</v>
      </c>
      <c r="P209" s="701">
        <v>1.5000000000000007</v>
      </c>
      <c r="Q209" s="712">
        <v>1078.8500000000004</v>
      </c>
    </row>
    <row r="210" spans="1:17" ht="14.4" customHeight="1" x14ac:dyDescent="0.3">
      <c r="A210" s="695" t="s">
        <v>529</v>
      </c>
      <c r="B210" s="696" t="s">
        <v>3714</v>
      </c>
      <c r="C210" s="696" t="s">
        <v>3558</v>
      </c>
      <c r="D210" s="696" t="s">
        <v>3854</v>
      </c>
      <c r="E210" s="696" t="s">
        <v>3855</v>
      </c>
      <c r="F210" s="711">
        <v>42</v>
      </c>
      <c r="G210" s="711">
        <v>275179.38</v>
      </c>
      <c r="H210" s="711">
        <v>1</v>
      </c>
      <c r="I210" s="711">
        <v>6551.89</v>
      </c>
      <c r="J210" s="711">
        <v>8</v>
      </c>
      <c r="K210" s="711">
        <v>52415.12</v>
      </c>
      <c r="L210" s="711">
        <v>0.19047619047619049</v>
      </c>
      <c r="M210" s="711">
        <v>6551.89</v>
      </c>
      <c r="N210" s="711">
        <v>11</v>
      </c>
      <c r="O210" s="711">
        <v>72070.790000000008</v>
      </c>
      <c r="P210" s="701">
        <v>0.26190476190476192</v>
      </c>
      <c r="Q210" s="712">
        <v>6551.89</v>
      </c>
    </row>
    <row r="211" spans="1:17" ht="14.4" customHeight="1" x14ac:dyDescent="0.3">
      <c r="A211" s="695" t="s">
        <v>529</v>
      </c>
      <c r="B211" s="696" t="s">
        <v>3714</v>
      </c>
      <c r="C211" s="696" t="s">
        <v>3558</v>
      </c>
      <c r="D211" s="696" t="s">
        <v>3856</v>
      </c>
      <c r="E211" s="696" t="s">
        <v>3857</v>
      </c>
      <c r="F211" s="711"/>
      <c r="G211" s="711"/>
      <c r="H211" s="711"/>
      <c r="I211" s="711"/>
      <c r="J211" s="711"/>
      <c r="K211" s="711"/>
      <c r="L211" s="711"/>
      <c r="M211" s="711"/>
      <c r="N211" s="711">
        <v>1</v>
      </c>
      <c r="O211" s="711">
        <v>14700</v>
      </c>
      <c r="P211" s="701"/>
      <c r="Q211" s="712">
        <v>14700</v>
      </c>
    </row>
    <row r="212" spans="1:17" ht="14.4" customHeight="1" x14ac:dyDescent="0.3">
      <c r="A212" s="695" t="s">
        <v>529</v>
      </c>
      <c r="B212" s="696" t="s">
        <v>3714</v>
      </c>
      <c r="C212" s="696" t="s">
        <v>3558</v>
      </c>
      <c r="D212" s="696" t="s">
        <v>3858</v>
      </c>
      <c r="E212" s="696" t="s">
        <v>3859</v>
      </c>
      <c r="F212" s="711">
        <v>1</v>
      </c>
      <c r="G212" s="711">
        <v>1672</v>
      </c>
      <c r="H212" s="711">
        <v>1</v>
      </c>
      <c r="I212" s="711">
        <v>1672</v>
      </c>
      <c r="J212" s="711">
        <v>1</v>
      </c>
      <c r="K212" s="711">
        <v>1732.8</v>
      </c>
      <c r="L212" s="711">
        <v>1.0363636363636364</v>
      </c>
      <c r="M212" s="711">
        <v>1732.8</v>
      </c>
      <c r="N212" s="711"/>
      <c r="O212" s="711"/>
      <c r="P212" s="701"/>
      <c r="Q212" s="712"/>
    </row>
    <row r="213" spans="1:17" ht="14.4" customHeight="1" x14ac:dyDescent="0.3">
      <c r="A213" s="695" t="s">
        <v>529</v>
      </c>
      <c r="B213" s="696" t="s">
        <v>3714</v>
      </c>
      <c r="C213" s="696" t="s">
        <v>3558</v>
      </c>
      <c r="D213" s="696" t="s">
        <v>3559</v>
      </c>
      <c r="E213" s="696" t="s">
        <v>3560</v>
      </c>
      <c r="F213" s="711"/>
      <c r="G213" s="711"/>
      <c r="H213" s="711"/>
      <c r="I213" s="711"/>
      <c r="J213" s="711"/>
      <c r="K213" s="711"/>
      <c r="L213" s="711"/>
      <c r="M213" s="711"/>
      <c r="N213" s="711">
        <v>3</v>
      </c>
      <c r="O213" s="711">
        <v>7875.33</v>
      </c>
      <c r="P213" s="701"/>
      <c r="Q213" s="712">
        <v>2625.11</v>
      </c>
    </row>
    <row r="214" spans="1:17" ht="14.4" customHeight="1" x14ac:dyDescent="0.3">
      <c r="A214" s="695" t="s">
        <v>529</v>
      </c>
      <c r="B214" s="696" t="s">
        <v>3714</v>
      </c>
      <c r="C214" s="696" t="s">
        <v>3558</v>
      </c>
      <c r="D214" s="696" t="s">
        <v>3561</v>
      </c>
      <c r="E214" s="696" t="s">
        <v>3562</v>
      </c>
      <c r="F214" s="711"/>
      <c r="G214" s="711"/>
      <c r="H214" s="711"/>
      <c r="I214" s="711"/>
      <c r="J214" s="711"/>
      <c r="K214" s="711"/>
      <c r="L214" s="711"/>
      <c r="M214" s="711"/>
      <c r="N214" s="711">
        <v>11</v>
      </c>
      <c r="O214" s="711">
        <v>11514.029999999999</v>
      </c>
      <c r="P214" s="701"/>
      <c r="Q214" s="712">
        <v>1046.7299999999998</v>
      </c>
    </row>
    <row r="215" spans="1:17" ht="14.4" customHeight="1" x14ac:dyDescent="0.3">
      <c r="A215" s="695" t="s">
        <v>529</v>
      </c>
      <c r="B215" s="696" t="s">
        <v>3714</v>
      </c>
      <c r="C215" s="696" t="s">
        <v>3558</v>
      </c>
      <c r="D215" s="696" t="s">
        <v>3563</v>
      </c>
      <c r="E215" s="696" t="s">
        <v>3564</v>
      </c>
      <c r="F215" s="711">
        <v>1</v>
      </c>
      <c r="G215" s="711">
        <v>966</v>
      </c>
      <c r="H215" s="711">
        <v>1</v>
      </c>
      <c r="I215" s="711">
        <v>966</v>
      </c>
      <c r="J215" s="711">
        <v>8</v>
      </c>
      <c r="K215" s="711">
        <v>8009.04</v>
      </c>
      <c r="L215" s="711">
        <v>8.2909316770186336</v>
      </c>
      <c r="M215" s="711">
        <v>1001.13</v>
      </c>
      <c r="N215" s="711"/>
      <c r="O215" s="711"/>
      <c r="P215" s="701"/>
      <c r="Q215" s="712"/>
    </row>
    <row r="216" spans="1:17" ht="14.4" customHeight="1" x14ac:dyDescent="0.3">
      <c r="A216" s="695" t="s">
        <v>529</v>
      </c>
      <c r="B216" s="696" t="s">
        <v>3714</v>
      </c>
      <c r="C216" s="696" t="s">
        <v>3558</v>
      </c>
      <c r="D216" s="696" t="s">
        <v>3860</v>
      </c>
      <c r="E216" s="696" t="s">
        <v>3861</v>
      </c>
      <c r="F216" s="711">
        <v>6</v>
      </c>
      <c r="G216" s="711">
        <v>4270.26</v>
      </c>
      <c r="H216" s="711">
        <v>1</v>
      </c>
      <c r="I216" s="711">
        <v>711.71</v>
      </c>
      <c r="J216" s="711">
        <v>1</v>
      </c>
      <c r="K216" s="711">
        <v>724.42</v>
      </c>
      <c r="L216" s="711">
        <v>0.16964306623015926</v>
      </c>
      <c r="M216" s="711">
        <v>724.42</v>
      </c>
      <c r="N216" s="711">
        <v>11</v>
      </c>
      <c r="O216" s="711">
        <v>7968.619999999999</v>
      </c>
      <c r="P216" s="701">
        <v>1.8660737285317519</v>
      </c>
      <c r="Q216" s="712">
        <v>724.42</v>
      </c>
    </row>
    <row r="217" spans="1:17" ht="14.4" customHeight="1" x14ac:dyDescent="0.3">
      <c r="A217" s="695" t="s">
        <v>529</v>
      </c>
      <c r="B217" s="696" t="s">
        <v>3714</v>
      </c>
      <c r="C217" s="696" t="s">
        <v>3558</v>
      </c>
      <c r="D217" s="696" t="s">
        <v>3565</v>
      </c>
      <c r="E217" s="696" t="s">
        <v>3566</v>
      </c>
      <c r="F217" s="711"/>
      <c r="G217" s="711"/>
      <c r="H217" s="711"/>
      <c r="I217" s="711"/>
      <c r="J217" s="711"/>
      <c r="K217" s="711"/>
      <c r="L217" s="711"/>
      <c r="M217" s="711"/>
      <c r="N217" s="711">
        <v>7</v>
      </c>
      <c r="O217" s="711">
        <v>1675.8000000000002</v>
      </c>
      <c r="P217" s="701"/>
      <c r="Q217" s="712">
        <v>239.40000000000003</v>
      </c>
    </row>
    <row r="218" spans="1:17" ht="14.4" customHeight="1" x14ac:dyDescent="0.3">
      <c r="A218" s="695" t="s">
        <v>529</v>
      </c>
      <c r="B218" s="696" t="s">
        <v>3714</v>
      </c>
      <c r="C218" s="696" t="s">
        <v>3558</v>
      </c>
      <c r="D218" s="696" t="s">
        <v>3862</v>
      </c>
      <c r="E218" s="696" t="s">
        <v>3863</v>
      </c>
      <c r="F218" s="711">
        <v>1</v>
      </c>
      <c r="G218" s="711">
        <v>2404.36</v>
      </c>
      <c r="H218" s="711">
        <v>1</v>
      </c>
      <c r="I218" s="711">
        <v>2404.36</v>
      </c>
      <c r="J218" s="711">
        <v>5</v>
      </c>
      <c r="K218" s="711">
        <v>12021.8</v>
      </c>
      <c r="L218" s="711">
        <v>4.9999999999999991</v>
      </c>
      <c r="M218" s="711">
        <v>2404.3599999999997</v>
      </c>
      <c r="N218" s="711"/>
      <c r="O218" s="711"/>
      <c r="P218" s="701"/>
      <c r="Q218" s="712"/>
    </row>
    <row r="219" spans="1:17" ht="14.4" customHeight="1" x14ac:dyDescent="0.3">
      <c r="A219" s="695" t="s">
        <v>529</v>
      </c>
      <c r="B219" s="696" t="s">
        <v>3714</v>
      </c>
      <c r="C219" s="696" t="s">
        <v>3558</v>
      </c>
      <c r="D219" s="696" t="s">
        <v>3864</v>
      </c>
      <c r="E219" s="696" t="s">
        <v>3865</v>
      </c>
      <c r="F219" s="711">
        <v>1</v>
      </c>
      <c r="G219" s="711">
        <v>452.89</v>
      </c>
      <c r="H219" s="711">
        <v>1</v>
      </c>
      <c r="I219" s="711">
        <v>452.89</v>
      </c>
      <c r="J219" s="711">
        <v>2</v>
      </c>
      <c r="K219" s="711">
        <v>905.78</v>
      </c>
      <c r="L219" s="711">
        <v>2</v>
      </c>
      <c r="M219" s="711">
        <v>452.89</v>
      </c>
      <c r="N219" s="711"/>
      <c r="O219" s="711"/>
      <c r="P219" s="701"/>
      <c r="Q219" s="712"/>
    </row>
    <row r="220" spans="1:17" ht="14.4" customHeight="1" x14ac:dyDescent="0.3">
      <c r="A220" s="695" t="s">
        <v>529</v>
      </c>
      <c r="B220" s="696" t="s">
        <v>3714</v>
      </c>
      <c r="C220" s="696" t="s">
        <v>3558</v>
      </c>
      <c r="D220" s="696" t="s">
        <v>3866</v>
      </c>
      <c r="E220" s="696" t="s">
        <v>3867</v>
      </c>
      <c r="F220" s="711">
        <v>12</v>
      </c>
      <c r="G220" s="711">
        <v>15973.11</v>
      </c>
      <c r="H220" s="711">
        <v>1</v>
      </c>
      <c r="I220" s="711">
        <v>1331.0925</v>
      </c>
      <c r="J220" s="711">
        <v>6</v>
      </c>
      <c r="K220" s="711">
        <v>8202.42</v>
      </c>
      <c r="L220" s="711">
        <v>0.51351427492830137</v>
      </c>
      <c r="M220" s="711">
        <v>1367.07</v>
      </c>
      <c r="N220" s="711">
        <v>11</v>
      </c>
      <c r="O220" s="711">
        <v>15037.77</v>
      </c>
      <c r="P220" s="701">
        <v>0.9414428373685525</v>
      </c>
      <c r="Q220" s="712">
        <v>1367.07</v>
      </c>
    </row>
    <row r="221" spans="1:17" ht="14.4" customHeight="1" x14ac:dyDescent="0.3">
      <c r="A221" s="695" t="s">
        <v>529</v>
      </c>
      <c r="B221" s="696" t="s">
        <v>3714</v>
      </c>
      <c r="C221" s="696" t="s">
        <v>3558</v>
      </c>
      <c r="D221" s="696" t="s">
        <v>3868</v>
      </c>
      <c r="E221" s="696" t="s">
        <v>3869</v>
      </c>
      <c r="F221" s="711">
        <v>7</v>
      </c>
      <c r="G221" s="711">
        <v>12980.099999999999</v>
      </c>
      <c r="H221" s="711">
        <v>1</v>
      </c>
      <c r="I221" s="711">
        <v>1854.2999999999997</v>
      </c>
      <c r="J221" s="711">
        <v>6</v>
      </c>
      <c r="K221" s="711">
        <v>11125.8</v>
      </c>
      <c r="L221" s="711">
        <v>0.85714285714285721</v>
      </c>
      <c r="M221" s="711">
        <v>1854.3</v>
      </c>
      <c r="N221" s="711">
        <v>12</v>
      </c>
      <c r="O221" s="711">
        <v>22251.599999999999</v>
      </c>
      <c r="P221" s="701">
        <v>1.7142857142857144</v>
      </c>
      <c r="Q221" s="712">
        <v>1854.3</v>
      </c>
    </row>
    <row r="222" spans="1:17" ht="14.4" customHeight="1" x14ac:dyDescent="0.3">
      <c r="A222" s="695" t="s">
        <v>529</v>
      </c>
      <c r="B222" s="696" t="s">
        <v>3714</v>
      </c>
      <c r="C222" s="696" t="s">
        <v>3558</v>
      </c>
      <c r="D222" s="696" t="s">
        <v>3567</v>
      </c>
      <c r="E222" s="696" t="s">
        <v>3568</v>
      </c>
      <c r="F222" s="711"/>
      <c r="G222" s="711"/>
      <c r="H222" s="711"/>
      <c r="I222" s="711"/>
      <c r="J222" s="711"/>
      <c r="K222" s="711"/>
      <c r="L222" s="711"/>
      <c r="M222" s="711"/>
      <c r="N222" s="711">
        <v>11</v>
      </c>
      <c r="O222" s="711">
        <v>9918.0400000000009</v>
      </c>
      <c r="P222" s="701"/>
      <c r="Q222" s="712">
        <v>901.6400000000001</v>
      </c>
    </row>
    <row r="223" spans="1:17" ht="14.4" customHeight="1" x14ac:dyDescent="0.3">
      <c r="A223" s="695" t="s">
        <v>529</v>
      </c>
      <c r="B223" s="696" t="s">
        <v>3714</v>
      </c>
      <c r="C223" s="696" t="s">
        <v>3558</v>
      </c>
      <c r="D223" s="696" t="s">
        <v>3870</v>
      </c>
      <c r="E223" s="696" t="s">
        <v>3871</v>
      </c>
      <c r="F223" s="711">
        <v>14</v>
      </c>
      <c r="G223" s="711">
        <v>5985</v>
      </c>
      <c r="H223" s="711">
        <v>1</v>
      </c>
      <c r="I223" s="711">
        <v>427.5</v>
      </c>
      <c r="J223" s="711">
        <v>1</v>
      </c>
      <c r="K223" s="711">
        <v>427.5</v>
      </c>
      <c r="L223" s="711">
        <v>7.1428571428571425E-2</v>
      </c>
      <c r="M223" s="711">
        <v>427.5</v>
      </c>
      <c r="N223" s="711"/>
      <c r="O223" s="711"/>
      <c r="P223" s="701"/>
      <c r="Q223" s="712"/>
    </row>
    <row r="224" spans="1:17" ht="14.4" customHeight="1" x14ac:dyDescent="0.3">
      <c r="A224" s="695" t="s">
        <v>529</v>
      </c>
      <c r="B224" s="696" t="s">
        <v>3714</v>
      </c>
      <c r="C224" s="696" t="s">
        <v>3558</v>
      </c>
      <c r="D224" s="696" t="s">
        <v>3872</v>
      </c>
      <c r="E224" s="696" t="s">
        <v>3873</v>
      </c>
      <c r="F224" s="711">
        <v>4</v>
      </c>
      <c r="G224" s="711">
        <v>2901.8</v>
      </c>
      <c r="H224" s="711">
        <v>1</v>
      </c>
      <c r="I224" s="711">
        <v>725.45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529</v>
      </c>
      <c r="B225" s="696" t="s">
        <v>3714</v>
      </c>
      <c r="C225" s="696" t="s">
        <v>3558</v>
      </c>
      <c r="D225" s="696" t="s">
        <v>3874</v>
      </c>
      <c r="E225" s="696" t="s">
        <v>3875</v>
      </c>
      <c r="F225" s="711">
        <v>42</v>
      </c>
      <c r="G225" s="711">
        <v>148567.44000000003</v>
      </c>
      <c r="H225" s="711">
        <v>1</v>
      </c>
      <c r="I225" s="711">
        <v>3537.3200000000006</v>
      </c>
      <c r="J225" s="711">
        <v>8</v>
      </c>
      <c r="K225" s="711">
        <v>28298.560000000001</v>
      </c>
      <c r="L225" s="711">
        <v>0.19047619047619044</v>
      </c>
      <c r="M225" s="711">
        <v>3537.32</v>
      </c>
      <c r="N225" s="711">
        <v>65</v>
      </c>
      <c r="O225" s="711">
        <v>229925.8</v>
      </c>
      <c r="P225" s="701">
        <v>1.5476190476190472</v>
      </c>
      <c r="Q225" s="712">
        <v>3537.3199999999997</v>
      </c>
    </row>
    <row r="226" spans="1:17" ht="14.4" customHeight="1" x14ac:dyDescent="0.3">
      <c r="A226" s="695" t="s">
        <v>529</v>
      </c>
      <c r="B226" s="696" t="s">
        <v>3714</v>
      </c>
      <c r="C226" s="696" t="s">
        <v>3558</v>
      </c>
      <c r="D226" s="696" t="s">
        <v>3569</v>
      </c>
      <c r="E226" s="696" t="s">
        <v>3570</v>
      </c>
      <c r="F226" s="711">
        <v>11</v>
      </c>
      <c r="G226" s="711">
        <v>4410.1000000000004</v>
      </c>
      <c r="H226" s="711">
        <v>1</v>
      </c>
      <c r="I226" s="711">
        <v>400.91818181818184</v>
      </c>
      <c r="J226" s="711">
        <v>10</v>
      </c>
      <c r="K226" s="711">
        <v>4087.3999999999996</v>
      </c>
      <c r="L226" s="711">
        <v>0.92682705607582583</v>
      </c>
      <c r="M226" s="711">
        <v>408.73999999999995</v>
      </c>
      <c r="N226" s="711">
        <v>8</v>
      </c>
      <c r="O226" s="711">
        <v>3269.92</v>
      </c>
      <c r="P226" s="701">
        <v>0.74146164486066068</v>
      </c>
      <c r="Q226" s="712">
        <v>408.74</v>
      </c>
    </row>
    <row r="227" spans="1:17" ht="14.4" customHeight="1" x14ac:dyDescent="0.3">
      <c r="A227" s="695" t="s">
        <v>529</v>
      </c>
      <c r="B227" s="696" t="s">
        <v>3714</v>
      </c>
      <c r="C227" s="696" t="s">
        <v>3558</v>
      </c>
      <c r="D227" s="696" t="s">
        <v>3876</v>
      </c>
      <c r="E227" s="696" t="s">
        <v>3877</v>
      </c>
      <c r="F227" s="711"/>
      <c r="G227" s="711"/>
      <c r="H227" s="711"/>
      <c r="I227" s="711"/>
      <c r="J227" s="711">
        <v>2</v>
      </c>
      <c r="K227" s="711">
        <v>4786</v>
      </c>
      <c r="L227" s="711"/>
      <c r="M227" s="711">
        <v>2393</v>
      </c>
      <c r="N227" s="711"/>
      <c r="O227" s="711"/>
      <c r="P227" s="701"/>
      <c r="Q227" s="712"/>
    </row>
    <row r="228" spans="1:17" ht="14.4" customHeight="1" x14ac:dyDescent="0.3">
      <c r="A228" s="695" t="s">
        <v>529</v>
      </c>
      <c r="B228" s="696" t="s">
        <v>3714</v>
      </c>
      <c r="C228" s="696" t="s">
        <v>3558</v>
      </c>
      <c r="D228" s="696" t="s">
        <v>3571</v>
      </c>
      <c r="E228" s="696" t="s">
        <v>3572</v>
      </c>
      <c r="F228" s="711">
        <v>29</v>
      </c>
      <c r="G228" s="711">
        <v>5869.6</v>
      </c>
      <c r="H228" s="711">
        <v>1</v>
      </c>
      <c r="I228" s="711">
        <v>202.4</v>
      </c>
      <c r="J228" s="711">
        <v>34</v>
      </c>
      <c r="K228" s="711">
        <v>6881.6</v>
      </c>
      <c r="L228" s="711">
        <v>1.1724137931034482</v>
      </c>
      <c r="M228" s="711">
        <v>202.4</v>
      </c>
      <c r="N228" s="711">
        <v>50</v>
      </c>
      <c r="O228" s="711">
        <v>10120</v>
      </c>
      <c r="P228" s="701">
        <v>1.7241379310344827</v>
      </c>
      <c r="Q228" s="712">
        <v>202.4</v>
      </c>
    </row>
    <row r="229" spans="1:17" ht="14.4" customHeight="1" x14ac:dyDescent="0.3">
      <c r="A229" s="695" t="s">
        <v>529</v>
      </c>
      <c r="B229" s="696" t="s">
        <v>3714</v>
      </c>
      <c r="C229" s="696" t="s">
        <v>3558</v>
      </c>
      <c r="D229" s="696" t="s">
        <v>3575</v>
      </c>
      <c r="E229" s="696" t="s">
        <v>3576</v>
      </c>
      <c r="F229" s="711">
        <v>11</v>
      </c>
      <c r="G229" s="711">
        <v>18315</v>
      </c>
      <c r="H229" s="711">
        <v>1</v>
      </c>
      <c r="I229" s="711">
        <v>1665</v>
      </c>
      <c r="J229" s="711">
        <v>4</v>
      </c>
      <c r="K229" s="711">
        <v>6660</v>
      </c>
      <c r="L229" s="711">
        <v>0.36363636363636365</v>
      </c>
      <c r="M229" s="711">
        <v>1665</v>
      </c>
      <c r="N229" s="711">
        <v>19</v>
      </c>
      <c r="O229" s="711">
        <v>31635</v>
      </c>
      <c r="P229" s="701">
        <v>1.7272727272727273</v>
      </c>
      <c r="Q229" s="712">
        <v>1665</v>
      </c>
    </row>
    <row r="230" spans="1:17" ht="14.4" customHeight="1" x14ac:dyDescent="0.3">
      <c r="A230" s="695" t="s">
        <v>529</v>
      </c>
      <c r="B230" s="696" t="s">
        <v>3714</v>
      </c>
      <c r="C230" s="696" t="s">
        <v>3558</v>
      </c>
      <c r="D230" s="696" t="s">
        <v>3577</v>
      </c>
      <c r="E230" s="696" t="s">
        <v>3578</v>
      </c>
      <c r="F230" s="711">
        <v>6</v>
      </c>
      <c r="G230" s="711">
        <v>14616</v>
      </c>
      <c r="H230" s="711">
        <v>1</v>
      </c>
      <c r="I230" s="711">
        <v>2436</v>
      </c>
      <c r="J230" s="711">
        <v>12</v>
      </c>
      <c r="K230" s="711">
        <v>29232</v>
      </c>
      <c r="L230" s="711">
        <v>2</v>
      </c>
      <c r="M230" s="711">
        <v>2436</v>
      </c>
      <c r="N230" s="711">
        <v>10</v>
      </c>
      <c r="O230" s="711">
        <v>24360</v>
      </c>
      <c r="P230" s="701">
        <v>1.6666666666666667</v>
      </c>
      <c r="Q230" s="712">
        <v>2436</v>
      </c>
    </row>
    <row r="231" spans="1:17" ht="14.4" customHeight="1" x14ac:dyDescent="0.3">
      <c r="A231" s="695" t="s">
        <v>529</v>
      </c>
      <c r="B231" s="696" t="s">
        <v>3714</v>
      </c>
      <c r="C231" s="696" t="s">
        <v>3558</v>
      </c>
      <c r="D231" s="696" t="s">
        <v>3579</v>
      </c>
      <c r="E231" s="696" t="s">
        <v>3580</v>
      </c>
      <c r="F231" s="711">
        <v>15</v>
      </c>
      <c r="G231" s="711">
        <v>11100</v>
      </c>
      <c r="H231" s="711">
        <v>1</v>
      </c>
      <c r="I231" s="711">
        <v>740</v>
      </c>
      <c r="J231" s="711">
        <v>25</v>
      </c>
      <c r="K231" s="711">
        <v>18500</v>
      </c>
      <c r="L231" s="711">
        <v>1.6666666666666667</v>
      </c>
      <c r="M231" s="711">
        <v>740</v>
      </c>
      <c r="N231" s="711">
        <v>24</v>
      </c>
      <c r="O231" s="711">
        <v>17760</v>
      </c>
      <c r="P231" s="701">
        <v>1.6</v>
      </c>
      <c r="Q231" s="712">
        <v>740</v>
      </c>
    </row>
    <row r="232" spans="1:17" ht="14.4" customHeight="1" x14ac:dyDescent="0.3">
      <c r="A232" s="695" t="s">
        <v>529</v>
      </c>
      <c r="B232" s="696" t="s">
        <v>3714</v>
      </c>
      <c r="C232" s="696" t="s">
        <v>3558</v>
      </c>
      <c r="D232" s="696" t="s">
        <v>3878</v>
      </c>
      <c r="E232" s="696" t="s">
        <v>3879</v>
      </c>
      <c r="F232" s="711">
        <v>1</v>
      </c>
      <c r="G232" s="711">
        <v>530.62</v>
      </c>
      <c r="H232" s="711">
        <v>1</v>
      </c>
      <c r="I232" s="711">
        <v>530.62</v>
      </c>
      <c r="J232" s="711"/>
      <c r="K232" s="711"/>
      <c r="L232" s="711"/>
      <c r="M232" s="711"/>
      <c r="N232" s="711">
        <v>1</v>
      </c>
      <c r="O232" s="711">
        <v>530.62</v>
      </c>
      <c r="P232" s="701">
        <v>1</v>
      </c>
      <c r="Q232" s="712">
        <v>530.62</v>
      </c>
    </row>
    <row r="233" spans="1:17" ht="14.4" customHeight="1" x14ac:dyDescent="0.3">
      <c r="A233" s="695" t="s">
        <v>529</v>
      </c>
      <c r="B233" s="696" t="s">
        <v>3714</v>
      </c>
      <c r="C233" s="696" t="s">
        <v>3558</v>
      </c>
      <c r="D233" s="696" t="s">
        <v>3880</v>
      </c>
      <c r="E233" s="696" t="s">
        <v>3881</v>
      </c>
      <c r="F233" s="711"/>
      <c r="G233" s="711"/>
      <c r="H233" s="711"/>
      <c r="I233" s="711"/>
      <c r="J233" s="711"/>
      <c r="K233" s="711"/>
      <c r="L233" s="711"/>
      <c r="M233" s="711"/>
      <c r="N233" s="711">
        <v>1</v>
      </c>
      <c r="O233" s="711">
        <v>5628</v>
      </c>
      <c r="P233" s="701"/>
      <c r="Q233" s="712">
        <v>5628</v>
      </c>
    </row>
    <row r="234" spans="1:17" ht="14.4" customHeight="1" x14ac:dyDescent="0.3">
      <c r="A234" s="695" t="s">
        <v>529</v>
      </c>
      <c r="B234" s="696" t="s">
        <v>3714</v>
      </c>
      <c r="C234" s="696" t="s">
        <v>3558</v>
      </c>
      <c r="D234" s="696" t="s">
        <v>3882</v>
      </c>
      <c r="E234" s="696" t="s">
        <v>3883</v>
      </c>
      <c r="F234" s="711">
        <v>8</v>
      </c>
      <c r="G234" s="711">
        <v>52613.599999999999</v>
      </c>
      <c r="H234" s="711">
        <v>1</v>
      </c>
      <c r="I234" s="711">
        <v>6576.7</v>
      </c>
      <c r="J234" s="711">
        <v>4</v>
      </c>
      <c r="K234" s="711">
        <v>26306.799999999999</v>
      </c>
      <c r="L234" s="711">
        <v>0.5</v>
      </c>
      <c r="M234" s="711">
        <v>6576.7</v>
      </c>
      <c r="N234" s="711">
        <v>5</v>
      </c>
      <c r="O234" s="711">
        <v>32883.5</v>
      </c>
      <c r="P234" s="701">
        <v>0.625</v>
      </c>
      <c r="Q234" s="712">
        <v>6576.7</v>
      </c>
    </row>
    <row r="235" spans="1:17" ht="14.4" customHeight="1" x14ac:dyDescent="0.3">
      <c r="A235" s="695" t="s">
        <v>529</v>
      </c>
      <c r="B235" s="696" t="s">
        <v>3714</v>
      </c>
      <c r="C235" s="696" t="s">
        <v>3558</v>
      </c>
      <c r="D235" s="696" t="s">
        <v>3884</v>
      </c>
      <c r="E235" s="696" t="s">
        <v>3885</v>
      </c>
      <c r="F235" s="711">
        <v>6</v>
      </c>
      <c r="G235" s="711">
        <v>65610</v>
      </c>
      <c r="H235" s="711">
        <v>1</v>
      </c>
      <c r="I235" s="711">
        <v>10935</v>
      </c>
      <c r="J235" s="711">
        <v>8</v>
      </c>
      <c r="K235" s="711">
        <v>87480</v>
      </c>
      <c r="L235" s="711">
        <v>1.3333333333333333</v>
      </c>
      <c r="M235" s="711">
        <v>10935</v>
      </c>
      <c r="N235" s="711">
        <v>6</v>
      </c>
      <c r="O235" s="711">
        <v>65610</v>
      </c>
      <c r="P235" s="701">
        <v>1</v>
      </c>
      <c r="Q235" s="712">
        <v>10935</v>
      </c>
    </row>
    <row r="236" spans="1:17" ht="14.4" customHeight="1" x14ac:dyDescent="0.3">
      <c r="A236" s="695" t="s">
        <v>529</v>
      </c>
      <c r="B236" s="696" t="s">
        <v>3714</v>
      </c>
      <c r="C236" s="696" t="s">
        <v>3558</v>
      </c>
      <c r="D236" s="696" t="s">
        <v>3886</v>
      </c>
      <c r="E236" s="696" t="s">
        <v>3887</v>
      </c>
      <c r="F236" s="711">
        <v>5</v>
      </c>
      <c r="G236" s="711">
        <v>65437</v>
      </c>
      <c r="H236" s="711">
        <v>1</v>
      </c>
      <c r="I236" s="711">
        <v>13087.4</v>
      </c>
      <c r="J236" s="711">
        <v>15.3</v>
      </c>
      <c r="K236" s="711">
        <v>200237.22</v>
      </c>
      <c r="L236" s="711">
        <v>3.06</v>
      </c>
      <c r="M236" s="711">
        <v>13087.4</v>
      </c>
      <c r="N236" s="711">
        <v>16</v>
      </c>
      <c r="O236" s="711">
        <v>209398.39999999997</v>
      </c>
      <c r="P236" s="701">
        <v>3.1999999999999993</v>
      </c>
      <c r="Q236" s="712">
        <v>13087.399999999998</v>
      </c>
    </row>
    <row r="237" spans="1:17" ht="14.4" customHeight="1" x14ac:dyDescent="0.3">
      <c r="A237" s="695" t="s">
        <v>529</v>
      </c>
      <c r="B237" s="696" t="s">
        <v>3714</v>
      </c>
      <c r="C237" s="696" t="s">
        <v>3558</v>
      </c>
      <c r="D237" s="696" t="s">
        <v>3888</v>
      </c>
      <c r="E237" s="696" t="s">
        <v>3889</v>
      </c>
      <c r="F237" s="711"/>
      <c r="G237" s="711"/>
      <c r="H237" s="711"/>
      <c r="I237" s="711"/>
      <c r="J237" s="711">
        <v>2</v>
      </c>
      <c r="K237" s="711">
        <v>18523.400000000001</v>
      </c>
      <c r="L237" s="711"/>
      <c r="M237" s="711">
        <v>9261.7000000000007</v>
      </c>
      <c r="N237" s="711"/>
      <c r="O237" s="711"/>
      <c r="P237" s="701"/>
      <c r="Q237" s="712"/>
    </row>
    <row r="238" spans="1:17" ht="14.4" customHeight="1" x14ac:dyDescent="0.3">
      <c r="A238" s="695" t="s">
        <v>529</v>
      </c>
      <c r="B238" s="696" t="s">
        <v>3714</v>
      </c>
      <c r="C238" s="696" t="s">
        <v>3558</v>
      </c>
      <c r="D238" s="696" t="s">
        <v>3890</v>
      </c>
      <c r="E238" s="696" t="s">
        <v>3891</v>
      </c>
      <c r="F238" s="711">
        <v>3</v>
      </c>
      <c r="G238" s="711">
        <v>10382.74</v>
      </c>
      <c r="H238" s="711">
        <v>1</v>
      </c>
      <c r="I238" s="711">
        <v>3460.9133333333334</v>
      </c>
      <c r="J238" s="711">
        <v>1</v>
      </c>
      <c r="K238" s="711">
        <v>3501.87</v>
      </c>
      <c r="L238" s="711">
        <v>0.33727802102335219</v>
      </c>
      <c r="M238" s="711">
        <v>3501.87</v>
      </c>
      <c r="N238" s="711">
        <v>3</v>
      </c>
      <c r="O238" s="711">
        <v>10505.61</v>
      </c>
      <c r="P238" s="701">
        <v>1.0118340630700566</v>
      </c>
      <c r="Q238" s="712">
        <v>3501.8700000000003</v>
      </c>
    </row>
    <row r="239" spans="1:17" ht="14.4" customHeight="1" x14ac:dyDescent="0.3">
      <c r="A239" s="695" t="s">
        <v>529</v>
      </c>
      <c r="B239" s="696" t="s">
        <v>3714</v>
      </c>
      <c r="C239" s="696" t="s">
        <v>3558</v>
      </c>
      <c r="D239" s="696" t="s">
        <v>3581</v>
      </c>
      <c r="E239" s="696" t="s">
        <v>3582</v>
      </c>
      <c r="F239" s="711">
        <v>5</v>
      </c>
      <c r="G239" s="711">
        <v>14561.64</v>
      </c>
      <c r="H239" s="711">
        <v>1</v>
      </c>
      <c r="I239" s="711">
        <v>2912.328</v>
      </c>
      <c r="J239" s="711">
        <v>10</v>
      </c>
      <c r="K239" s="711">
        <v>29329.1</v>
      </c>
      <c r="L239" s="711">
        <v>2.0141343969497942</v>
      </c>
      <c r="M239" s="711">
        <v>2932.91</v>
      </c>
      <c r="N239" s="711">
        <v>1</v>
      </c>
      <c r="O239" s="711">
        <v>2932.91</v>
      </c>
      <c r="P239" s="701">
        <v>0.20141343969497941</v>
      </c>
      <c r="Q239" s="712">
        <v>2932.91</v>
      </c>
    </row>
    <row r="240" spans="1:17" ht="14.4" customHeight="1" x14ac:dyDescent="0.3">
      <c r="A240" s="695" t="s">
        <v>529</v>
      </c>
      <c r="B240" s="696" t="s">
        <v>3714</v>
      </c>
      <c r="C240" s="696" t="s">
        <v>3558</v>
      </c>
      <c r="D240" s="696" t="s">
        <v>3583</v>
      </c>
      <c r="E240" s="696" t="s">
        <v>3584</v>
      </c>
      <c r="F240" s="711">
        <v>8</v>
      </c>
      <c r="G240" s="711">
        <v>11025</v>
      </c>
      <c r="H240" s="711">
        <v>1</v>
      </c>
      <c r="I240" s="711">
        <v>1378.125</v>
      </c>
      <c r="J240" s="711">
        <v>6</v>
      </c>
      <c r="K240" s="711">
        <v>8379</v>
      </c>
      <c r="L240" s="711">
        <v>0.76</v>
      </c>
      <c r="M240" s="711">
        <v>1396.5</v>
      </c>
      <c r="N240" s="711">
        <v>13</v>
      </c>
      <c r="O240" s="711">
        <v>18154.5</v>
      </c>
      <c r="P240" s="701">
        <v>1.6466666666666667</v>
      </c>
      <c r="Q240" s="712">
        <v>1396.5</v>
      </c>
    </row>
    <row r="241" spans="1:17" ht="14.4" customHeight="1" x14ac:dyDescent="0.3">
      <c r="A241" s="695" t="s">
        <v>529</v>
      </c>
      <c r="B241" s="696" t="s">
        <v>3714</v>
      </c>
      <c r="C241" s="696" t="s">
        <v>3558</v>
      </c>
      <c r="D241" s="696" t="s">
        <v>3892</v>
      </c>
      <c r="E241" s="696" t="s">
        <v>3893</v>
      </c>
      <c r="F241" s="711">
        <v>2</v>
      </c>
      <c r="G241" s="711">
        <v>31784</v>
      </c>
      <c r="H241" s="711">
        <v>1</v>
      </c>
      <c r="I241" s="711">
        <v>15892</v>
      </c>
      <c r="J241" s="711"/>
      <c r="K241" s="711"/>
      <c r="L241" s="711"/>
      <c r="M241" s="711"/>
      <c r="N241" s="711">
        <v>3</v>
      </c>
      <c r="O241" s="711">
        <v>47676</v>
      </c>
      <c r="P241" s="701">
        <v>1.5</v>
      </c>
      <c r="Q241" s="712">
        <v>15892</v>
      </c>
    </row>
    <row r="242" spans="1:17" ht="14.4" customHeight="1" x14ac:dyDescent="0.3">
      <c r="A242" s="695" t="s">
        <v>529</v>
      </c>
      <c r="B242" s="696" t="s">
        <v>3714</v>
      </c>
      <c r="C242" s="696" t="s">
        <v>3558</v>
      </c>
      <c r="D242" s="696" t="s">
        <v>3894</v>
      </c>
      <c r="E242" s="696" t="s">
        <v>3895</v>
      </c>
      <c r="F242" s="711"/>
      <c r="G242" s="711"/>
      <c r="H242" s="711"/>
      <c r="I242" s="711"/>
      <c r="J242" s="711"/>
      <c r="K242" s="711"/>
      <c r="L242" s="711"/>
      <c r="M242" s="711"/>
      <c r="N242" s="711">
        <v>1</v>
      </c>
      <c r="O242" s="711">
        <v>5924.89</v>
      </c>
      <c r="P242" s="701"/>
      <c r="Q242" s="712">
        <v>5924.89</v>
      </c>
    </row>
    <row r="243" spans="1:17" ht="14.4" customHeight="1" x14ac:dyDescent="0.3">
      <c r="A243" s="695" t="s">
        <v>529</v>
      </c>
      <c r="B243" s="696" t="s">
        <v>3714</v>
      </c>
      <c r="C243" s="696" t="s">
        <v>3558</v>
      </c>
      <c r="D243" s="696" t="s">
        <v>3838</v>
      </c>
      <c r="E243" s="696" t="s">
        <v>3896</v>
      </c>
      <c r="F243" s="711"/>
      <c r="G243" s="711"/>
      <c r="H243" s="711"/>
      <c r="I243" s="711"/>
      <c r="J243" s="711">
        <v>0.3</v>
      </c>
      <c r="K243" s="711">
        <v>7069.44</v>
      </c>
      <c r="L243" s="711"/>
      <c r="M243" s="711">
        <v>23564.799999999999</v>
      </c>
      <c r="N243" s="711"/>
      <c r="O243" s="711"/>
      <c r="P243" s="701"/>
      <c r="Q243" s="712"/>
    </row>
    <row r="244" spans="1:17" ht="14.4" customHeight="1" x14ac:dyDescent="0.3">
      <c r="A244" s="695" t="s">
        <v>529</v>
      </c>
      <c r="B244" s="696" t="s">
        <v>3714</v>
      </c>
      <c r="C244" s="696" t="s">
        <v>3558</v>
      </c>
      <c r="D244" s="696" t="s">
        <v>3897</v>
      </c>
      <c r="E244" s="696" t="s">
        <v>3898</v>
      </c>
      <c r="F244" s="711">
        <v>35</v>
      </c>
      <c r="G244" s="711">
        <v>601200.01</v>
      </c>
      <c r="H244" s="711">
        <v>1</v>
      </c>
      <c r="I244" s="711">
        <v>17177.143142857141</v>
      </c>
      <c r="J244" s="711"/>
      <c r="K244" s="711"/>
      <c r="L244" s="711"/>
      <c r="M244" s="711"/>
      <c r="N244" s="711">
        <v>52</v>
      </c>
      <c r="O244" s="711">
        <v>682507.79999999993</v>
      </c>
      <c r="P244" s="701">
        <v>1.1352424960871175</v>
      </c>
      <c r="Q244" s="712">
        <v>13125.149999999998</v>
      </c>
    </row>
    <row r="245" spans="1:17" ht="14.4" customHeight="1" x14ac:dyDescent="0.3">
      <c r="A245" s="695" t="s">
        <v>529</v>
      </c>
      <c r="B245" s="696" t="s">
        <v>3714</v>
      </c>
      <c r="C245" s="696" t="s">
        <v>3558</v>
      </c>
      <c r="D245" s="696" t="s">
        <v>3899</v>
      </c>
      <c r="E245" s="696" t="s">
        <v>3900</v>
      </c>
      <c r="F245" s="711">
        <v>35</v>
      </c>
      <c r="G245" s="711">
        <v>507255.8</v>
      </c>
      <c r="H245" s="711">
        <v>1</v>
      </c>
      <c r="I245" s="711">
        <v>14493.022857142856</v>
      </c>
      <c r="J245" s="711"/>
      <c r="K245" s="711"/>
      <c r="L245" s="711"/>
      <c r="M245" s="711"/>
      <c r="N245" s="711">
        <v>104</v>
      </c>
      <c r="O245" s="711">
        <v>1151732.3999999999</v>
      </c>
      <c r="P245" s="701">
        <v>2.2705159803002744</v>
      </c>
      <c r="Q245" s="712">
        <v>11074.349999999999</v>
      </c>
    </row>
    <row r="246" spans="1:17" ht="14.4" customHeight="1" x14ac:dyDescent="0.3">
      <c r="A246" s="695" t="s">
        <v>529</v>
      </c>
      <c r="B246" s="696" t="s">
        <v>3714</v>
      </c>
      <c r="C246" s="696" t="s">
        <v>3558</v>
      </c>
      <c r="D246" s="696" t="s">
        <v>3901</v>
      </c>
      <c r="E246" s="696" t="s">
        <v>3902</v>
      </c>
      <c r="F246" s="711">
        <v>70</v>
      </c>
      <c r="G246" s="711">
        <v>826643.8</v>
      </c>
      <c r="H246" s="711">
        <v>1</v>
      </c>
      <c r="I246" s="711">
        <v>11809.197142857143</v>
      </c>
      <c r="J246" s="711"/>
      <c r="K246" s="711"/>
      <c r="L246" s="711"/>
      <c r="M246" s="711"/>
      <c r="N246" s="711">
        <v>104</v>
      </c>
      <c r="O246" s="711">
        <v>938448.15999999992</v>
      </c>
      <c r="P246" s="701">
        <v>1.1352509508932382</v>
      </c>
      <c r="Q246" s="712">
        <v>9023.5399999999991</v>
      </c>
    </row>
    <row r="247" spans="1:17" ht="14.4" customHeight="1" x14ac:dyDescent="0.3">
      <c r="A247" s="695" t="s">
        <v>529</v>
      </c>
      <c r="B247" s="696" t="s">
        <v>3714</v>
      </c>
      <c r="C247" s="696" t="s">
        <v>3558</v>
      </c>
      <c r="D247" s="696" t="s">
        <v>3903</v>
      </c>
      <c r="E247" s="696" t="s">
        <v>3904</v>
      </c>
      <c r="F247" s="711">
        <v>35</v>
      </c>
      <c r="G247" s="711">
        <v>413321.89999999997</v>
      </c>
      <c r="H247" s="711">
        <v>1</v>
      </c>
      <c r="I247" s="711">
        <v>11809.197142857141</v>
      </c>
      <c r="J247" s="711"/>
      <c r="K247" s="711"/>
      <c r="L247" s="711"/>
      <c r="M247" s="711"/>
      <c r="N247" s="711">
        <v>52</v>
      </c>
      <c r="O247" s="711">
        <v>469224.07999999996</v>
      </c>
      <c r="P247" s="701">
        <v>1.1352509508932385</v>
      </c>
      <c r="Q247" s="712">
        <v>9023.5399999999991</v>
      </c>
    </row>
    <row r="248" spans="1:17" ht="14.4" customHeight="1" x14ac:dyDescent="0.3">
      <c r="A248" s="695" t="s">
        <v>529</v>
      </c>
      <c r="B248" s="696" t="s">
        <v>3714</v>
      </c>
      <c r="C248" s="696" t="s">
        <v>3558</v>
      </c>
      <c r="D248" s="696" t="s">
        <v>3905</v>
      </c>
      <c r="E248" s="696" t="s">
        <v>3906</v>
      </c>
      <c r="F248" s="711">
        <v>34</v>
      </c>
      <c r="G248" s="711">
        <v>401705.79999999993</v>
      </c>
      <c r="H248" s="711">
        <v>1</v>
      </c>
      <c r="I248" s="711">
        <v>11814.876470588233</v>
      </c>
      <c r="J248" s="711"/>
      <c r="K248" s="711"/>
      <c r="L248" s="711"/>
      <c r="M248" s="711"/>
      <c r="N248" s="711"/>
      <c r="O248" s="711"/>
      <c r="P248" s="701"/>
      <c r="Q248" s="712"/>
    </row>
    <row r="249" spans="1:17" ht="14.4" customHeight="1" x14ac:dyDescent="0.3">
      <c r="A249" s="695" t="s">
        <v>529</v>
      </c>
      <c r="B249" s="696" t="s">
        <v>3714</v>
      </c>
      <c r="C249" s="696" t="s">
        <v>3558</v>
      </c>
      <c r="D249" s="696" t="s">
        <v>3907</v>
      </c>
      <c r="E249" s="696" t="s">
        <v>3908</v>
      </c>
      <c r="F249" s="711">
        <v>34</v>
      </c>
      <c r="G249" s="711">
        <v>36519.760000000002</v>
      </c>
      <c r="H249" s="711">
        <v>1</v>
      </c>
      <c r="I249" s="711">
        <v>1074.1105882352942</v>
      </c>
      <c r="J249" s="711"/>
      <c r="K249" s="711"/>
      <c r="L249" s="711"/>
      <c r="M249" s="711"/>
      <c r="N249" s="711">
        <v>102</v>
      </c>
      <c r="O249" s="711">
        <v>83672.640000000014</v>
      </c>
      <c r="P249" s="701">
        <v>2.2911607305195876</v>
      </c>
      <c r="Q249" s="712">
        <v>820.32000000000016</v>
      </c>
    </row>
    <row r="250" spans="1:17" ht="14.4" customHeight="1" x14ac:dyDescent="0.3">
      <c r="A250" s="695" t="s">
        <v>529</v>
      </c>
      <c r="B250" s="696" t="s">
        <v>3714</v>
      </c>
      <c r="C250" s="696" t="s">
        <v>3558</v>
      </c>
      <c r="D250" s="696" t="s">
        <v>3909</v>
      </c>
      <c r="E250" s="696" t="s">
        <v>3910</v>
      </c>
      <c r="F250" s="711">
        <v>105</v>
      </c>
      <c r="G250" s="711">
        <v>253627.2</v>
      </c>
      <c r="H250" s="711">
        <v>1</v>
      </c>
      <c r="I250" s="711">
        <v>2415.497142857143</v>
      </c>
      <c r="J250" s="711"/>
      <c r="K250" s="711"/>
      <c r="L250" s="711"/>
      <c r="M250" s="711"/>
      <c r="N250" s="711">
        <v>156</v>
      </c>
      <c r="O250" s="711">
        <v>287932.32</v>
      </c>
      <c r="P250" s="701">
        <v>1.135258048032703</v>
      </c>
      <c r="Q250" s="712">
        <v>1845.72</v>
      </c>
    </row>
    <row r="251" spans="1:17" ht="14.4" customHeight="1" x14ac:dyDescent="0.3">
      <c r="A251" s="695" t="s">
        <v>529</v>
      </c>
      <c r="B251" s="696" t="s">
        <v>3714</v>
      </c>
      <c r="C251" s="696" t="s">
        <v>3558</v>
      </c>
      <c r="D251" s="696" t="s">
        <v>3911</v>
      </c>
      <c r="E251" s="696" t="s">
        <v>3912</v>
      </c>
      <c r="F251" s="711">
        <v>35</v>
      </c>
      <c r="G251" s="711">
        <v>55432.2</v>
      </c>
      <c r="H251" s="711">
        <v>1</v>
      </c>
      <c r="I251" s="711">
        <v>1583.7771428571427</v>
      </c>
      <c r="J251" s="711"/>
      <c r="K251" s="711"/>
      <c r="L251" s="711"/>
      <c r="M251" s="711"/>
      <c r="N251" s="711">
        <v>52</v>
      </c>
      <c r="O251" s="711">
        <v>62918.44</v>
      </c>
      <c r="P251" s="701">
        <v>1.1350521898824151</v>
      </c>
      <c r="Q251" s="712">
        <v>1209.97</v>
      </c>
    </row>
    <row r="252" spans="1:17" ht="14.4" customHeight="1" x14ac:dyDescent="0.3">
      <c r="A252" s="695" t="s">
        <v>529</v>
      </c>
      <c r="B252" s="696" t="s">
        <v>3714</v>
      </c>
      <c r="C252" s="696" t="s">
        <v>3558</v>
      </c>
      <c r="D252" s="696" t="s">
        <v>3913</v>
      </c>
      <c r="E252" s="696" t="s">
        <v>3914</v>
      </c>
      <c r="F252" s="711">
        <v>35</v>
      </c>
      <c r="G252" s="711">
        <v>46977.609999999993</v>
      </c>
      <c r="H252" s="711">
        <v>1</v>
      </c>
      <c r="I252" s="711">
        <v>1342.2174285714284</v>
      </c>
      <c r="J252" s="711"/>
      <c r="K252" s="711"/>
      <c r="L252" s="711"/>
      <c r="M252" s="711"/>
      <c r="N252" s="711">
        <v>52</v>
      </c>
      <c r="O252" s="711">
        <v>53320.800000000003</v>
      </c>
      <c r="P252" s="701">
        <v>1.1350258133608757</v>
      </c>
      <c r="Q252" s="712">
        <v>1025.4000000000001</v>
      </c>
    </row>
    <row r="253" spans="1:17" ht="14.4" customHeight="1" x14ac:dyDescent="0.3">
      <c r="A253" s="695" t="s">
        <v>529</v>
      </c>
      <c r="B253" s="696" t="s">
        <v>3714</v>
      </c>
      <c r="C253" s="696" t="s">
        <v>3558</v>
      </c>
      <c r="D253" s="696" t="s">
        <v>3915</v>
      </c>
      <c r="E253" s="696" t="s">
        <v>3916</v>
      </c>
      <c r="F253" s="711"/>
      <c r="G253" s="711"/>
      <c r="H253" s="711"/>
      <c r="I253" s="711"/>
      <c r="J253" s="711"/>
      <c r="K253" s="711"/>
      <c r="L253" s="711"/>
      <c r="M253" s="711"/>
      <c r="N253" s="711">
        <v>1</v>
      </c>
      <c r="O253" s="711">
        <v>1697.56</v>
      </c>
      <c r="P253" s="701"/>
      <c r="Q253" s="712">
        <v>1697.56</v>
      </c>
    </row>
    <row r="254" spans="1:17" ht="14.4" customHeight="1" x14ac:dyDescent="0.3">
      <c r="A254" s="695" t="s">
        <v>529</v>
      </c>
      <c r="B254" s="696" t="s">
        <v>3714</v>
      </c>
      <c r="C254" s="696" t="s">
        <v>3558</v>
      </c>
      <c r="D254" s="696" t="s">
        <v>3917</v>
      </c>
      <c r="E254" s="696" t="s">
        <v>3918</v>
      </c>
      <c r="F254" s="711">
        <v>3</v>
      </c>
      <c r="G254" s="711">
        <v>79584</v>
      </c>
      <c r="H254" s="711">
        <v>1</v>
      </c>
      <c r="I254" s="711">
        <v>26528</v>
      </c>
      <c r="J254" s="711">
        <v>2</v>
      </c>
      <c r="K254" s="711">
        <v>53056</v>
      </c>
      <c r="L254" s="711">
        <v>0.66666666666666663</v>
      </c>
      <c r="M254" s="711">
        <v>26528</v>
      </c>
      <c r="N254" s="711">
        <v>1</v>
      </c>
      <c r="O254" s="711">
        <v>26528</v>
      </c>
      <c r="P254" s="701">
        <v>0.33333333333333331</v>
      </c>
      <c r="Q254" s="712">
        <v>26528</v>
      </c>
    </row>
    <row r="255" spans="1:17" ht="14.4" customHeight="1" x14ac:dyDescent="0.3">
      <c r="A255" s="695" t="s">
        <v>529</v>
      </c>
      <c r="B255" s="696" t="s">
        <v>3714</v>
      </c>
      <c r="C255" s="696" t="s">
        <v>3558</v>
      </c>
      <c r="D255" s="696" t="s">
        <v>3919</v>
      </c>
      <c r="E255" s="696" t="s">
        <v>3920</v>
      </c>
      <c r="F255" s="711">
        <v>1</v>
      </c>
      <c r="G255" s="711">
        <v>8240</v>
      </c>
      <c r="H255" s="711">
        <v>1</v>
      </c>
      <c r="I255" s="711">
        <v>8240</v>
      </c>
      <c r="J255" s="711">
        <v>1</v>
      </c>
      <c r="K255" s="711">
        <v>8240</v>
      </c>
      <c r="L255" s="711">
        <v>1</v>
      </c>
      <c r="M255" s="711">
        <v>8240</v>
      </c>
      <c r="N255" s="711">
        <v>1</v>
      </c>
      <c r="O255" s="711">
        <v>8240</v>
      </c>
      <c r="P255" s="701">
        <v>1</v>
      </c>
      <c r="Q255" s="712">
        <v>8240</v>
      </c>
    </row>
    <row r="256" spans="1:17" ht="14.4" customHeight="1" x14ac:dyDescent="0.3">
      <c r="A256" s="695" t="s">
        <v>529</v>
      </c>
      <c r="B256" s="696" t="s">
        <v>3714</v>
      </c>
      <c r="C256" s="696" t="s">
        <v>3558</v>
      </c>
      <c r="D256" s="696" t="s">
        <v>3921</v>
      </c>
      <c r="E256" s="696" t="s">
        <v>3922</v>
      </c>
      <c r="F256" s="711">
        <v>1</v>
      </c>
      <c r="G256" s="711">
        <v>1182</v>
      </c>
      <c r="H256" s="711">
        <v>1</v>
      </c>
      <c r="I256" s="711">
        <v>1182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529</v>
      </c>
      <c r="B257" s="696" t="s">
        <v>3714</v>
      </c>
      <c r="C257" s="696" t="s">
        <v>3558</v>
      </c>
      <c r="D257" s="696" t="s">
        <v>3923</v>
      </c>
      <c r="E257" s="696" t="s">
        <v>3924</v>
      </c>
      <c r="F257" s="711">
        <v>525</v>
      </c>
      <c r="G257" s="711">
        <v>394654.35000000003</v>
      </c>
      <c r="H257" s="711">
        <v>1</v>
      </c>
      <c r="I257" s="711">
        <v>751.72257142857154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529</v>
      </c>
      <c r="B258" s="696" t="s">
        <v>3714</v>
      </c>
      <c r="C258" s="696" t="s">
        <v>3558</v>
      </c>
      <c r="D258" s="696" t="s">
        <v>3925</v>
      </c>
      <c r="E258" s="696" t="s">
        <v>3926</v>
      </c>
      <c r="F258" s="711"/>
      <c r="G258" s="711"/>
      <c r="H258" s="711"/>
      <c r="I258" s="711"/>
      <c r="J258" s="711"/>
      <c r="K258" s="711"/>
      <c r="L258" s="711"/>
      <c r="M258" s="711"/>
      <c r="N258" s="711">
        <v>1</v>
      </c>
      <c r="O258" s="711">
        <v>9027</v>
      </c>
      <c r="P258" s="701"/>
      <c r="Q258" s="712">
        <v>9027</v>
      </c>
    </row>
    <row r="259" spans="1:17" ht="14.4" customHeight="1" x14ac:dyDescent="0.3">
      <c r="A259" s="695" t="s">
        <v>529</v>
      </c>
      <c r="B259" s="696" t="s">
        <v>3714</v>
      </c>
      <c r="C259" s="696" t="s">
        <v>3589</v>
      </c>
      <c r="D259" s="696" t="s">
        <v>3927</v>
      </c>
      <c r="E259" s="696" t="s">
        <v>3928</v>
      </c>
      <c r="F259" s="711">
        <v>25</v>
      </c>
      <c r="G259" s="711">
        <v>4619</v>
      </c>
      <c r="H259" s="711">
        <v>1</v>
      </c>
      <c r="I259" s="711">
        <v>184.76</v>
      </c>
      <c r="J259" s="711">
        <v>31</v>
      </c>
      <c r="K259" s="711">
        <v>5735</v>
      </c>
      <c r="L259" s="711">
        <v>1.2416107382550337</v>
      </c>
      <c r="M259" s="711">
        <v>185</v>
      </c>
      <c r="N259" s="711">
        <v>28</v>
      </c>
      <c r="O259" s="711">
        <v>5210</v>
      </c>
      <c r="P259" s="701">
        <v>1.127949772678069</v>
      </c>
      <c r="Q259" s="712">
        <v>186.07142857142858</v>
      </c>
    </row>
    <row r="260" spans="1:17" ht="14.4" customHeight="1" x14ac:dyDescent="0.3">
      <c r="A260" s="695" t="s">
        <v>529</v>
      </c>
      <c r="B260" s="696" t="s">
        <v>3714</v>
      </c>
      <c r="C260" s="696" t="s">
        <v>3589</v>
      </c>
      <c r="D260" s="696" t="s">
        <v>3769</v>
      </c>
      <c r="E260" s="696" t="s">
        <v>3770</v>
      </c>
      <c r="F260" s="711"/>
      <c r="G260" s="711"/>
      <c r="H260" s="711"/>
      <c r="I260" s="711"/>
      <c r="J260" s="711">
        <v>1</v>
      </c>
      <c r="K260" s="711">
        <v>5940</v>
      </c>
      <c r="L260" s="711"/>
      <c r="M260" s="711">
        <v>5940</v>
      </c>
      <c r="N260" s="711"/>
      <c r="O260" s="711"/>
      <c r="P260" s="701"/>
      <c r="Q260" s="712"/>
    </row>
    <row r="261" spans="1:17" ht="14.4" customHeight="1" x14ac:dyDescent="0.3">
      <c r="A261" s="695" t="s">
        <v>529</v>
      </c>
      <c r="B261" s="696" t="s">
        <v>3714</v>
      </c>
      <c r="C261" s="696" t="s">
        <v>3589</v>
      </c>
      <c r="D261" s="696" t="s">
        <v>3929</v>
      </c>
      <c r="E261" s="696" t="s">
        <v>3930</v>
      </c>
      <c r="F261" s="711">
        <v>1</v>
      </c>
      <c r="G261" s="711">
        <v>2040</v>
      </c>
      <c r="H261" s="711">
        <v>1</v>
      </c>
      <c r="I261" s="711">
        <v>2040</v>
      </c>
      <c r="J261" s="711">
        <v>1</v>
      </c>
      <c r="K261" s="711">
        <v>2053</v>
      </c>
      <c r="L261" s="711">
        <v>1.0063725490196078</v>
      </c>
      <c r="M261" s="711">
        <v>2053</v>
      </c>
      <c r="N261" s="711">
        <v>4</v>
      </c>
      <c r="O261" s="711">
        <v>8226</v>
      </c>
      <c r="P261" s="701">
        <v>4.0323529411764705</v>
      </c>
      <c r="Q261" s="712">
        <v>2056.5</v>
      </c>
    </row>
    <row r="262" spans="1:17" ht="14.4" customHeight="1" x14ac:dyDescent="0.3">
      <c r="A262" s="695" t="s">
        <v>529</v>
      </c>
      <c r="B262" s="696" t="s">
        <v>3714</v>
      </c>
      <c r="C262" s="696" t="s">
        <v>3589</v>
      </c>
      <c r="D262" s="696" t="s">
        <v>3931</v>
      </c>
      <c r="E262" s="696" t="s">
        <v>3932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5148</v>
      </c>
      <c r="P262" s="701"/>
      <c r="Q262" s="712">
        <v>5148</v>
      </c>
    </row>
    <row r="263" spans="1:17" ht="14.4" customHeight="1" x14ac:dyDescent="0.3">
      <c r="A263" s="695" t="s">
        <v>529</v>
      </c>
      <c r="B263" s="696" t="s">
        <v>3714</v>
      </c>
      <c r="C263" s="696" t="s">
        <v>3589</v>
      </c>
      <c r="D263" s="696" t="s">
        <v>3603</v>
      </c>
      <c r="E263" s="696" t="s">
        <v>3604</v>
      </c>
      <c r="F263" s="711">
        <v>676</v>
      </c>
      <c r="G263" s="711">
        <v>158182</v>
      </c>
      <c r="H263" s="711">
        <v>1</v>
      </c>
      <c r="I263" s="711">
        <v>233.99704142011834</v>
      </c>
      <c r="J263" s="711">
        <v>642</v>
      </c>
      <c r="K263" s="711">
        <v>148944</v>
      </c>
      <c r="L263" s="711">
        <v>0.94159891770239346</v>
      </c>
      <c r="M263" s="711">
        <v>232</v>
      </c>
      <c r="N263" s="711">
        <v>649</v>
      </c>
      <c r="O263" s="711">
        <v>150956</v>
      </c>
      <c r="P263" s="701">
        <v>0.95431844331213411</v>
      </c>
      <c r="Q263" s="712">
        <v>232.59784283513096</v>
      </c>
    </row>
    <row r="264" spans="1:17" ht="14.4" customHeight="1" x14ac:dyDescent="0.3">
      <c r="A264" s="695" t="s">
        <v>529</v>
      </c>
      <c r="B264" s="696" t="s">
        <v>3714</v>
      </c>
      <c r="C264" s="696" t="s">
        <v>3589</v>
      </c>
      <c r="D264" s="696" t="s">
        <v>3607</v>
      </c>
      <c r="E264" s="696" t="s">
        <v>3608</v>
      </c>
      <c r="F264" s="711">
        <v>2</v>
      </c>
      <c r="G264" s="711">
        <v>582</v>
      </c>
      <c r="H264" s="711">
        <v>1</v>
      </c>
      <c r="I264" s="711">
        <v>291</v>
      </c>
      <c r="J264" s="711"/>
      <c r="K264" s="711"/>
      <c r="L264" s="711"/>
      <c r="M264" s="711"/>
      <c r="N264" s="711">
        <v>3</v>
      </c>
      <c r="O264" s="711">
        <v>879</v>
      </c>
      <c r="P264" s="701">
        <v>1.5103092783505154</v>
      </c>
      <c r="Q264" s="712">
        <v>293</v>
      </c>
    </row>
    <row r="265" spans="1:17" ht="14.4" customHeight="1" x14ac:dyDescent="0.3">
      <c r="A265" s="695" t="s">
        <v>529</v>
      </c>
      <c r="B265" s="696" t="s">
        <v>3714</v>
      </c>
      <c r="C265" s="696" t="s">
        <v>3589</v>
      </c>
      <c r="D265" s="696" t="s">
        <v>3613</v>
      </c>
      <c r="E265" s="696" t="s">
        <v>3614</v>
      </c>
      <c r="F265" s="711">
        <v>1</v>
      </c>
      <c r="G265" s="711">
        <v>189</v>
      </c>
      <c r="H265" s="711">
        <v>1</v>
      </c>
      <c r="I265" s="711">
        <v>189</v>
      </c>
      <c r="J265" s="711"/>
      <c r="K265" s="711"/>
      <c r="L265" s="711"/>
      <c r="M265" s="711"/>
      <c r="N265" s="711"/>
      <c r="O265" s="711"/>
      <c r="P265" s="701"/>
      <c r="Q265" s="712"/>
    </row>
    <row r="266" spans="1:17" ht="14.4" customHeight="1" x14ac:dyDescent="0.3">
      <c r="A266" s="695" t="s">
        <v>529</v>
      </c>
      <c r="B266" s="696" t="s">
        <v>3714</v>
      </c>
      <c r="C266" s="696" t="s">
        <v>3589</v>
      </c>
      <c r="D266" s="696" t="s">
        <v>3615</v>
      </c>
      <c r="E266" s="696" t="s">
        <v>3616</v>
      </c>
      <c r="F266" s="711">
        <v>1</v>
      </c>
      <c r="G266" s="711">
        <v>324</v>
      </c>
      <c r="H266" s="711">
        <v>1</v>
      </c>
      <c r="I266" s="711">
        <v>324</v>
      </c>
      <c r="J266" s="711">
        <v>1</v>
      </c>
      <c r="K266" s="711">
        <v>325</v>
      </c>
      <c r="L266" s="711">
        <v>1.0030864197530864</v>
      </c>
      <c r="M266" s="711">
        <v>325</v>
      </c>
      <c r="N266" s="711">
        <v>10</v>
      </c>
      <c r="O266" s="711">
        <v>3251</v>
      </c>
      <c r="P266" s="701">
        <v>10.033950617283951</v>
      </c>
      <c r="Q266" s="712">
        <v>325.10000000000002</v>
      </c>
    </row>
    <row r="267" spans="1:17" ht="14.4" customHeight="1" x14ac:dyDescent="0.3">
      <c r="A267" s="695" t="s">
        <v>529</v>
      </c>
      <c r="B267" s="696" t="s">
        <v>3714</v>
      </c>
      <c r="C267" s="696" t="s">
        <v>3589</v>
      </c>
      <c r="D267" s="696" t="s">
        <v>3617</v>
      </c>
      <c r="E267" s="696" t="s">
        <v>3618</v>
      </c>
      <c r="F267" s="711">
        <v>3</v>
      </c>
      <c r="G267" s="711">
        <v>489</v>
      </c>
      <c r="H267" s="711">
        <v>1</v>
      </c>
      <c r="I267" s="711">
        <v>163</v>
      </c>
      <c r="J267" s="711"/>
      <c r="K267" s="711"/>
      <c r="L267" s="711"/>
      <c r="M267" s="711"/>
      <c r="N267" s="711">
        <v>1</v>
      </c>
      <c r="O267" s="711">
        <v>163</v>
      </c>
      <c r="P267" s="701">
        <v>0.33333333333333331</v>
      </c>
      <c r="Q267" s="712">
        <v>163</v>
      </c>
    </row>
    <row r="268" spans="1:17" ht="14.4" customHeight="1" x14ac:dyDescent="0.3">
      <c r="A268" s="695" t="s">
        <v>529</v>
      </c>
      <c r="B268" s="696" t="s">
        <v>3714</v>
      </c>
      <c r="C268" s="696" t="s">
        <v>3589</v>
      </c>
      <c r="D268" s="696" t="s">
        <v>3619</v>
      </c>
      <c r="E268" s="696" t="s">
        <v>3620</v>
      </c>
      <c r="F268" s="711">
        <v>5</v>
      </c>
      <c r="G268" s="711">
        <v>1640</v>
      </c>
      <c r="H268" s="711">
        <v>1</v>
      </c>
      <c r="I268" s="711">
        <v>328</v>
      </c>
      <c r="J268" s="711">
        <v>4</v>
      </c>
      <c r="K268" s="711">
        <v>1324</v>
      </c>
      <c r="L268" s="711">
        <v>0.80731707317073176</v>
      </c>
      <c r="M268" s="711">
        <v>331</v>
      </c>
      <c r="N268" s="711">
        <v>1</v>
      </c>
      <c r="O268" s="711">
        <v>331</v>
      </c>
      <c r="P268" s="701">
        <v>0.20182926829268294</v>
      </c>
      <c r="Q268" s="712">
        <v>331</v>
      </c>
    </row>
    <row r="269" spans="1:17" ht="14.4" customHeight="1" x14ac:dyDescent="0.3">
      <c r="A269" s="695" t="s">
        <v>529</v>
      </c>
      <c r="B269" s="696" t="s">
        <v>3714</v>
      </c>
      <c r="C269" s="696" t="s">
        <v>3589</v>
      </c>
      <c r="D269" s="696" t="s">
        <v>3621</v>
      </c>
      <c r="E269" s="696" t="s">
        <v>3622</v>
      </c>
      <c r="F269" s="711"/>
      <c r="G269" s="711"/>
      <c r="H269" s="711"/>
      <c r="I269" s="711"/>
      <c r="J269" s="711"/>
      <c r="K269" s="711"/>
      <c r="L269" s="711"/>
      <c r="M269" s="711"/>
      <c r="N269" s="711">
        <v>1</v>
      </c>
      <c r="O269" s="711">
        <v>249</v>
      </c>
      <c r="P269" s="701"/>
      <c r="Q269" s="712">
        <v>249</v>
      </c>
    </row>
    <row r="270" spans="1:17" ht="14.4" customHeight="1" x14ac:dyDescent="0.3">
      <c r="A270" s="695" t="s">
        <v>529</v>
      </c>
      <c r="B270" s="696" t="s">
        <v>3714</v>
      </c>
      <c r="C270" s="696" t="s">
        <v>3589</v>
      </c>
      <c r="D270" s="696" t="s">
        <v>3933</v>
      </c>
      <c r="E270" s="696" t="s">
        <v>3934</v>
      </c>
      <c r="F270" s="711"/>
      <c r="G270" s="711"/>
      <c r="H270" s="711"/>
      <c r="I270" s="711"/>
      <c r="J270" s="711"/>
      <c r="K270" s="711"/>
      <c r="L270" s="711"/>
      <c r="M270" s="711"/>
      <c r="N270" s="711">
        <v>2</v>
      </c>
      <c r="O270" s="711">
        <v>18394</v>
      </c>
      <c r="P270" s="701"/>
      <c r="Q270" s="712">
        <v>9197</v>
      </c>
    </row>
    <row r="271" spans="1:17" ht="14.4" customHeight="1" x14ac:dyDescent="0.3">
      <c r="A271" s="695" t="s">
        <v>529</v>
      </c>
      <c r="B271" s="696" t="s">
        <v>3714</v>
      </c>
      <c r="C271" s="696" t="s">
        <v>3589</v>
      </c>
      <c r="D271" s="696" t="s">
        <v>3935</v>
      </c>
      <c r="E271" s="696" t="s">
        <v>3936</v>
      </c>
      <c r="F271" s="711">
        <v>2</v>
      </c>
      <c r="G271" s="711">
        <v>646</v>
      </c>
      <c r="H271" s="711">
        <v>1</v>
      </c>
      <c r="I271" s="711">
        <v>323</v>
      </c>
      <c r="J271" s="711">
        <v>2</v>
      </c>
      <c r="K271" s="711">
        <v>648</v>
      </c>
      <c r="L271" s="711">
        <v>1.0030959752321982</v>
      </c>
      <c r="M271" s="711">
        <v>324</v>
      </c>
      <c r="N271" s="711">
        <v>2</v>
      </c>
      <c r="O271" s="711">
        <v>648</v>
      </c>
      <c r="P271" s="701">
        <v>1.0030959752321982</v>
      </c>
      <c r="Q271" s="712">
        <v>324</v>
      </c>
    </row>
    <row r="272" spans="1:17" ht="14.4" customHeight="1" x14ac:dyDescent="0.3">
      <c r="A272" s="695" t="s">
        <v>529</v>
      </c>
      <c r="B272" s="696" t="s">
        <v>3714</v>
      </c>
      <c r="C272" s="696" t="s">
        <v>3589</v>
      </c>
      <c r="D272" s="696" t="s">
        <v>3625</v>
      </c>
      <c r="E272" s="696" t="s">
        <v>3626</v>
      </c>
      <c r="F272" s="711">
        <v>1</v>
      </c>
      <c r="G272" s="711">
        <v>284</v>
      </c>
      <c r="H272" s="711">
        <v>1</v>
      </c>
      <c r="I272" s="711">
        <v>284</v>
      </c>
      <c r="J272" s="711">
        <v>2</v>
      </c>
      <c r="K272" s="711">
        <v>570</v>
      </c>
      <c r="L272" s="711">
        <v>2.007042253521127</v>
      </c>
      <c r="M272" s="711">
        <v>285</v>
      </c>
      <c r="N272" s="711">
        <v>1</v>
      </c>
      <c r="O272" s="711">
        <v>288</v>
      </c>
      <c r="P272" s="701">
        <v>1.0140845070422535</v>
      </c>
      <c r="Q272" s="712">
        <v>288</v>
      </c>
    </row>
    <row r="273" spans="1:17" ht="14.4" customHeight="1" x14ac:dyDescent="0.3">
      <c r="A273" s="695" t="s">
        <v>529</v>
      </c>
      <c r="B273" s="696" t="s">
        <v>3714</v>
      </c>
      <c r="C273" s="696" t="s">
        <v>3589</v>
      </c>
      <c r="D273" s="696" t="s">
        <v>3937</v>
      </c>
      <c r="E273" s="696" t="s">
        <v>3938</v>
      </c>
      <c r="F273" s="711">
        <v>2</v>
      </c>
      <c r="G273" s="711">
        <v>2662</v>
      </c>
      <c r="H273" s="711">
        <v>1</v>
      </c>
      <c r="I273" s="711">
        <v>1331</v>
      </c>
      <c r="J273" s="711"/>
      <c r="K273" s="711"/>
      <c r="L273" s="711"/>
      <c r="M273" s="711"/>
      <c r="N273" s="711">
        <v>1</v>
      </c>
      <c r="O273" s="711">
        <v>1337</v>
      </c>
      <c r="P273" s="701">
        <v>0.50225394440270477</v>
      </c>
      <c r="Q273" s="712">
        <v>1337</v>
      </c>
    </row>
    <row r="274" spans="1:17" ht="14.4" customHeight="1" x14ac:dyDescent="0.3">
      <c r="A274" s="695" t="s">
        <v>529</v>
      </c>
      <c r="B274" s="696" t="s">
        <v>3714</v>
      </c>
      <c r="C274" s="696" t="s">
        <v>3589</v>
      </c>
      <c r="D274" s="696" t="s">
        <v>3939</v>
      </c>
      <c r="E274" s="696" t="s">
        <v>3940</v>
      </c>
      <c r="F274" s="711"/>
      <c r="G274" s="711"/>
      <c r="H274" s="711"/>
      <c r="I274" s="711"/>
      <c r="J274" s="711">
        <v>1</v>
      </c>
      <c r="K274" s="711">
        <v>5464</v>
      </c>
      <c r="L274" s="711"/>
      <c r="M274" s="711">
        <v>5464</v>
      </c>
      <c r="N274" s="711"/>
      <c r="O274" s="711"/>
      <c r="P274" s="701"/>
      <c r="Q274" s="712"/>
    </row>
    <row r="275" spans="1:17" ht="14.4" customHeight="1" x14ac:dyDescent="0.3">
      <c r="A275" s="695" t="s">
        <v>529</v>
      </c>
      <c r="B275" s="696" t="s">
        <v>3714</v>
      </c>
      <c r="C275" s="696" t="s">
        <v>3589</v>
      </c>
      <c r="D275" s="696" t="s">
        <v>3941</v>
      </c>
      <c r="E275" s="696" t="s">
        <v>3942</v>
      </c>
      <c r="F275" s="711"/>
      <c r="G275" s="711"/>
      <c r="H275" s="711"/>
      <c r="I275" s="711"/>
      <c r="J275" s="711"/>
      <c r="K275" s="711"/>
      <c r="L275" s="711"/>
      <c r="M275" s="711"/>
      <c r="N275" s="711">
        <v>1</v>
      </c>
      <c r="O275" s="711">
        <v>4100</v>
      </c>
      <c r="P275" s="701"/>
      <c r="Q275" s="712">
        <v>4100</v>
      </c>
    </row>
    <row r="276" spans="1:17" ht="14.4" customHeight="1" x14ac:dyDescent="0.3">
      <c r="A276" s="695" t="s">
        <v>529</v>
      </c>
      <c r="B276" s="696" t="s">
        <v>3714</v>
      </c>
      <c r="C276" s="696" t="s">
        <v>3589</v>
      </c>
      <c r="D276" s="696" t="s">
        <v>3943</v>
      </c>
      <c r="E276" s="696" t="s">
        <v>3944</v>
      </c>
      <c r="F276" s="711">
        <v>2</v>
      </c>
      <c r="G276" s="711">
        <v>2198</v>
      </c>
      <c r="H276" s="711">
        <v>1</v>
      </c>
      <c r="I276" s="711">
        <v>1099</v>
      </c>
      <c r="J276" s="711"/>
      <c r="K276" s="711"/>
      <c r="L276" s="711"/>
      <c r="M276" s="711"/>
      <c r="N276" s="711">
        <v>1</v>
      </c>
      <c r="O276" s="711">
        <v>1103</v>
      </c>
      <c r="P276" s="701">
        <v>0.50181983621474069</v>
      </c>
      <c r="Q276" s="712">
        <v>1103</v>
      </c>
    </row>
    <row r="277" spans="1:17" ht="14.4" customHeight="1" x14ac:dyDescent="0.3">
      <c r="A277" s="695" t="s">
        <v>529</v>
      </c>
      <c r="B277" s="696" t="s">
        <v>3714</v>
      </c>
      <c r="C277" s="696" t="s">
        <v>3589</v>
      </c>
      <c r="D277" s="696" t="s">
        <v>3945</v>
      </c>
      <c r="E277" s="696" t="s">
        <v>3946</v>
      </c>
      <c r="F277" s="711"/>
      <c r="G277" s="711"/>
      <c r="H277" s="711"/>
      <c r="I277" s="711"/>
      <c r="J277" s="711">
        <v>1</v>
      </c>
      <c r="K277" s="711">
        <v>5223</v>
      </c>
      <c r="L277" s="711"/>
      <c r="M277" s="711">
        <v>5223</v>
      </c>
      <c r="N277" s="711"/>
      <c r="O277" s="711"/>
      <c r="P277" s="701"/>
      <c r="Q277" s="712"/>
    </row>
    <row r="278" spans="1:17" ht="14.4" customHeight="1" x14ac:dyDescent="0.3">
      <c r="A278" s="695" t="s">
        <v>529</v>
      </c>
      <c r="B278" s="696" t="s">
        <v>3714</v>
      </c>
      <c r="C278" s="696" t="s">
        <v>3589</v>
      </c>
      <c r="D278" s="696" t="s">
        <v>3947</v>
      </c>
      <c r="E278" s="696" t="s">
        <v>3948</v>
      </c>
      <c r="F278" s="711"/>
      <c r="G278" s="711"/>
      <c r="H278" s="711"/>
      <c r="I278" s="711"/>
      <c r="J278" s="711">
        <v>1</v>
      </c>
      <c r="K278" s="711">
        <v>2525</v>
      </c>
      <c r="L278" s="711"/>
      <c r="M278" s="711">
        <v>2525</v>
      </c>
      <c r="N278" s="711"/>
      <c r="O278" s="711"/>
      <c r="P278" s="701"/>
      <c r="Q278" s="712"/>
    </row>
    <row r="279" spans="1:17" ht="14.4" customHeight="1" x14ac:dyDescent="0.3">
      <c r="A279" s="695" t="s">
        <v>529</v>
      </c>
      <c r="B279" s="696" t="s">
        <v>3714</v>
      </c>
      <c r="C279" s="696" t="s">
        <v>3589</v>
      </c>
      <c r="D279" s="696" t="s">
        <v>3949</v>
      </c>
      <c r="E279" s="696" t="s">
        <v>3950</v>
      </c>
      <c r="F279" s="711"/>
      <c r="G279" s="711"/>
      <c r="H279" s="711"/>
      <c r="I279" s="711"/>
      <c r="J279" s="711">
        <v>2</v>
      </c>
      <c r="K279" s="711">
        <v>7030</v>
      </c>
      <c r="L279" s="711"/>
      <c r="M279" s="711">
        <v>3515</v>
      </c>
      <c r="N279" s="711"/>
      <c r="O279" s="711"/>
      <c r="P279" s="701"/>
      <c r="Q279" s="712"/>
    </row>
    <row r="280" spans="1:17" ht="14.4" customHeight="1" x14ac:dyDescent="0.3">
      <c r="A280" s="695" t="s">
        <v>529</v>
      </c>
      <c r="B280" s="696" t="s">
        <v>3714</v>
      </c>
      <c r="C280" s="696" t="s">
        <v>3589</v>
      </c>
      <c r="D280" s="696" t="s">
        <v>3951</v>
      </c>
      <c r="E280" s="696" t="s">
        <v>3952</v>
      </c>
      <c r="F280" s="711"/>
      <c r="G280" s="711"/>
      <c r="H280" s="711"/>
      <c r="I280" s="711"/>
      <c r="J280" s="711">
        <v>1</v>
      </c>
      <c r="K280" s="711">
        <v>1760</v>
      </c>
      <c r="L280" s="711"/>
      <c r="M280" s="711">
        <v>1760</v>
      </c>
      <c r="N280" s="711"/>
      <c r="O280" s="711"/>
      <c r="P280" s="701"/>
      <c r="Q280" s="712"/>
    </row>
    <row r="281" spans="1:17" ht="14.4" customHeight="1" x14ac:dyDescent="0.3">
      <c r="A281" s="695" t="s">
        <v>529</v>
      </c>
      <c r="B281" s="696" t="s">
        <v>3714</v>
      </c>
      <c r="C281" s="696" t="s">
        <v>3589</v>
      </c>
      <c r="D281" s="696" t="s">
        <v>3953</v>
      </c>
      <c r="E281" s="696" t="s">
        <v>3954</v>
      </c>
      <c r="F281" s="711"/>
      <c r="G281" s="711"/>
      <c r="H281" s="711"/>
      <c r="I281" s="711"/>
      <c r="J281" s="711">
        <v>1</v>
      </c>
      <c r="K281" s="711">
        <v>1284</v>
      </c>
      <c r="L281" s="711"/>
      <c r="M281" s="711">
        <v>1284</v>
      </c>
      <c r="N281" s="711">
        <v>1</v>
      </c>
      <c r="O281" s="711">
        <v>1284</v>
      </c>
      <c r="P281" s="701"/>
      <c r="Q281" s="712">
        <v>1284</v>
      </c>
    </row>
    <row r="282" spans="1:17" ht="14.4" customHeight="1" x14ac:dyDescent="0.3">
      <c r="A282" s="695" t="s">
        <v>529</v>
      </c>
      <c r="B282" s="696" t="s">
        <v>3714</v>
      </c>
      <c r="C282" s="696" t="s">
        <v>3589</v>
      </c>
      <c r="D282" s="696" t="s">
        <v>3955</v>
      </c>
      <c r="E282" s="696" t="s">
        <v>3956</v>
      </c>
      <c r="F282" s="711">
        <v>3</v>
      </c>
      <c r="G282" s="711">
        <v>10533</v>
      </c>
      <c r="H282" s="711">
        <v>1</v>
      </c>
      <c r="I282" s="711">
        <v>3511</v>
      </c>
      <c r="J282" s="711">
        <v>1</v>
      </c>
      <c r="K282" s="711">
        <v>3531</v>
      </c>
      <c r="L282" s="711">
        <v>0.33523212759897464</v>
      </c>
      <c r="M282" s="711">
        <v>3531</v>
      </c>
      <c r="N282" s="711"/>
      <c r="O282" s="711"/>
      <c r="P282" s="701"/>
      <c r="Q282" s="712"/>
    </row>
    <row r="283" spans="1:17" ht="14.4" customHeight="1" x14ac:dyDescent="0.3">
      <c r="A283" s="695" t="s">
        <v>529</v>
      </c>
      <c r="B283" s="696" t="s">
        <v>3714</v>
      </c>
      <c r="C283" s="696" t="s">
        <v>3589</v>
      </c>
      <c r="D283" s="696" t="s">
        <v>3957</v>
      </c>
      <c r="E283" s="696" t="s">
        <v>3958</v>
      </c>
      <c r="F283" s="711">
        <v>25</v>
      </c>
      <c r="G283" s="711">
        <v>16875</v>
      </c>
      <c r="H283" s="711">
        <v>1</v>
      </c>
      <c r="I283" s="711">
        <v>675</v>
      </c>
      <c r="J283" s="711">
        <v>15</v>
      </c>
      <c r="K283" s="711">
        <v>10155</v>
      </c>
      <c r="L283" s="711">
        <v>0.60177777777777774</v>
      </c>
      <c r="M283" s="711">
        <v>677</v>
      </c>
      <c r="N283" s="711">
        <v>32</v>
      </c>
      <c r="O283" s="711">
        <v>21680</v>
      </c>
      <c r="P283" s="701">
        <v>1.2847407407407407</v>
      </c>
      <c r="Q283" s="712">
        <v>677.5</v>
      </c>
    </row>
    <row r="284" spans="1:17" ht="14.4" customHeight="1" x14ac:dyDescent="0.3">
      <c r="A284" s="695" t="s">
        <v>529</v>
      </c>
      <c r="B284" s="696" t="s">
        <v>3714</v>
      </c>
      <c r="C284" s="696" t="s">
        <v>3589</v>
      </c>
      <c r="D284" s="696" t="s">
        <v>3959</v>
      </c>
      <c r="E284" s="696" t="s">
        <v>3960</v>
      </c>
      <c r="F284" s="711">
        <v>3</v>
      </c>
      <c r="G284" s="711">
        <v>5412</v>
      </c>
      <c r="H284" s="711">
        <v>1</v>
      </c>
      <c r="I284" s="711">
        <v>1804</v>
      </c>
      <c r="J284" s="711">
        <v>1</v>
      </c>
      <c r="K284" s="711">
        <v>1811</v>
      </c>
      <c r="L284" s="711">
        <v>0.3346267553584627</v>
      </c>
      <c r="M284" s="711">
        <v>1811</v>
      </c>
      <c r="N284" s="711">
        <v>1</v>
      </c>
      <c r="O284" s="711">
        <v>1825</v>
      </c>
      <c r="P284" s="701">
        <v>0.33721359940872137</v>
      </c>
      <c r="Q284" s="712">
        <v>1825</v>
      </c>
    </row>
    <row r="285" spans="1:17" ht="14.4" customHeight="1" x14ac:dyDescent="0.3">
      <c r="A285" s="695" t="s">
        <v>529</v>
      </c>
      <c r="B285" s="696" t="s">
        <v>3714</v>
      </c>
      <c r="C285" s="696" t="s">
        <v>3589</v>
      </c>
      <c r="D285" s="696" t="s">
        <v>3961</v>
      </c>
      <c r="E285" s="696" t="s">
        <v>3962</v>
      </c>
      <c r="F285" s="711">
        <v>8</v>
      </c>
      <c r="G285" s="711">
        <v>4088</v>
      </c>
      <c r="H285" s="711">
        <v>1</v>
      </c>
      <c r="I285" s="711">
        <v>511</v>
      </c>
      <c r="J285" s="711">
        <v>5</v>
      </c>
      <c r="K285" s="711">
        <v>2575</v>
      </c>
      <c r="L285" s="711">
        <v>0.62989236790606651</v>
      </c>
      <c r="M285" s="711">
        <v>515</v>
      </c>
      <c r="N285" s="711">
        <v>13</v>
      </c>
      <c r="O285" s="711">
        <v>6737</v>
      </c>
      <c r="P285" s="701">
        <v>1.6479941291585127</v>
      </c>
      <c r="Q285" s="712">
        <v>518.23076923076928</v>
      </c>
    </row>
    <row r="286" spans="1:17" ht="14.4" customHeight="1" x14ac:dyDescent="0.3">
      <c r="A286" s="695" t="s">
        <v>529</v>
      </c>
      <c r="B286" s="696" t="s">
        <v>3714</v>
      </c>
      <c r="C286" s="696" t="s">
        <v>3589</v>
      </c>
      <c r="D286" s="696" t="s">
        <v>3963</v>
      </c>
      <c r="E286" s="696" t="s">
        <v>3964</v>
      </c>
      <c r="F286" s="711"/>
      <c r="G286" s="711"/>
      <c r="H286" s="711"/>
      <c r="I286" s="711"/>
      <c r="J286" s="711"/>
      <c r="K286" s="711"/>
      <c r="L286" s="711"/>
      <c r="M286" s="711"/>
      <c r="N286" s="711">
        <v>2</v>
      </c>
      <c r="O286" s="711">
        <v>1954</v>
      </c>
      <c r="P286" s="701"/>
      <c r="Q286" s="712">
        <v>977</v>
      </c>
    </row>
    <row r="287" spans="1:17" ht="14.4" customHeight="1" x14ac:dyDescent="0.3">
      <c r="A287" s="695" t="s">
        <v>529</v>
      </c>
      <c r="B287" s="696" t="s">
        <v>3714</v>
      </c>
      <c r="C287" s="696" t="s">
        <v>3589</v>
      </c>
      <c r="D287" s="696" t="s">
        <v>3965</v>
      </c>
      <c r="E287" s="696" t="s">
        <v>3966</v>
      </c>
      <c r="F287" s="711"/>
      <c r="G287" s="711"/>
      <c r="H287" s="711"/>
      <c r="I287" s="711"/>
      <c r="J287" s="711">
        <v>2</v>
      </c>
      <c r="K287" s="711">
        <v>704</v>
      </c>
      <c r="L287" s="711"/>
      <c r="M287" s="711">
        <v>352</v>
      </c>
      <c r="N287" s="711">
        <v>1</v>
      </c>
      <c r="O287" s="711">
        <v>355</v>
      </c>
      <c r="P287" s="701"/>
      <c r="Q287" s="712">
        <v>355</v>
      </c>
    </row>
    <row r="288" spans="1:17" ht="14.4" customHeight="1" x14ac:dyDescent="0.3">
      <c r="A288" s="695" t="s">
        <v>529</v>
      </c>
      <c r="B288" s="696" t="s">
        <v>3714</v>
      </c>
      <c r="C288" s="696" t="s">
        <v>3589</v>
      </c>
      <c r="D288" s="696" t="s">
        <v>3967</v>
      </c>
      <c r="E288" s="696" t="s">
        <v>3968</v>
      </c>
      <c r="F288" s="711">
        <v>8</v>
      </c>
      <c r="G288" s="711">
        <v>17616</v>
      </c>
      <c r="H288" s="711">
        <v>1</v>
      </c>
      <c r="I288" s="711">
        <v>2202</v>
      </c>
      <c r="J288" s="711">
        <v>7</v>
      </c>
      <c r="K288" s="711">
        <v>15456</v>
      </c>
      <c r="L288" s="711">
        <v>0.87738419618528607</v>
      </c>
      <c r="M288" s="711">
        <v>2208</v>
      </c>
      <c r="N288" s="711">
        <v>6</v>
      </c>
      <c r="O288" s="711">
        <v>13268</v>
      </c>
      <c r="P288" s="701">
        <v>0.75317892824704813</v>
      </c>
      <c r="Q288" s="712">
        <v>2211.3333333333335</v>
      </c>
    </row>
    <row r="289" spans="1:17" ht="14.4" customHeight="1" x14ac:dyDescent="0.3">
      <c r="A289" s="695" t="s">
        <v>529</v>
      </c>
      <c r="B289" s="696" t="s">
        <v>3714</v>
      </c>
      <c r="C289" s="696" t="s">
        <v>3589</v>
      </c>
      <c r="D289" s="696" t="s">
        <v>3969</v>
      </c>
      <c r="E289" s="696" t="s">
        <v>3970</v>
      </c>
      <c r="F289" s="711">
        <v>16</v>
      </c>
      <c r="G289" s="711">
        <v>105456</v>
      </c>
      <c r="H289" s="711">
        <v>1</v>
      </c>
      <c r="I289" s="711">
        <v>6591</v>
      </c>
      <c r="J289" s="711">
        <v>14</v>
      </c>
      <c r="K289" s="711">
        <v>92652</v>
      </c>
      <c r="L289" s="711">
        <v>0.87858443331816116</v>
      </c>
      <c r="M289" s="711">
        <v>6618</v>
      </c>
      <c r="N289" s="711">
        <v>11</v>
      </c>
      <c r="O289" s="711">
        <v>72894</v>
      </c>
      <c r="P289" s="701">
        <v>0.6912266727355485</v>
      </c>
      <c r="Q289" s="712">
        <v>6626.727272727273</v>
      </c>
    </row>
    <row r="290" spans="1:17" ht="14.4" customHeight="1" x14ac:dyDescent="0.3">
      <c r="A290" s="695" t="s">
        <v>529</v>
      </c>
      <c r="B290" s="696" t="s">
        <v>3714</v>
      </c>
      <c r="C290" s="696" t="s">
        <v>3589</v>
      </c>
      <c r="D290" s="696" t="s">
        <v>3971</v>
      </c>
      <c r="E290" s="696" t="s">
        <v>3972</v>
      </c>
      <c r="F290" s="711">
        <v>3</v>
      </c>
      <c r="G290" s="711">
        <v>11850</v>
      </c>
      <c r="H290" s="711">
        <v>1</v>
      </c>
      <c r="I290" s="711">
        <v>3950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529</v>
      </c>
      <c r="B291" s="696" t="s">
        <v>3714</v>
      </c>
      <c r="C291" s="696" t="s">
        <v>3589</v>
      </c>
      <c r="D291" s="696" t="s">
        <v>3973</v>
      </c>
      <c r="E291" s="696" t="s">
        <v>3974</v>
      </c>
      <c r="F291" s="711">
        <v>9</v>
      </c>
      <c r="G291" s="711">
        <v>26802</v>
      </c>
      <c r="H291" s="711">
        <v>1</v>
      </c>
      <c r="I291" s="711">
        <v>2978</v>
      </c>
      <c r="J291" s="711">
        <v>8</v>
      </c>
      <c r="K291" s="711">
        <v>23920</v>
      </c>
      <c r="L291" s="711">
        <v>0.89247071114095966</v>
      </c>
      <c r="M291" s="711">
        <v>2990</v>
      </c>
      <c r="N291" s="711">
        <v>1</v>
      </c>
      <c r="O291" s="711">
        <v>2990</v>
      </c>
      <c r="P291" s="701">
        <v>0.11155883889261996</v>
      </c>
      <c r="Q291" s="712">
        <v>2990</v>
      </c>
    </row>
    <row r="292" spans="1:17" ht="14.4" customHeight="1" x14ac:dyDescent="0.3">
      <c r="A292" s="695" t="s">
        <v>529</v>
      </c>
      <c r="B292" s="696" t="s">
        <v>3714</v>
      </c>
      <c r="C292" s="696" t="s">
        <v>3589</v>
      </c>
      <c r="D292" s="696" t="s">
        <v>3975</v>
      </c>
      <c r="E292" s="696" t="s">
        <v>3976</v>
      </c>
      <c r="F292" s="711">
        <v>9</v>
      </c>
      <c r="G292" s="711">
        <v>34731</v>
      </c>
      <c r="H292" s="711">
        <v>1</v>
      </c>
      <c r="I292" s="711">
        <v>3859</v>
      </c>
      <c r="J292" s="711">
        <v>7</v>
      </c>
      <c r="K292" s="711">
        <v>27125</v>
      </c>
      <c r="L292" s="711">
        <v>0.78100256255218681</v>
      </c>
      <c r="M292" s="711">
        <v>3875</v>
      </c>
      <c r="N292" s="711">
        <v>6</v>
      </c>
      <c r="O292" s="711">
        <v>23331</v>
      </c>
      <c r="P292" s="701">
        <v>0.67176297831908094</v>
      </c>
      <c r="Q292" s="712">
        <v>3888.5</v>
      </c>
    </row>
    <row r="293" spans="1:17" ht="14.4" customHeight="1" x14ac:dyDescent="0.3">
      <c r="A293" s="695" t="s">
        <v>529</v>
      </c>
      <c r="B293" s="696" t="s">
        <v>3714</v>
      </c>
      <c r="C293" s="696" t="s">
        <v>3589</v>
      </c>
      <c r="D293" s="696" t="s">
        <v>3977</v>
      </c>
      <c r="E293" s="696" t="s">
        <v>3978</v>
      </c>
      <c r="F293" s="711">
        <v>14</v>
      </c>
      <c r="G293" s="711">
        <v>85162</v>
      </c>
      <c r="H293" s="711">
        <v>1</v>
      </c>
      <c r="I293" s="711">
        <v>6083</v>
      </c>
      <c r="J293" s="711">
        <v>17</v>
      </c>
      <c r="K293" s="711">
        <v>103751</v>
      </c>
      <c r="L293" s="711">
        <v>1.2182781052582137</v>
      </c>
      <c r="M293" s="711">
        <v>6103</v>
      </c>
      <c r="N293" s="711">
        <v>12</v>
      </c>
      <c r="O293" s="711">
        <v>73304</v>
      </c>
      <c r="P293" s="701">
        <v>0.86075949367088611</v>
      </c>
      <c r="Q293" s="712">
        <v>6108.666666666667</v>
      </c>
    </row>
    <row r="294" spans="1:17" ht="14.4" customHeight="1" x14ac:dyDescent="0.3">
      <c r="A294" s="695" t="s">
        <v>529</v>
      </c>
      <c r="B294" s="696" t="s">
        <v>3714</v>
      </c>
      <c r="C294" s="696" t="s">
        <v>3589</v>
      </c>
      <c r="D294" s="696" t="s">
        <v>3979</v>
      </c>
      <c r="E294" s="696" t="s">
        <v>3980</v>
      </c>
      <c r="F294" s="711">
        <v>1</v>
      </c>
      <c r="G294" s="711">
        <v>2160</v>
      </c>
      <c r="H294" s="711">
        <v>1</v>
      </c>
      <c r="I294" s="711">
        <v>2160</v>
      </c>
      <c r="J294" s="711">
        <v>3</v>
      </c>
      <c r="K294" s="711">
        <v>6498</v>
      </c>
      <c r="L294" s="711">
        <v>3.0083333333333333</v>
      </c>
      <c r="M294" s="711">
        <v>2166</v>
      </c>
      <c r="N294" s="711">
        <v>4</v>
      </c>
      <c r="O294" s="711">
        <v>8674</v>
      </c>
      <c r="P294" s="701">
        <v>4.0157407407407408</v>
      </c>
      <c r="Q294" s="712">
        <v>2168.5</v>
      </c>
    </row>
    <row r="295" spans="1:17" ht="14.4" customHeight="1" x14ac:dyDescent="0.3">
      <c r="A295" s="695" t="s">
        <v>529</v>
      </c>
      <c r="B295" s="696" t="s">
        <v>3714</v>
      </c>
      <c r="C295" s="696" t="s">
        <v>3589</v>
      </c>
      <c r="D295" s="696" t="s">
        <v>3981</v>
      </c>
      <c r="E295" s="696" t="s">
        <v>3982</v>
      </c>
      <c r="F295" s="711">
        <v>9</v>
      </c>
      <c r="G295" s="711">
        <v>21897</v>
      </c>
      <c r="H295" s="711">
        <v>1</v>
      </c>
      <c r="I295" s="711">
        <v>2433</v>
      </c>
      <c r="J295" s="711">
        <v>11</v>
      </c>
      <c r="K295" s="711">
        <v>26829</v>
      </c>
      <c r="L295" s="711">
        <v>1.2252363337443486</v>
      </c>
      <c r="M295" s="711">
        <v>2439</v>
      </c>
      <c r="N295" s="711">
        <v>7</v>
      </c>
      <c r="O295" s="711">
        <v>17103</v>
      </c>
      <c r="P295" s="701">
        <v>0.7810658994382792</v>
      </c>
      <c r="Q295" s="712">
        <v>2443.2857142857142</v>
      </c>
    </row>
    <row r="296" spans="1:17" ht="14.4" customHeight="1" x14ac:dyDescent="0.3">
      <c r="A296" s="695" t="s">
        <v>529</v>
      </c>
      <c r="B296" s="696" t="s">
        <v>3714</v>
      </c>
      <c r="C296" s="696" t="s">
        <v>3589</v>
      </c>
      <c r="D296" s="696" t="s">
        <v>3983</v>
      </c>
      <c r="E296" s="696" t="s">
        <v>3984</v>
      </c>
      <c r="F296" s="711">
        <v>11</v>
      </c>
      <c r="G296" s="711">
        <v>26917</v>
      </c>
      <c r="H296" s="711">
        <v>1</v>
      </c>
      <c r="I296" s="711">
        <v>2447</v>
      </c>
      <c r="J296" s="711">
        <v>15</v>
      </c>
      <c r="K296" s="711">
        <v>36885</v>
      </c>
      <c r="L296" s="711">
        <v>1.3703235873239961</v>
      </c>
      <c r="M296" s="711">
        <v>2459</v>
      </c>
      <c r="N296" s="711">
        <v>25</v>
      </c>
      <c r="O296" s="711">
        <v>61635</v>
      </c>
      <c r="P296" s="701">
        <v>2.2898168443734441</v>
      </c>
      <c r="Q296" s="712">
        <v>2465.4</v>
      </c>
    </row>
    <row r="297" spans="1:17" ht="14.4" customHeight="1" x14ac:dyDescent="0.3">
      <c r="A297" s="695" t="s">
        <v>529</v>
      </c>
      <c r="B297" s="696" t="s">
        <v>3714</v>
      </c>
      <c r="C297" s="696" t="s">
        <v>3589</v>
      </c>
      <c r="D297" s="696" t="s">
        <v>3985</v>
      </c>
      <c r="E297" s="696" t="s">
        <v>3986</v>
      </c>
      <c r="F297" s="711">
        <v>19</v>
      </c>
      <c r="G297" s="711">
        <v>95893</v>
      </c>
      <c r="H297" s="711">
        <v>1</v>
      </c>
      <c r="I297" s="711">
        <v>5047</v>
      </c>
      <c r="J297" s="711">
        <v>12</v>
      </c>
      <c r="K297" s="711">
        <v>60768</v>
      </c>
      <c r="L297" s="711">
        <v>0.63370631850082904</v>
      </c>
      <c r="M297" s="711">
        <v>5064</v>
      </c>
      <c r="N297" s="711">
        <v>27</v>
      </c>
      <c r="O297" s="711">
        <v>136998</v>
      </c>
      <c r="P297" s="701">
        <v>1.4286548548903466</v>
      </c>
      <c r="Q297" s="712">
        <v>5074</v>
      </c>
    </row>
    <row r="298" spans="1:17" ht="14.4" customHeight="1" x14ac:dyDescent="0.3">
      <c r="A298" s="695" t="s">
        <v>529</v>
      </c>
      <c r="B298" s="696" t="s">
        <v>3714</v>
      </c>
      <c r="C298" s="696" t="s">
        <v>3589</v>
      </c>
      <c r="D298" s="696" t="s">
        <v>3987</v>
      </c>
      <c r="E298" s="696" t="s">
        <v>3988</v>
      </c>
      <c r="F298" s="711">
        <v>15</v>
      </c>
      <c r="G298" s="711">
        <v>59685</v>
      </c>
      <c r="H298" s="711">
        <v>1</v>
      </c>
      <c r="I298" s="711">
        <v>3979</v>
      </c>
      <c r="J298" s="711">
        <v>5</v>
      </c>
      <c r="K298" s="711">
        <v>19940</v>
      </c>
      <c r="L298" s="711">
        <v>0.33408729161430845</v>
      </c>
      <c r="M298" s="711">
        <v>3988</v>
      </c>
      <c r="N298" s="711">
        <v>11</v>
      </c>
      <c r="O298" s="711">
        <v>43928</v>
      </c>
      <c r="P298" s="701">
        <v>0.73599731925944545</v>
      </c>
      <c r="Q298" s="712">
        <v>3993.4545454545455</v>
      </c>
    </row>
    <row r="299" spans="1:17" ht="14.4" customHeight="1" x14ac:dyDescent="0.3">
      <c r="A299" s="695" t="s">
        <v>529</v>
      </c>
      <c r="B299" s="696" t="s">
        <v>3714</v>
      </c>
      <c r="C299" s="696" t="s">
        <v>3589</v>
      </c>
      <c r="D299" s="696" t="s">
        <v>3989</v>
      </c>
      <c r="E299" s="696" t="s">
        <v>3990</v>
      </c>
      <c r="F299" s="711">
        <v>15</v>
      </c>
      <c r="G299" s="711">
        <v>41265</v>
      </c>
      <c r="H299" s="711">
        <v>1</v>
      </c>
      <c r="I299" s="711">
        <v>2751</v>
      </c>
      <c r="J299" s="711">
        <v>6</v>
      </c>
      <c r="K299" s="711">
        <v>16578</v>
      </c>
      <c r="L299" s="711">
        <v>0.40174482006543077</v>
      </c>
      <c r="M299" s="711">
        <v>2763</v>
      </c>
      <c r="N299" s="711">
        <v>13</v>
      </c>
      <c r="O299" s="711">
        <v>36019</v>
      </c>
      <c r="P299" s="701">
        <v>0.87287047134375384</v>
      </c>
      <c r="Q299" s="712">
        <v>2770.6923076923076</v>
      </c>
    </row>
    <row r="300" spans="1:17" ht="14.4" customHeight="1" x14ac:dyDescent="0.3">
      <c r="A300" s="695" t="s">
        <v>529</v>
      </c>
      <c r="B300" s="696" t="s">
        <v>3714</v>
      </c>
      <c r="C300" s="696" t="s">
        <v>3589</v>
      </c>
      <c r="D300" s="696" t="s">
        <v>3991</v>
      </c>
      <c r="E300" s="696" t="s">
        <v>3992</v>
      </c>
      <c r="F300" s="711">
        <v>2</v>
      </c>
      <c r="G300" s="711">
        <v>664</v>
      </c>
      <c r="H300" s="711">
        <v>1</v>
      </c>
      <c r="I300" s="711">
        <v>332</v>
      </c>
      <c r="J300" s="711"/>
      <c r="K300" s="711"/>
      <c r="L300" s="711"/>
      <c r="M300" s="711"/>
      <c r="N300" s="711">
        <v>5</v>
      </c>
      <c r="O300" s="711">
        <v>1679</v>
      </c>
      <c r="P300" s="701">
        <v>2.5286144578313254</v>
      </c>
      <c r="Q300" s="712">
        <v>335.8</v>
      </c>
    </row>
    <row r="301" spans="1:17" ht="14.4" customHeight="1" x14ac:dyDescent="0.3">
      <c r="A301" s="695" t="s">
        <v>529</v>
      </c>
      <c r="B301" s="696" t="s">
        <v>3714</v>
      </c>
      <c r="C301" s="696" t="s">
        <v>3589</v>
      </c>
      <c r="D301" s="696" t="s">
        <v>3993</v>
      </c>
      <c r="E301" s="696" t="s">
        <v>3994</v>
      </c>
      <c r="F301" s="711">
        <v>16</v>
      </c>
      <c r="G301" s="711">
        <v>27920</v>
      </c>
      <c r="H301" s="711">
        <v>1</v>
      </c>
      <c r="I301" s="711">
        <v>1745</v>
      </c>
      <c r="J301" s="711">
        <v>16</v>
      </c>
      <c r="K301" s="711">
        <v>28016</v>
      </c>
      <c r="L301" s="711">
        <v>1.0034383954154729</v>
      </c>
      <c r="M301" s="711">
        <v>1751</v>
      </c>
      <c r="N301" s="711">
        <v>18</v>
      </c>
      <c r="O301" s="711">
        <v>31558</v>
      </c>
      <c r="P301" s="701">
        <v>1.130300859598854</v>
      </c>
      <c r="Q301" s="712">
        <v>1753.2222222222222</v>
      </c>
    </row>
    <row r="302" spans="1:17" ht="14.4" customHeight="1" x14ac:dyDescent="0.3">
      <c r="A302" s="695" t="s">
        <v>529</v>
      </c>
      <c r="B302" s="696" t="s">
        <v>3714</v>
      </c>
      <c r="C302" s="696" t="s">
        <v>3589</v>
      </c>
      <c r="D302" s="696" t="s">
        <v>3995</v>
      </c>
      <c r="E302" s="696" t="s">
        <v>3996</v>
      </c>
      <c r="F302" s="711">
        <v>23</v>
      </c>
      <c r="G302" s="711">
        <v>90804</v>
      </c>
      <c r="H302" s="711">
        <v>1</v>
      </c>
      <c r="I302" s="711">
        <v>3948</v>
      </c>
      <c r="J302" s="711">
        <v>33</v>
      </c>
      <c r="K302" s="711">
        <v>130680</v>
      </c>
      <c r="L302" s="711">
        <v>1.4391436500594688</v>
      </c>
      <c r="M302" s="711">
        <v>3960</v>
      </c>
      <c r="N302" s="711">
        <v>23</v>
      </c>
      <c r="O302" s="711">
        <v>91180</v>
      </c>
      <c r="P302" s="701">
        <v>1.0041407867494825</v>
      </c>
      <c r="Q302" s="712">
        <v>3964.3478260869565</v>
      </c>
    </row>
    <row r="303" spans="1:17" ht="14.4" customHeight="1" x14ac:dyDescent="0.3">
      <c r="A303" s="695" t="s">
        <v>529</v>
      </c>
      <c r="B303" s="696" t="s">
        <v>3714</v>
      </c>
      <c r="C303" s="696" t="s">
        <v>3589</v>
      </c>
      <c r="D303" s="696" t="s">
        <v>3997</v>
      </c>
      <c r="E303" s="696" t="s">
        <v>3998</v>
      </c>
      <c r="F303" s="711">
        <v>21</v>
      </c>
      <c r="G303" s="711">
        <v>44646</v>
      </c>
      <c r="H303" s="711">
        <v>1</v>
      </c>
      <c r="I303" s="711">
        <v>2126</v>
      </c>
      <c r="J303" s="711">
        <v>5</v>
      </c>
      <c r="K303" s="711">
        <v>10660</v>
      </c>
      <c r="L303" s="711">
        <v>0.23876719078976841</v>
      </c>
      <c r="M303" s="711">
        <v>2132</v>
      </c>
      <c r="N303" s="711">
        <v>10</v>
      </c>
      <c r="O303" s="711">
        <v>21350</v>
      </c>
      <c r="P303" s="701">
        <v>0.47820633427406711</v>
      </c>
      <c r="Q303" s="712">
        <v>2135</v>
      </c>
    </row>
    <row r="304" spans="1:17" ht="14.4" customHeight="1" x14ac:dyDescent="0.3">
      <c r="A304" s="695" t="s">
        <v>529</v>
      </c>
      <c r="B304" s="696" t="s">
        <v>3714</v>
      </c>
      <c r="C304" s="696" t="s">
        <v>3589</v>
      </c>
      <c r="D304" s="696" t="s">
        <v>3999</v>
      </c>
      <c r="E304" s="696" t="s">
        <v>4000</v>
      </c>
      <c r="F304" s="711">
        <v>1</v>
      </c>
      <c r="G304" s="711">
        <v>949</v>
      </c>
      <c r="H304" s="711">
        <v>1</v>
      </c>
      <c r="I304" s="711">
        <v>949</v>
      </c>
      <c r="J304" s="711">
        <v>4</v>
      </c>
      <c r="K304" s="711">
        <v>3808</v>
      </c>
      <c r="L304" s="711">
        <v>4.012644889357218</v>
      </c>
      <c r="M304" s="711">
        <v>952</v>
      </c>
      <c r="N304" s="711">
        <v>6</v>
      </c>
      <c r="O304" s="711">
        <v>5712</v>
      </c>
      <c r="P304" s="701">
        <v>6.0189673340358274</v>
      </c>
      <c r="Q304" s="712">
        <v>952</v>
      </c>
    </row>
    <row r="305" spans="1:17" ht="14.4" customHeight="1" x14ac:dyDescent="0.3">
      <c r="A305" s="695" t="s">
        <v>529</v>
      </c>
      <c r="B305" s="696" t="s">
        <v>3714</v>
      </c>
      <c r="C305" s="696" t="s">
        <v>3589</v>
      </c>
      <c r="D305" s="696" t="s">
        <v>4001</v>
      </c>
      <c r="E305" s="696" t="s">
        <v>4002</v>
      </c>
      <c r="F305" s="711">
        <v>1</v>
      </c>
      <c r="G305" s="711">
        <v>278</v>
      </c>
      <c r="H305" s="711">
        <v>1</v>
      </c>
      <c r="I305" s="711">
        <v>278</v>
      </c>
      <c r="J305" s="711"/>
      <c r="K305" s="711"/>
      <c r="L305" s="711"/>
      <c r="M305" s="711"/>
      <c r="N305" s="711"/>
      <c r="O305" s="711"/>
      <c r="P305" s="701"/>
      <c r="Q305" s="712"/>
    </row>
    <row r="306" spans="1:17" ht="14.4" customHeight="1" x14ac:dyDescent="0.3">
      <c r="A306" s="695" t="s">
        <v>529</v>
      </c>
      <c r="B306" s="696" t="s">
        <v>3714</v>
      </c>
      <c r="C306" s="696" t="s">
        <v>3589</v>
      </c>
      <c r="D306" s="696" t="s">
        <v>4003</v>
      </c>
      <c r="E306" s="696" t="s">
        <v>4004</v>
      </c>
      <c r="F306" s="711">
        <v>2</v>
      </c>
      <c r="G306" s="711">
        <v>12658</v>
      </c>
      <c r="H306" s="711">
        <v>1</v>
      </c>
      <c r="I306" s="711">
        <v>6329</v>
      </c>
      <c r="J306" s="711"/>
      <c r="K306" s="711"/>
      <c r="L306" s="711"/>
      <c r="M306" s="711"/>
      <c r="N306" s="711">
        <v>1</v>
      </c>
      <c r="O306" s="711">
        <v>6363</v>
      </c>
      <c r="P306" s="701">
        <v>0.50268604834887032</v>
      </c>
      <c r="Q306" s="712">
        <v>6363</v>
      </c>
    </row>
    <row r="307" spans="1:17" ht="14.4" customHeight="1" x14ac:dyDescent="0.3">
      <c r="A307" s="695" t="s">
        <v>529</v>
      </c>
      <c r="B307" s="696" t="s">
        <v>3714</v>
      </c>
      <c r="C307" s="696" t="s">
        <v>3589</v>
      </c>
      <c r="D307" s="696" t="s">
        <v>3633</v>
      </c>
      <c r="E307" s="696" t="s">
        <v>3634</v>
      </c>
      <c r="F307" s="711">
        <v>2</v>
      </c>
      <c r="G307" s="711">
        <v>436</v>
      </c>
      <c r="H307" s="711">
        <v>1</v>
      </c>
      <c r="I307" s="711">
        <v>218</v>
      </c>
      <c r="J307" s="711"/>
      <c r="K307" s="711"/>
      <c r="L307" s="711"/>
      <c r="M307" s="711"/>
      <c r="N307" s="711"/>
      <c r="O307" s="711"/>
      <c r="P307" s="701"/>
      <c r="Q307" s="712"/>
    </row>
    <row r="308" spans="1:17" ht="14.4" customHeight="1" x14ac:dyDescent="0.3">
      <c r="A308" s="695" t="s">
        <v>529</v>
      </c>
      <c r="B308" s="696" t="s">
        <v>3714</v>
      </c>
      <c r="C308" s="696" t="s">
        <v>3589</v>
      </c>
      <c r="D308" s="696" t="s">
        <v>3639</v>
      </c>
      <c r="E308" s="696" t="s">
        <v>3640</v>
      </c>
      <c r="F308" s="711">
        <v>1</v>
      </c>
      <c r="G308" s="711">
        <v>1111</v>
      </c>
      <c r="H308" s="711">
        <v>1</v>
      </c>
      <c r="I308" s="711">
        <v>1111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529</v>
      </c>
      <c r="B309" s="696" t="s">
        <v>3714</v>
      </c>
      <c r="C309" s="696" t="s">
        <v>3589</v>
      </c>
      <c r="D309" s="696" t="s">
        <v>3641</v>
      </c>
      <c r="E309" s="696" t="s">
        <v>3642</v>
      </c>
      <c r="F309" s="711">
        <v>2</v>
      </c>
      <c r="G309" s="711">
        <v>512</v>
      </c>
      <c r="H309" s="711">
        <v>1</v>
      </c>
      <c r="I309" s="711">
        <v>256</v>
      </c>
      <c r="J309" s="711">
        <v>1</v>
      </c>
      <c r="K309" s="711">
        <v>257</v>
      </c>
      <c r="L309" s="711">
        <v>0.501953125</v>
      </c>
      <c r="M309" s="711">
        <v>257</v>
      </c>
      <c r="N309" s="711"/>
      <c r="O309" s="711"/>
      <c r="P309" s="701"/>
      <c r="Q309" s="712"/>
    </row>
    <row r="310" spans="1:17" ht="14.4" customHeight="1" x14ac:dyDescent="0.3">
      <c r="A310" s="695" t="s">
        <v>529</v>
      </c>
      <c r="B310" s="696" t="s">
        <v>3714</v>
      </c>
      <c r="C310" s="696" t="s">
        <v>3589</v>
      </c>
      <c r="D310" s="696" t="s">
        <v>4005</v>
      </c>
      <c r="E310" s="696" t="s">
        <v>4006</v>
      </c>
      <c r="F310" s="711">
        <v>1</v>
      </c>
      <c r="G310" s="711">
        <v>325</v>
      </c>
      <c r="H310" s="711">
        <v>1</v>
      </c>
      <c r="I310" s="711">
        <v>325</v>
      </c>
      <c r="J310" s="711"/>
      <c r="K310" s="711"/>
      <c r="L310" s="711"/>
      <c r="M310" s="711"/>
      <c r="N310" s="711"/>
      <c r="O310" s="711"/>
      <c r="P310" s="701"/>
      <c r="Q310" s="712"/>
    </row>
    <row r="311" spans="1:17" ht="14.4" customHeight="1" x14ac:dyDescent="0.3">
      <c r="A311" s="695" t="s">
        <v>529</v>
      </c>
      <c r="B311" s="696" t="s">
        <v>3714</v>
      </c>
      <c r="C311" s="696" t="s">
        <v>3589</v>
      </c>
      <c r="D311" s="696" t="s">
        <v>4007</v>
      </c>
      <c r="E311" s="696" t="s">
        <v>4008</v>
      </c>
      <c r="F311" s="711">
        <v>1</v>
      </c>
      <c r="G311" s="711">
        <v>277</v>
      </c>
      <c r="H311" s="711">
        <v>1</v>
      </c>
      <c r="I311" s="711">
        <v>277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529</v>
      </c>
      <c r="B312" s="696" t="s">
        <v>3714</v>
      </c>
      <c r="C312" s="696" t="s">
        <v>3589</v>
      </c>
      <c r="D312" s="696" t="s">
        <v>4009</v>
      </c>
      <c r="E312" s="696" t="s">
        <v>4010</v>
      </c>
      <c r="F312" s="711">
        <v>0</v>
      </c>
      <c r="G312" s="711">
        <v>0</v>
      </c>
      <c r="H312" s="711"/>
      <c r="I312" s="711"/>
      <c r="J312" s="711">
        <v>0</v>
      </c>
      <c r="K312" s="711">
        <v>0</v>
      </c>
      <c r="L312" s="711"/>
      <c r="M312" s="711"/>
      <c r="N312" s="711">
        <v>0</v>
      </c>
      <c r="O312" s="711">
        <v>0</v>
      </c>
      <c r="P312" s="701"/>
      <c r="Q312" s="712"/>
    </row>
    <row r="313" spans="1:17" ht="14.4" customHeight="1" x14ac:dyDescent="0.3">
      <c r="A313" s="695" t="s">
        <v>529</v>
      </c>
      <c r="B313" s="696" t="s">
        <v>3714</v>
      </c>
      <c r="C313" s="696" t="s">
        <v>3589</v>
      </c>
      <c r="D313" s="696" t="s">
        <v>4011</v>
      </c>
      <c r="E313" s="696" t="s">
        <v>4012</v>
      </c>
      <c r="F313" s="711">
        <v>225</v>
      </c>
      <c r="G313" s="711">
        <v>0</v>
      </c>
      <c r="H313" s="711"/>
      <c r="I313" s="711">
        <v>0</v>
      </c>
      <c r="J313" s="711">
        <v>126</v>
      </c>
      <c r="K313" s="711">
        <v>0</v>
      </c>
      <c r="L313" s="711"/>
      <c r="M313" s="711">
        <v>0</v>
      </c>
      <c r="N313" s="711">
        <v>194</v>
      </c>
      <c r="O313" s="711">
        <v>0</v>
      </c>
      <c r="P313" s="701"/>
      <c r="Q313" s="712">
        <v>0</v>
      </c>
    </row>
    <row r="314" spans="1:17" ht="14.4" customHeight="1" x14ac:dyDescent="0.3">
      <c r="A314" s="695" t="s">
        <v>529</v>
      </c>
      <c r="B314" s="696" t="s">
        <v>3714</v>
      </c>
      <c r="C314" s="696" t="s">
        <v>3589</v>
      </c>
      <c r="D314" s="696" t="s">
        <v>3645</v>
      </c>
      <c r="E314" s="696" t="s">
        <v>3646</v>
      </c>
      <c r="F314" s="711">
        <v>2</v>
      </c>
      <c r="G314" s="711">
        <v>0</v>
      </c>
      <c r="H314" s="711"/>
      <c r="I314" s="711">
        <v>0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529</v>
      </c>
      <c r="B315" s="696" t="s">
        <v>3714</v>
      </c>
      <c r="C315" s="696" t="s">
        <v>3589</v>
      </c>
      <c r="D315" s="696" t="s">
        <v>4013</v>
      </c>
      <c r="E315" s="696" t="s">
        <v>4014</v>
      </c>
      <c r="F315" s="711">
        <v>7</v>
      </c>
      <c r="G315" s="711">
        <v>0</v>
      </c>
      <c r="H315" s="711"/>
      <c r="I315" s="711">
        <v>0</v>
      </c>
      <c r="J315" s="711">
        <v>9</v>
      </c>
      <c r="K315" s="711">
        <v>0</v>
      </c>
      <c r="L315" s="711"/>
      <c r="M315" s="711">
        <v>0</v>
      </c>
      <c r="N315" s="711">
        <v>8</v>
      </c>
      <c r="O315" s="711">
        <v>0</v>
      </c>
      <c r="P315" s="701"/>
      <c r="Q315" s="712">
        <v>0</v>
      </c>
    </row>
    <row r="316" spans="1:17" ht="14.4" customHeight="1" x14ac:dyDescent="0.3">
      <c r="A316" s="695" t="s">
        <v>529</v>
      </c>
      <c r="B316" s="696" t="s">
        <v>3714</v>
      </c>
      <c r="C316" s="696" t="s">
        <v>3589</v>
      </c>
      <c r="D316" s="696" t="s">
        <v>4015</v>
      </c>
      <c r="E316" s="696" t="s">
        <v>4016</v>
      </c>
      <c r="F316" s="711"/>
      <c r="G316" s="711"/>
      <c r="H316" s="711"/>
      <c r="I316" s="711"/>
      <c r="J316" s="711"/>
      <c r="K316" s="711"/>
      <c r="L316" s="711"/>
      <c r="M316" s="711"/>
      <c r="N316" s="711">
        <v>1</v>
      </c>
      <c r="O316" s="711">
        <v>0</v>
      </c>
      <c r="P316" s="701"/>
      <c r="Q316" s="712">
        <v>0</v>
      </c>
    </row>
    <row r="317" spans="1:17" ht="14.4" customHeight="1" x14ac:dyDescent="0.3">
      <c r="A317" s="695" t="s">
        <v>529</v>
      </c>
      <c r="B317" s="696" t="s">
        <v>3714</v>
      </c>
      <c r="C317" s="696" t="s">
        <v>3589</v>
      </c>
      <c r="D317" s="696" t="s">
        <v>4017</v>
      </c>
      <c r="E317" s="696" t="s">
        <v>4018</v>
      </c>
      <c r="F317" s="711">
        <v>3</v>
      </c>
      <c r="G317" s="711">
        <v>0</v>
      </c>
      <c r="H317" s="711"/>
      <c r="I317" s="711">
        <v>0</v>
      </c>
      <c r="J317" s="711">
        <v>2</v>
      </c>
      <c r="K317" s="711">
        <v>0</v>
      </c>
      <c r="L317" s="711"/>
      <c r="M317" s="711">
        <v>0</v>
      </c>
      <c r="N317" s="711">
        <v>4</v>
      </c>
      <c r="O317" s="711">
        <v>0</v>
      </c>
      <c r="P317" s="701"/>
      <c r="Q317" s="712">
        <v>0</v>
      </c>
    </row>
    <row r="318" spans="1:17" ht="14.4" customHeight="1" x14ac:dyDescent="0.3">
      <c r="A318" s="695" t="s">
        <v>529</v>
      </c>
      <c r="B318" s="696" t="s">
        <v>3714</v>
      </c>
      <c r="C318" s="696" t="s">
        <v>3589</v>
      </c>
      <c r="D318" s="696" t="s">
        <v>4019</v>
      </c>
      <c r="E318" s="696" t="s">
        <v>4020</v>
      </c>
      <c r="F318" s="711">
        <v>8</v>
      </c>
      <c r="G318" s="711">
        <v>0</v>
      </c>
      <c r="H318" s="711"/>
      <c r="I318" s="711">
        <v>0</v>
      </c>
      <c r="J318" s="711">
        <v>4</v>
      </c>
      <c r="K318" s="711">
        <v>0</v>
      </c>
      <c r="L318" s="711"/>
      <c r="M318" s="711">
        <v>0</v>
      </c>
      <c r="N318" s="711">
        <v>5</v>
      </c>
      <c r="O318" s="711">
        <v>0</v>
      </c>
      <c r="P318" s="701"/>
      <c r="Q318" s="712">
        <v>0</v>
      </c>
    </row>
    <row r="319" spans="1:17" ht="14.4" customHeight="1" x14ac:dyDescent="0.3">
      <c r="A319" s="695" t="s">
        <v>529</v>
      </c>
      <c r="B319" s="696" t="s">
        <v>3714</v>
      </c>
      <c r="C319" s="696" t="s">
        <v>3589</v>
      </c>
      <c r="D319" s="696" t="s">
        <v>4021</v>
      </c>
      <c r="E319" s="696" t="s">
        <v>4022</v>
      </c>
      <c r="F319" s="711">
        <v>36</v>
      </c>
      <c r="G319" s="711">
        <v>0</v>
      </c>
      <c r="H319" s="711"/>
      <c r="I319" s="711">
        <v>0</v>
      </c>
      <c r="J319" s="711"/>
      <c r="K319" s="711"/>
      <c r="L319" s="711"/>
      <c r="M319" s="711"/>
      <c r="N319" s="711">
        <v>52</v>
      </c>
      <c r="O319" s="711">
        <v>0</v>
      </c>
      <c r="P319" s="701"/>
      <c r="Q319" s="712">
        <v>0</v>
      </c>
    </row>
    <row r="320" spans="1:17" ht="14.4" customHeight="1" x14ac:dyDescent="0.3">
      <c r="A320" s="695" t="s">
        <v>529</v>
      </c>
      <c r="B320" s="696" t="s">
        <v>3714</v>
      </c>
      <c r="C320" s="696" t="s">
        <v>3589</v>
      </c>
      <c r="D320" s="696" t="s">
        <v>4023</v>
      </c>
      <c r="E320" s="696" t="s">
        <v>4024</v>
      </c>
      <c r="F320" s="711"/>
      <c r="G320" s="711"/>
      <c r="H320" s="711"/>
      <c r="I320" s="711"/>
      <c r="J320" s="711">
        <v>2</v>
      </c>
      <c r="K320" s="711">
        <v>0</v>
      </c>
      <c r="L320" s="711"/>
      <c r="M320" s="711">
        <v>0</v>
      </c>
      <c r="N320" s="711"/>
      <c r="O320" s="711"/>
      <c r="P320" s="701"/>
      <c r="Q320" s="712"/>
    </row>
    <row r="321" spans="1:17" ht="14.4" customHeight="1" x14ac:dyDescent="0.3">
      <c r="A321" s="695" t="s">
        <v>529</v>
      </c>
      <c r="B321" s="696" t="s">
        <v>3714</v>
      </c>
      <c r="C321" s="696" t="s">
        <v>3589</v>
      </c>
      <c r="D321" s="696" t="s">
        <v>4025</v>
      </c>
      <c r="E321" s="696" t="s">
        <v>4026</v>
      </c>
      <c r="F321" s="711">
        <v>6</v>
      </c>
      <c r="G321" s="711">
        <v>0</v>
      </c>
      <c r="H321" s="711"/>
      <c r="I321" s="711">
        <v>0</v>
      </c>
      <c r="J321" s="711">
        <v>16</v>
      </c>
      <c r="K321" s="711">
        <v>0</v>
      </c>
      <c r="L321" s="711"/>
      <c r="M321" s="711">
        <v>0</v>
      </c>
      <c r="N321" s="711">
        <v>17</v>
      </c>
      <c r="O321" s="711">
        <v>0</v>
      </c>
      <c r="P321" s="701"/>
      <c r="Q321" s="712">
        <v>0</v>
      </c>
    </row>
    <row r="322" spans="1:17" ht="14.4" customHeight="1" x14ac:dyDescent="0.3">
      <c r="A322" s="695" t="s">
        <v>529</v>
      </c>
      <c r="B322" s="696" t="s">
        <v>3714</v>
      </c>
      <c r="C322" s="696" t="s">
        <v>3589</v>
      </c>
      <c r="D322" s="696" t="s">
        <v>4027</v>
      </c>
      <c r="E322" s="696" t="s">
        <v>4028</v>
      </c>
      <c r="F322" s="711">
        <v>4</v>
      </c>
      <c r="G322" s="711">
        <v>0</v>
      </c>
      <c r="H322" s="711"/>
      <c r="I322" s="711">
        <v>0</v>
      </c>
      <c r="J322" s="711">
        <v>6</v>
      </c>
      <c r="K322" s="711">
        <v>0</v>
      </c>
      <c r="L322" s="711"/>
      <c r="M322" s="711">
        <v>0</v>
      </c>
      <c r="N322" s="711">
        <v>7</v>
      </c>
      <c r="O322" s="711">
        <v>0</v>
      </c>
      <c r="P322" s="701"/>
      <c r="Q322" s="712">
        <v>0</v>
      </c>
    </row>
    <row r="323" spans="1:17" ht="14.4" customHeight="1" x14ac:dyDescent="0.3">
      <c r="A323" s="695" t="s">
        <v>529</v>
      </c>
      <c r="B323" s="696" t="s">
        <v>3714</v>
      </c>
      <c r="C323" s="696" t="s">
        <v>3589</v>
      </c>
      <c r="D323" s="696" t="s">
        <v>4029</v>
      </c>
      <c r="E323" s="696" t="s">
        <v>4030</v>
      </c>
      <c r="F323" s="711"/>
      <c r="G323" s="711"/>
      <c r="H323" s="711"/>
      <c r="I323" s="711"/>
      <c r="J323" s="711">
        <v>1</v>
      </c>
      <c r="K323" s="711">
        <v>742</v>
      </c>
      <c r="L323" s="711"/>
      <c r="M323" s="711">
        <v>742</v>
      </c>
      <c r="N323" s="711"/>
      <c r="O323" s="711"/>
      <c r="P323" s="701"/>
      <c r="Q323" s="712"/>
    </row>
    <row r="324" spans="1:17" ht="14.4" customHeight="1" x14ac:dyDescent="0.3">
      <c r="A324" s="695" t="s">
        <v>529</v>
      </c>
      <c r="B324" s="696" t="s">
        <v>3714</v>
      </c>
      <c r="C324" s="696" t="s">
        <v>3589</v>
      </c>
      <c r="D324" s="696" t="s">
        <v>4031</v>
      </c>
      <c r="E324" s="696" t="s">
        <v>4032</v>
      </c>
      <c r="F324" s="711"/>
      <c r="G324" s="711"/>
      <c r="H324" s="711"/>
      <c r="I324" s="711"/>
      <c r="J324" s="711"/>
      <c r="K324" s="711"/>
      <c r="L324" s="711"/>
      <c r="M324" s="711"/>
      <c r="N324" s="711">
        <v>1</v>
      </c>
      <c r="O324" s="711">
        <v>105</v>
      </c>
      <c r="P324" s="701"/>
      <c r="Q324" s="712">
        <v>105</v>
      </c>
    </row>
    <row r="325" spans="1:17" ht="14.4" customHeight="1" x14ac:dyDescent="0.3">
      <c r="A325" s="695" t="s">
        <v>529</v>
      </c>
      <c r="B325" s="696" t="s">
        <v>3714</v>
      </c>
      <c r="C325" s="696" t="s">
        <v>3589</v>
      </c>
      <c r="D325" s="696" t="s">
        <v>4033</v>
      </c>
      <c r="E325" s="696" t="s">
        <v>4034</v>
      </c>
      <c r="F325" s="711">
        <v>2</v>
      </c>
      <c r="G325" s="711">
        <v>1704</v>
      </c>
      <c r="H325" s="711">
        <v>1</v>
      </c>
      <c r="I325" s="711">
        <v>852</v>
      </c>
      <c r="J325" s="711">
        <v>3</v>
      </c>
      <c r="K325" s="711">
        <v>2109</v>
      </c>
      <c r="L325" s="711">
        <v>1.2376760563380282</v>
      </c>
      <c r="M325" s="711">
        <v>703</v>
      </c>
      <c r="N325" s="711">
        <v>3</v>
      </c>
      <c r="O325" s="711">
        <v>2118</v>
      </c>
      <c r="P325" s="701">
        <v>1.2429577464788732</v>
      </c>
      <c r="Q325" s="712">
        <v>706</v>
      </c>
    </row>
    <row r="326" spans="1:17" ht="14.4" customHeight="1" x14ac:dyDescent="0.3">
      <c r="A326" s="695" t="s">
        <v>529</v>
      </c>
      <c r="B326" s="696" t="s">
        <v>3714</v>
      </c>
      <c r="C326" s="696" t="s">
        <v>3589</v>
      </c>
      <c r="D326" s="696" t="s">
        <v>4035</v>
      </c>
      <c r="E326" s="696" t="s">
        <v>4036</v>
      </c>
      <c r="F326" s="711">
        <v>2730</v>
      </c>
      <c r="G326" s="711">
        <v>0</v>
      </c>
      <c r="H326" s="711"/>
      <c r="I326" s="711">
        <v>0</v>
      </c>
      <c r="J326" s="711">
        <v>2469</v>
      </c>
      <c r="K326" s="711">
        <v>0</v>
      </c>
      <c r="L326" s="711"/>
      <c r="M326" s="711">
        <v>0</v>
      </c>
      <c r="N326" s="711"/>
      <c r="O326" s="711"/>
      <c r="P326" s="701"/>
      <c r="Q326" s="712"/>
    </row>
    <row r="327" spans="1:17" ht="14.4" customHeight="1" x14ac:dyDescent="0.3">
      <c r="A327" s="695" t="s">
        <v>529</v>
      </c>
      <c r="B327" s="696" t="s">
        <v>3714</v>
      </c>
      <c r="C327" s="696" t="s">
        <v>3589</v>
      </c>
      <c r="D327" s="696" t="s">
        <v>3651</v>
      </c>
      <c r="E327" s="696" t="s">
        <v>3652</v>
      </c>
      <c r="F327" s="711">
        <v>36</v>
      </c>
      <c r="G327" s="711">
        <v>8640</v>
      </c>
      <c r="H327" s="711">
        <v>1</v>
      </c>
      <c r="I327" s="711">
        <v>240</v>
      </c>
      <c r="J327" s="711">
        <v>28</v>
      </c>
      <c r="K327" s="711">
        <v>6776</v>
      </c>
      <c r="L327" s="711">
        <v>0.78425925925925921</v>
      </c>
      <c r="M327" s="711">
        <v>242</v>
      </c>
      <c r="N327" s="711">
        <v>36</v>
      </c>
      <c r="O327" s="711">
        <v>8784</v>
      </c>
      <c r="P327" s="701">
        <v>1.0166666666666666</v>
      </c>
      <c r="Q327" s="712">
        <v>244</v>
      </c>
    </row>
    <row r="328" spans="1:17" ht="14.4" customHeight="1" x14ac:dyDescent="0.3">
      <c r="A328" s="695" t="s">
        <v>529</v>
      </c>
      <c r="B328" s="696" t="s">
        <v>3714</v>
      </c>
      <c r="C328" s="696" t="s">
        <v>3589</v>
      </c>
      <c r="D328" s="696" t="s">
        <v>3653</v>
      </c>
      <c r="E328" s="696" t="s">
        <v>3654</v>
      </c>
      <c r="F328" s="711">
        <v>3</v>
      </c>
      <c r="G328" s="711">
        <v>225</v>
      </c>
      <c r="H328" s="711">
        <v>1</v>
      </c>
      <c r="I328" s="711">
        <v>75</v>
      </c>
      <c r="J328" s="711"/>
      <c r="K328" s="711"/>
      <c r="L328" s="711"/>
      <c r="M328" s="711"/>
      <c r="N328" s="711">
        <v>1</v>
      </c>
      <c r="O328" s="711">
        <v>81</v>
      </c>
      <c r="P328" s="701">
        <v>0.36</v>
      </c>
      <c r="Q328" s="712">
        <v>81</v>
      </c>
    </row>
    <row r="329" spans="1:17" ht="14.4" customHeight="1" x14ac:dyDescent="0.3">
      <c r="A329" s="695" t="s">
        <v>529</v>
      </c>
      <c r="B329" s="696" t="s">
        <v>3714</v>
      </c>
      <c r="C329" s="696" t="s">
        <v>3589</v>
      </c>
      <c r="D329" s="696" t="s">
        <v>4037</v>
      </c>
      <c r="E329" s="696" t="s">
        <v>4038</v>
      </c>
      <c r="F329" s="711">
        <v>2556</v>
      </c>
      <c r="G329" s="711">
        <v>2805953</v>
      </c>
      <c r="H329" s="711">
        <v>1</v>
      </c>
      <c r="I329" s="711">
        <v>1097.7906885758998</v>
      </c>
      <c r="J329" s="711">
        <v>2055</v>
      </c>
      <c r="K329" s="711">
        <v>2328658</v>
      </c>
      <c r="L329" s="711">
        <v>0.82989914656446495</v>
      </c>
      <c r="M329" s="711">
        <v>1133.1669099756691</v>
      </c>
      <c r="N329" s="711">
        <v>2387</v>
      </c>
      <c r="O329" s="711">
        <v>2649200</v>
      </c>
      <c r="P329" s="701">
        <v>0.9441355575093382</v>
      </c>
      <c r="Q329" s="712">
        <v>1109.8449937159614</v>
      </c>
    </row>
    <row r="330" spans="1:17" ht="14.4" customHeight="1" x14ac:dyDescent="0.3">
      <c r="A330" s="695" t="s">
        <v>529</v>
      </c>
      <c r="B330" s="696" t="s">
        <v>3714</v>
      </c>
      <c r="C330" s="696" t="s">
        <v>3589</v>
      </c>
      <c r="D330" s="696" t="s">
        <v>3669</v>
      </c>
      <c r="E330" s="696" t="s">
        <v>3670</v>
      </c>
      <c r="F330" s="711">
        <v>8</v>
      </c>
      <c r="G330" s="711">
        <v>7480</v>
      </c>
      <c r="H330" s="711">
        <v>1</v>
      </c>
      <c r="I330" s="711">
        <v>935</v>
      </c>
      <c r="J330" s="711">
        <v>5</v>
      </c>
      <c r="K330" s="711">
        <v>4690</v>
      </c>
      <c r="L330" s="711">
        <v>0.62700534759358284</v>
      </c>
      <c r="M330" s="711">
        <v>938</v>
      </c>
      <c r="N330" s="711">
        <v>7</v>
      </c>
      <c r="O330" s="711">
        <v>6576</v>
      </c>
      <c r="P330" s="701">
        <v>0.87914438502673797</v>
      </c>
      <c r="Q330" s="712">
        <v>939.42857142857144</v>
      </c>
    </row>
    <row r="331" spans="1:17" ht="14.4" customHeight="1" x14ac:dyDescent="0.3">
      <c r="A331" s="695" t="s">
        <v>529</v>
      </c>
      <c r="B331" s="696" t="s">
        <v>3714</v>
      </c>
      <c r="C331" s="696" t="s">
        <v>3589</v>
      </c>
      <c r="D331" s="696" t="s">
        <v>4039</v>
      </c>
      <c r="E331" s="696" t="s">
        <v>4040</v>
      </c>
      <c r="F331" s="711">
        <v>1</v>
      </c>
      <c r="G331" s="711">
        <v>0</v>
      </c>
      <c r="H331" s="711"/>
      <c r="I331" s="711">
        <v>0</v>
      </c>
      <c r="J331" s="711">
        <v>4</v>
      </c>
      <c r="K331" s="711">
        <v>0</v>
      </c>
      <c r="L331" s="711"/>
      <c r="M331" s="711">
        <v>0</v>
      </c>
      <c r="N331" s="711">
        <v>4</v>
      </c>
      <c r="O331" s="711">
        <v>0</v>
      </c>
      <c r="P331" s="701"/>
      <c r="Q331" s="712">
        <v>0</v>
      </c>
    </row>
    <row r="332" spans="1:17" ht="14.4" customHeight="1" x14ac:dyDescent="0.3">
      <c r="A332" s="695" t="s">
        <v>529</v>
      </c>
      <c r="B332" s="696" t="s">
        <v>3714</v>
      </c>
      <c r="C332" s="696" t="s">
        <v>3589</v>
      </c>
      <c r="D332" s="696" t="s">
        <v>3671</v>
      </c>
      <c r="E332" s="696" t="s">
        <v>3672</v>
      </c>
      <c r="F332" s="711">
        <v>19</v>
      </c>
      <c r="G332" s="711">
        <v>16264</v>
      </c>
      <c r="H332" s="711">
        <v>1</v>
      </c>
      <c r="I332" s="711">
        <v>856</v>
      </c>
      <c r="J332" s="711">
        <v>19</v>
      </c>
      <c r="K332" s="711">
        <v>16283</v>
      </c>
      <c r="L332" s="711">
        <v>1.0011682242990654</v>
      </c>
      <c r="M332" s="711">
        <v>857</v>
      </c>
      <c r="N332" s="711">
        <v>27</v>
      </c>
      <c r="O332" s="711">
        <v>23157</v>
      </c>
      <c r="P332" s="701">
        <v>1.4238194786030496</v>
      </c>
      <c r="Q332" s="712">
        <v>857.66666666666663</v>
      </c>
    </row>
    <row r="333" spans="1:17" ht="14.4" customHeight="1" x14ac:dyDescent="0.3">
      <c r="A333" s="695" t="s">
        <v>529</v>
      </c>
      <c r="B333" s="696" t="s">
        <v>3714</v>
      </c>
      <c r="C333" s="696" t="s">
        <v>3589</v>
      </c>
      <c r="D333" s="696" t="s">
        <v>3675</v>
      </c>
      <c r="E333" s="696" t="s">
        <v>3676</v>
      </c>
      <c r="F333" s="711">
        <v>71</v>
      </c>
      <c r="G333" s="711">
        <v>40895</v>
      </c>
      <c r="H333" s="711">
        <v>1</v>
      </c>
      <c r="I333" s="711">
        <v>575.9859154929577</v>
      </c>
      <c r="J333" s="711">
        <v>54</v>
      </c>
      <c r="K333" s="711">
        <v>31212</v>
      </c>
      <c r="L333" s="711">
        <v>0.76322288788360437</v>
      </c>
      <c r="M333" s="711">
        <v>578</v>
      </c>
      <c r="N333" s="711">
        <v>78</v>
      </c>
      <c r="O333" s="711">
        <v>45172</v>
      </c>
      <c r="P333" s="701">
        <v>1.1045849125810001</v>
      </c>
      <c r="Q333" s="712">
        <v>579.12820512820508</v>
      </c>
    </row>
    <row r="334" spans="1:17" ht="14.4" customHeight="1" x14ac:dyDescent="0.3">
      <c r="A334" s="695" t="s">
        <v>529</v>
      </c>
      <c r="B334" s="696" t="s">
        <v>3714</v>
      </c>
      <c r="C334" s="696" t="s">
        <v>3589</v>
      </c>
      <c r="D334" s="696" t="s">
        <v>4041</v>
      </c>
      <c r="E334" s="696" t="s">
        <v>4042</v>
      </c>
      <c r="F334" s="711"/>
      <c r="G334" s="711"/>
      <c r="H334" s="711"/>
      <c r="I334" s="711"/>
      <c r="J334" s="711"/>
      <c r="K334" s="711"/>
      <c r="L334" s="711"/>
      <c r="M334" s="711"/>
      <c r="N334" s="711">
        <v>1</v>
      </c>
      <c r="O334" s="711">
        <v>431</v>
      </c>
      <c r="P334" s="701"/>
      <c r="Q334" s="712">
        <v>431</v>
      </c>
    </row>
    <row r="335" spans="1:17" ht="14.4" customHeight="1" x14ac:dyDescent="0.3">
      <c r="A335" s="695" t="s">
        <v>529</v>
      </c>
      <c r="B335" s="696" t="s">
        <v>3714</v>
      </c>
      <c r="C335" s="696" t="s">
        <v>3589</v>
      </c>
      <c r="D335" s="696" t="s">
        <v>3677</v>
      </c>
      <c r="E335" s="696" t="s">
        <v>3678</v>
      </c>
      <c r="F335" s="711">
        <v>55</v>
      </c>
      <c r="G335" s="711">
        <v>41525</v>
      </c>
      <c r="H335" s="711">
        <v>1</v>
      </c>
      <c r="I335" s="711">
        <v>755</v>
      </c>
      <c r="J335" s="711">
        <v>42</v>
      </c>
      <c r="K335" s="711">
        <v>31752</v>
      </c>
      <c r="L335" s="711">
        <v>0.76464780252859721</v>
      </c>
      <c r="M335" s="711">
        <v>756</v>
      </c>
      <c r="N335" s="711">
        <v>58</v>
      </c>
      <c r="O335" s="711">
        <v>43888</v>
      </c>
      <c r="P335" s="701">
        <v>1.0569054786273329</v>
      </c>
      <c r="Q335" s="712">
        <v>756.68965517241384</v>
      </c>
    </row>
    <row r="336" spans="1:17" ht="14.4" customHeight="1" x14ac:dyDescent="0.3">
      <c r="A336" s="695" t="s">
        <v>529</v>
      </c>
      <c r="B336" s="696" t="s">
        <v>3714</v>
      </c>
      <c r="C336" s="696" t="s">
        <v>3589</v>
      </c>
      <c r="D336" s="696" t="s">
        <v>3679</v>
      </c>
      <c r="E336" s="696" t="s">
        <v>3680</v>
      </c>
      <c r="F336" s="711">
        <v>2</v>
      </c>
      <c r="G336" s="711">
        <v>11138</v>
      </c>
      <c r="H336" s="711">
        <v>1</v>
      </c>
      <c r="I336" s="711">
        <v>5569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529</v>
      </c>
      <c r="B337" s="696" t="s">
        <v>3714</v>
      </c>
      <c r="C337" s="696" t="s">
        <v>3589</v>
      </c>
      <c r="D337" s="696" t="s">
        <v>3681</v>
      </c>
      <c r="E337" s="696" t="s">
        <v>3682</v>
      </c>
      <c r="F337" s="711">
        <v>19</v>
      </c>
      <c r="G337" s="711">
        <v>81909</v>
      </c>
      <c r="H337" s="711">
        <v>1</v>
      </c>
      <c r="I337" s="711">
        <v>4311</v>
      </c>
      <c r="J337" s="711">
        <v>26</v>
      </c>
      <c r="K337" s="711">
        <v>112450</v>
      </c>
      <c r="L337" s="711">
        <v>1.3728650087291996</v>
      </c>
      <c r="M337" s="711">
        <v>4325</v>
      </c>
      <c r="N337" s="711">
        <v>8</v>
      </c>
      <c r="O337" s="711">
        <v>34725</v>
      </c>
      <c r="P337" s="701">
        <v>0.42394608651063986</v>
      </c>
      <c r="Q337" s="712">
        <v>4340.625</v>
      </c>
    </row>
    <row r="338" spans="1:17" ht="14.4" customHeight="1" x14ac:dyDescent="0.3">
      <c r="A338" s="695" t="s">
        <v>529</v>
      </c>
      <c r="B338" s="696" t="s">
        <v>3714</v>
      </c>
      <c r="C338" s="696" t="s">
        <v>3589</v>
      </c>
      <c r="D338" s="696" t="s">
        <v>4043</v>
      </c>
      <c r="E338" s="696" t="s">
        <v>4044</v>
      </c>
      <c r="F338" s="711">
        <v>321</v>
      </c>
      <c r="G338" s="711">
        <v>325815</v>
      </c>
      <c r="H338" s="711">
        <v>1</v>
      </c>
      <c r="I338" s="711">
        <v>1015</v>
      </c>
      <c r="J338" s="711">
        <v>160</v>
      </c>
      <c r="K338" s="711">
        <v>163040</v>
      </c>
      <c r="L338" s="711">
        <v>0.50040667249819681</v>
      </c>
      <c r="M338" s="711">
        <v>1019</v>
      </c>
      <c r="N338" s="711">
        <v>450</v>
      </c>
      <c r="O338" s="711">
        <v>459299</v>
      </c>
      <c r="P338" s="701">
        <v>1.4096926169758912</v>
      </c>
      <c r="Q338" s="712">
        <v>1020.6644444444445</v>
      </c>
    </row>
    <row r="339" spans="1:17" ht="14.4" customHeight="1" x14ac:dyDescent="0.3">
      <c r="A339" s="695" t="s">
        <v>529</v>
      </c>
      <c r="B339" s="696" t="s">
        <v>3714</v>
      </c>
      <c r="C339" s="696" t="s">
        <v>3589</v>
      </c>
      <c r="D339" s="696" t="s">
        <v>3683</v>
      </c>
      <c r="E339" s="696" t="s">
        <v>3684</v>
      </c>
      <c r="F339" s="711"/>
      <c r="G339" s="711"/>
      <c r="H339" s="711"/>
      <c r="I339" s="711"/>
      <c r="J339" s="711">
        <v>1</v>
      </c>
      <c r="K339" s="711">
        <v>152</v>
      </c>
      <c r="L339" s="711"/>
      <c r="M339" s="711">
        <v>152</v>
      </c>
      <c r="N339" s="711"/>
      <c r="O339" s="711"/>
      <c r="P339" s="701"/>
      <c r="Q339" s="712"/>
    </row>
    <row r="340" spans="1:17" ht="14.4" customHeight="1" x14ac:dyDescent="0.3">
      <c r="A340" s="695" t="s">
        <v>529</v>
      </c>
      <c r="B340" s="696" t="s">
        <v>3714</v>
      </c>
      <c r="C340" s="696" t="s">
        <v>3589</v>
      </c>
      <c r="D340" s="696" t="s">
        <v>3752</v>
      </c>
      <c r="E340" s="696" t="s">
        <v>3753</v>
      </c>
      <c r="F340" s="711">
        <v>1</v>
      </c>
      <c r="G340" s="711">
        <v>301</v>
      </c>
      <c r="H340" s="711">
        <v>1</v>
      </c>
      <c r="I340" s="711">
        <v>301</v>
      </c>
      <c r="J340" s="711"/>
      <c r="K340" s="711"/>
      <c r="L340" s="711"/>
      <c r="M340" s="711"/>
      <c r="N340" s="711">
        <v>3</v>
      </c>
      <c r="O340" s="711">
        <v>909</v>
      </c>
      <c r="P340" s="701">
        <v>3.0199335548172757</v>
      </c>
      <c r="Q340" s="712">
        <v>303</v>
      </c>
    </row>
    <row r="341" spans="1:17" ht="14.4" customHeight="1" x14ac:dyDescent="0.3">
      <c r="A341" s="695" t="s">
        <v>529</v>
      </c>
      <c r="B341" s="696" t="s">
        <v>3714</v>
      </c>
      <c r="C341" s="696" t="s">
        <v>3589</v>
      </c>
      <c r="D341" s="696" t="s">
        <v>3689</v>
      </c>
      <c r="E341" s="696" t="s">
        <v>3690</v>
      </c>
      <c r="F341" s="711">
        <v>411</v>
      </c>
      <c r="G341" s="711">
        <v>141792</v>
      </c>
      <c r="H341" s="711">
        <v>1</v>
      </c>
      <c r="I341" s="711">
        <v>344.99270072992698</v>
      </c>
      <c r="J341" s="711">
        <v>373</v>
      </c>
      <c r="K341" s="711">
        <v>128312</v>
      </c>
      <c r="L341" s="711">
        <v>0.90493116677950802</v>
      </c>
      <c r="M341" s="711">
        <v>344</v>
      </c>
      <c r="N341" s="711">
        <v>424</v>
      </c>
      <c r="O341" s="711">
        <v>146284</v>
      </c>
      <c r="P341" s="701">
        <v>1.0316802076280749</v>
      </c>
      <c r="Q341" s="712">
        <v>345.00943396226415</v>
      </c>
    </row>
    <row r="342" spans="1:17" ht="14.4" customHeight="1" x14ac:dyDescent="0.3">
      <c r="A342" s="695" t="s">
        <v>529</v>
      </c>
      <c r="B342" s="696" t="s">
        <v>3714</v>
      </c>
      <c r="C342" s="696" t="s">
        <v>3589</v>
      </c>
      <c r="D342" s="696" t="s">
        <v>4045</v>
      </c>
      <c r="E342" s="696" t="s">
        <v>4046</v>
      </c>
      <c r="F342" s="711">
        <v>7</v>
      </c>
      <c r="G342" s="711">
        <v>9527</v>
      </c>
      <c r="H342" s="711">
        <v>1</v>
      </c>
      <c r="I342" s="711">
        <v>1361</v>
      </c>
      <c r="J342" s="711">
        <v>8</v>
      </c>
      <c r="K342" s="711">
        <v>10912</v>
      </c>
      <c r="L342" s="711">
        <v>1.145376298939855</v>
      </c>
      <c r="M342" s="711">
        <v>1364</v>
      </c>
      <c r="N342" s="711">
        <v>11</v>
      </c>
      <c r="O342" s="711">
        <v>15012</v>
      </c>
      <c r="P342" s="701">
        <v>1.5757321297365383</v>
      </c>
      <c r="Q342" s="712">
        <v>1364.7272727272727</v>
      </c>
    </row>
    <row r="343" spans="1:17" ht="14.4" customHeight="1" x14ac:dyDescent="0.3">
      <c r="A343" s="695" t="s">
        <v>529</v>
      </c>
      <c r="B343" s="696" t="s">
        <v>3714</v>
      </c>
      <c r="C343" s="696" t="s">
        <v>3589</v>
      </c>
      <c r="D343" s="696" t="s">
        <v>3691</v>
      </c>
      <c r="E343" s="696" t="s">
        <v>3692</v>
      </c>
      <c r="F343" s="711">
        <v>1</v>
      </c>
      <c r="G343" s="711">
        <v>1388</v>
      </c>
      <c r="H343" s="711">
        <v>1</v>
      </c>
      <c r="I343" s="711">
        <v>1388</v>
      </c>
      <c r="J343" s="711">
        <v>3</v>
      </c>
      <c r="K343" s="711">
        <v>4176</v>
      </c>
      <c r="L343" s="711">
        <v>3.0086455331412103</v>
      </c>
      <c r="M343" s="711">
        <v>1392</v>
      </c>
      <c r="N343" s="711">
        <v>1</v>
      </c>
      <c r="O343" s="711">
        <v>1399</v>
      </c>
      <c r="P343" s="701">
        <v>1.0079250720461095</v>
      </c>
      <c r="Q343" s="712">
        <v>1399</v>
      </c>
    </row>
    <row r="344" spans="1:17" ht="14.4" customHeight="1" x14ac:dyDescent="0.3">
      <c r="A344" s="695" t="s">
        <v>529</v>
      </c>
      <c r="B344" s="696" t="s">
        <v>3714</v>
      </c>
      <c r="C344" s="696" t="s">
        <v>3589</v>
      </c>
      <c r="D344" s="696" t="s">
        <v>3693</v>
      </c>
      <c r="E344" s="696" t="s">
        <v>3694</v>
      </c>
      <c r="F344" s="711">
        <v>33</v>
      </c>
      <c r="G344" s="711">
        <v>11713</v>
      </c>
      <c r="H344" s="711">
        <v>1</v>
      </c>
      <c r="I344" s="711">
        <v>354.93939393939394</v>
      </c>
      <c r="J344" s="711">
        <v>41</v>
      </c>
      <c r="K344" s="711">
        <v>14596</v>
      </c>
      <c r="L344" s="711">
        <v>1.2461367711090241</v>
      </c>
      <c r="M344" s="711">
        <v>356</v>
      </c>
      <c r="N344" s="711">
        <v>57</v>
      </c>
      <c r="O344" s="711">
        <v>20306</v>
      </c>
      <c r="P344" s="701">
        <v>1.7336293007769146</v>
      </c>
      <c r="Q344" s="712">
        <v>356.24561403508773</v>
      </c>
    </row>
    <row r="345" spans="1:17" ht="14.4" customHeight="1" x14ac:dyDescent="0.3">
      <c r="A345" s="695" t="s">
        <v>529</v>
      </c>
      <c r="B345" s="696" t="s">
        <v>3714</v>
      </c>
      <c r="C345" s="696" t="s">
        <v>3589</v>
      </c>
      <c r="D345" s="696" t="s">
        <v>3695</v>
      </c>
      <c r="E345" s="696" t="s">
        <v>3696</v>
      </c>
      <c r="F345" s="711">
        <v>23</v>
      </c>
      <c r="G345" s="711">
        <v>10902</v>
      </c>
      <c r="H345" s="711">
        <v>1</v>
      </c>
      <c r="I345" s="711">
        <v>474</v>
      </c>
      <c r="J345" s="711">
        <v>3</v>
      </c>
      <c r="K345" s="711">
        <v>1425</v>
      </c>
      <c r="L345" s="711">
        <v>0.13070996147495872</v>
      </c>
      <c r="M345" s="711">
        <v>475</v>
      </c>
      <c r="N345" s="711"/>
      <c r="O345" s="711"/>
      <c r="P345" s="701"/>
      <c r="Q345" s="712"/>
    </row>
    <row r="346" spans="1:17" ht="14.4" customHeight="1" x14ac:dyDescent="0.3">
      <c r="A346" s="695" t="s">
        <v>529</v>
      </c>
      <c r="B346" s="696" t="s">
        <v>3714</v>
      </c>
      <c r="C346" s="696" t="s">
        <v>3589</v>
      </c>
      <c r="D346" s="696" t="s">
        <v>4047</v>
      </c>
      <c r="E346" s="696" t="s">
        <v>4048</v>
      </c>
      <c r="F346" s="711">
        <v>1</v>
      </c>
      <c r="G346" s="711">
        <v>6947</v>
      </c>
      <c r="H346" s="711">
        <v>1</v>
      </c>
      <c r="I346" s="711">
        <v>6947</v>
      </c>
      <c r="J346" s="711"/>
      <c r="K346" s="711"/>
      <c r="L346" s="711"/>
      <c r="M346" s="711"/>
      <c r="N346" s="711">
        <v>1</v>
      </c>
      <c r="O346" s="711">
        <v>6979</v>
      </c>
      <c r="P346" s="701">
        <v>1.0046063048798042</v>
      </c>
      <c r="Q346" s="712">
        <v>6979</v>
      </c>
    </row>
    <row r="347" spans="1:17" ht="14.4" customHeight="1" x14ac:dyDescent="0.3">
      <c r="A347" s="695" t="s">
        <v>529</v>
      </c>
      <c r="B347" s="696" t="s">
        <v>3714</v>
      </c>
      <c r="C347" s="696" t="s">
        <v>3589</v>
      </c>
      <c r="D347" s="696" t="s">
        <v>4049</v>
      </c>
      <c r="E347" s="696" t="s">
        <v>4050</v>
      </c>
      <c r="F347" s="711">
        <v>7</v>
      </c>
      <c r="G347" s="711">
        <v>14283</v>
      </c>
      <c r="H347" s="711">
        <v>1</v>
      </c>
      <c r="I347" s="711">
        <v>2040.4285714285713</v>
      </c>
      <c r="J347" s="711">
        <v>3</v>
      </c>
      <c r="K347" s="711">
        <v>6141</v>
      </c>
      <c r="L347" s="711">
        <v>0.42995169082125606</v>
      </c>
      <c r="M347" s="711">
        <v>2047</v>
      </c>
      <c r="N347" s="711">
        <v>5</v>
      </c>
      <c r="O347" s="711">
        <v>10245</v>
      </c>
      <c r="P347" s="701">
        <v>0.71728628439403486</v>
      </c>
      <c r="Q347" s="712">
        <v>2049</v>
      </c>
    </row>
    <row r="348" spans="1:17" ht="14.4" customHeight="1" x14ac:dyDescent="0.3">
      <c r="A348" s="695" t="s">
        <v>529</v>
      </c>
      <c r="B348" s="696" t="s">
        <v>3714</v>
      </c>
      <c r="C348" s="696" t="s">
        <v>3589</v>
      </c>
      <c r="D348" s="696" t="s">
        <v>4051</v>
      </c>
      <c r="E348" s="696" t="s">
        <v>4052</v>
      </c>
      <c r="F348" s="711">
        <v>2</v>
      </c>
      <c r="G348" s="711">
        <v>2390</v>
      </c>
      <c r="H348" s="711">
        <v>1</v>
      </c>
      <c r="I348" s="711">
        <v>1195</v>
      </c>
      <c r="J348" s="711"/>
      <c r="K348" s="711"/>
      <c r="L348" s="711"/>
      <c r="M348" s="711"/>
      <c r="N348" s="711">
        <v>3</v>
      </c>
      <c r="O348" s="711">
        <v>3597</v>
      </c>
      <c r="P348" s="701">
        <v>1.5050209205020921</v>
      </c>
      <c r="Q348" s="712">
        <v>1199</v>
      </c>
    </row>
    <row r="349" spans="1:17" ht="14.4" customHeight="1" x14ac:dyDescent="0.3">
      <c r="A349" s="695" t="s">
        <v>529</v>
      </c>
      <c r="B349" s="696" t="s">
        <v>3714</v>
      </c>
      <c r="C349" s="696" t="s">
        <v>3589</v>
      </c>
      <c r="D349" s="696" t="s">
        <v>4053</v>
      </c>
      <c r="E349" s="696" t="s">
        <v>4054</v>
      </c>
      <c r="F349" s="711"/>
      <c r="G349" s="711"/>
      <c r="H349" s="711"/>
      <c r="I349" s="711"/>
      <c r="J349" s="711"/>
      <c r="K349" s="711"/>
      <c r="L349" s="711"/>
      <c r="M349" s="711"/>
      <c r="N349" s="711">
        <v>10</v>
      </c>
      <c r="O349" s="711">
        <v>43337</v>
      </c>
      <c r="P349" s="701"/>
      <c r="Q349" s="712">
        <v>4333.7</v>
      </c>
    </row>
    <row r="350" spans="1:17" ht="14.4" customHeight="1" x14ac:dyDescent="0.3">
      <c r="A350" s="695" t="s">
        <v>529</v>
      </c>
      <c r="B350" s="696" t="s">
        <v>3714</v>
      </c>
      <c r="C350" s="696" t="s">
        <v>3589</v>
      </c>
      <c r="D350" s="696" t="s">
        <v>4055</v>
      </c>
      <c r="E350" s="696" t="s">
        <v>4056</v>
      </c>
      <c r="F350" s="711">
        <v>13</v>
      </c>
      <c r="G350" s="711">
        <v>8879</v>
      </c>
      <c r="H350" s="711">
        <v>1</v>
      </c>
      <c r="I350" s="711">
        <v>683</v>
      </c>
      <c r="J350" s="711">
        <v>13</v>
      </c>
      <c r="K350" s="711">
        <v>8931</v>
      </c>
      <c r="L350" s="711">
        <v>1.0058565153733527</v>
      </c>
      <c r="M350" s="711">
        <v>687</v>
      </c>
      <c r="N350" s="711">
        <v>4</v>
      </c>
      <c r="O350" s="711">
        <v>2762</v>
      </c>
      <c r="P350" s="701">
        <v>0.3110710665615497</v>
      </c>
      <c r="Q350" s="712">
        <v>690.5</v>
      </c>
    </row>
    <row r="351" spans="1:17" ht="14.4" customHeight="1" x14ac:dyDescent="0.3">
      <c r="A351" s="695" t="s">
        <v>529</v>
      </c>
      <c r="B351" s="696" t="s">
        <v>3714</v>
      </c>
      <c r="C351" s="696" t="s">
        <v>3589</v>
      </c>
      <c r="D351" s="696" t="s">
        <v>4057</v>
      </c>
      <c r="E351" s="696" t="s">
        <v>4058</v>
      </c>
      <c r="F351" s="711"/>
      <c r="G351" s="711"/>
      <c r="H351" s="711"/>
      <c r="I351" s="711"/>
      <c r="J351" s="711">
        <v>1</v>
      </c>
      <c r="K351" s="711">
        <v>5546</v>
      </c>
      <c r="L351" s="711"/>
      <c r="M351" s="711">
        <v>5546</v>
      </c>
      <c r="N351" s="711"/>
      <c r="O351" s="711"/>
      <c r="P351" s="701"/>
      <c r="Q351" s="712"/>
    </row>
    <row r="352" spans="1:17" ht="14.4" customHeight="1" x14ac:dyDescent="0.3">
      <c r="A352" s="695" t="s">
        <v>529</v>
      </c>
      <c r="B352" s="696" t="s">
        <v>3714</v>
      </c>
      <c r="C352" s="696" t="s">
        <v>3589</v>
      </c>
      <c r="D352" s="696" t="s">
        <v>4059</v>
      </c>
      <c r="E352" s="696" t="s">
        <v>4060</v>
      </c>
      <c r="F352" s="711">
        <v>13</v>
      </c>
      <c r="G352" s="711">
        <v>77896</v>
      </c>
      <c r="H352" s="711">
        <v>1</v>
      </c>
      <c r="I352" s="711">
        <v>5992</v>
      </c>
      <c r="J352" s="711">
        <v>14</v>
      </c>
      <c r="K352" s="711">
        <v>84266</v>
      </c>
      <c r="L352" s="711">
        <v>1.0817757009345794</v>
      </c>
      <c r="M352" s="711">
        <v>6019</v>
      </c>
      <c r="N352" s="711">
        <v>3</v>
      </c>
      <c r="O352" s="711">
        <v>18057</v>
      </c>
      <c r="P352" s="701">
        <v>0.2318090787716956</v>
      </c>
      <c r="Q352" s="712">
        <v>6019</v>
      </c>
    </row>
    <row r="353" spans="1:17" ht="14.4" customHeight="1" x14ac:dyDescent="0.3">
      <c r="A353" s="695" t="s">
        <v>529</v>
      </c>
      <c r="B353" s="696" t="s">
        <v>3714</v>
      </c>
      <c r="C353" s="696" t="s">
        <v>3589</v>
      </c>
      <c r="D353" s="696" t="s">
        <v>3755</v>
      </c>
      <c r="E353" s="696" t="s">
        <v>3756</v>
      </c>
      <c r="F353" s="711">
        <v>2</v>
      </c>
      <c r="G353" s="711">
        <v>8414</v>
      </c>
      <c r="H353" s="711">
        <v>1</v>
      </c>
      <c r="I353" s="711">
        <v>4207</v>
      </c>
      <c r="J353" s="711"/>
      <c r="K353" s="711"/>
      <c r="L353" s="711"/>
      <c r="M353" s="711"/>
      <c r="N353" s="711"/>
      <c r="O353" s="711"/>
      <c r="P353" s="701"/>
      <c r="Q353" s="712"/>
    </row>
    <row r="354" spans="1:17" ht="14.4" customHeight="1" x14ac:dyDescent="0.3">
      <c r="A354" s="695" t="s">
        <v>529</v>
      </c>
      <c r="B354" s="696" t="s">
        <v>3714</v>
      </c>
      <c r="C354" s="696" t="s">
        <v>3589</v>
      </c>
      <c r="D354" s="696" t="s">
        <v>4061</v>
      </c>
      <c r="E354" s="696" t="s">
        <v>4062</v>
      </c>
      <c r="F354" s="711"/>
      <c r="G354" s="711"/>
      <c r="H354" s="711"/>
      <c r="I354" s="711"/>
      <c r="J354" s="711"/>
      <c r="K354" s="711"/>
      <c r="L354" s="711"/>
      <c r="M354" s="711"/>
      <c r="N354" s="711">
        <v>1</v>
      </c>
      <c r="O354" s="711">
        <v>201</v>
      </c>
      <c r="P354" s="701"/>
      <c r="Q354" s="712">
        <v>201</v>
      </c>
    </row>
    <row r="355" spans="1:17" ht="14.4" customHeight="1" x14ac:dyDescent="0.3">
      <c r="A355" s="695" t="s">
        <v>529</v>
      </c>
      <c r="B355" s="696" t="s">
        <v>3714</v>
      </c>
      <c r="C355" s="696" t="s">
        <v>3589</v>
      </c>
      <c r="D355" s="696" t="s">
        <v>4063</v>
      </c>
      <c r="E355" s="696" t="s">
        <v>4064</v>
      </c>
      <c r="F355" s="711">
        <v>4</v>
      </c>
      <c r="G355" s="711">
        <v>31640</v>
      </c>
      <c r="H355" s="711">
        <v>1</v>
      </c>
      <c r="I355" s="711">
        <v>7910</v>
      </c>
      <c r="J355" s="711">
        <v>1</v>
      </c>
      <c r="K355" s="711">
        <v>7955</v>
      </c>
      <c r="L355" s="711">
        <v>0.25142225031605564</v>
      </c>
      <c r="M355" s="711">
        <v>7955</v>
      </c>
      <c r="N355" s="711">
        <v>2</v>
      </c>
      <c r="O355" s="711">
        <v>15910</v>
      </c>
      <c r="P355" s="701">
        <v>0.50284450063211128</v>
      </c>
      <c r="Q355" s="712">
        <v>7955</v>
      </c>
    </row>
    <row r="356" spans="1:17" ht="14.4" customHeight="1" x14ac:dyDescent="0.3">
      <c r="A356" s="695" t="s">
        <v>529</v>
      </c>
      <c r="B356" s="696" t="s">
        <v>3714</v>
      </c>
      <c r="C356" s="696" t="s">
        <v>3589</v>
      </c>
      <c r="D356" s="696" t="s">
        <v>4065</v>
      </c>
      <c r="E356" s="696" t="s">
        <v>4066</v>
      </c>
      <c r="F356" s="711">
        <v>2</v>
      </c>
      <c r="G356" s="711">
        <v>18196</v>
      </c>
      <c r="H356" s="711">
        <v>1</v>
      </c>
      <c r="I356" s="711">
        <v>9098</v>
      </c>
      <c r="J356" s="711">
        <v>5</v>
      </c>
      <c r="K356" s="711">
        <v>45650</v>
      </c>
      <c r="L356" s="711">
        <v>2.5087931413497473</v>
      </c>
      <c r="M356" s="711">
        <v>9130</v>
      </c>
      <c r="N356" s="711">
        <v>8</v>
      </c>
      <c r="O356" s="711">
        <v>73315</v>
      </c>
      <c r="P356" s="701">
        <v>4.0291822378544735</v>
      </c>
      <c r="Q356" s="712">
        <v>9164.375</v>
      </c>
    </row>
    <row r="357" spans="1:17" ht="14.4" customHeight="1" x14ac:dyDescent="0.3">
      <c r="A357" s="695" t="s">
        <v>529</v>
      </c>
      <c r="B357" s="696" t="s">
        <v>3714</v>
      </c>
      <c r="C357" s="696" t="s">
        <v>3589</v>
      </c>
      <c r="D357" s="696" t="s">
        <v>4067</v>
      </c>
      <c r="E357" s="696" t="s">
        <v>4068</v>
      </c>
      <c r="F357" s="711">
        <v>1</v>
      </c>
      <c r="G357" s="711">
        <v>437</v>
      </c>
      <c r="H357" s="711">
        <v>1</v>
      </c>
      <c r="I357" s="711">
        <v>437</v>
      </c>
      <c r="J357" s="711">
        <v>2</v>
      </c>
      <c r="K357" s="711">
        <v>878</v>
      </c>
      <c r="L357" s="711">
        <v>2.0091533180778032</v>
      </c>
      <c r="M357" s="711">
        <v>439</v>
      </c>
      <c r="N357" s="711">
        <v>1</v>
      </c>
      <c r="O357" s="711">
        <v>439</v>
      </c>
      <c r="P357" s="701">
        <v>1.0045766590389016</v>
      </c>
      <c r="Q357" s="712">
        <v>439</v>
      </c>
    </row>
    <row r="358" spans="1:17" ht="14.4" customHeight="1" x14ac:dyDescent="0.3">
      <c r="A358" s="695" t="s">
        <v>529</v>
      </c>
      <c r="B358" s="696" t="s">
        <v>3714</v>
      </c>
      <c r="C358" s="696" t="s">
        <v>3589</v>
      </c>
      <c r="D358" s="696" t="s">
        <v>4069</v>
      </c>
      <c r="E358" s="696" t="s">
        <v>4070</v>
      </c>
      <c r="F358" s="711">
        <v>36</v>
      </c>
      <c r="G358" s="711">
        <v>0</v>
      </c>
      <c r="H358" s="711"/>
      <c r="I358" s="711">
        <v>0</v>
      </c>
      <c r="J358" s="711"/>
      <c r="K358" s="711"/>
      <c r="L358" s="711"/>
      <c r="M358" s="711"/>
      <c r="N358" s="711">
        <v>51</v>
      </c>
      <c r="O358" s="711">
        <v>0</v>
      </c>
      <c r="P358" s="701"/>
      <c r="Q358" s="712">
        <v>0</v>
      </c>
    </row>
    <row r="359" spans="1:17" ht="14.4" customHeight="1" x14ac:dyDescent="0.3">
      <c r="A359" s="695" t="s">
        <v>529</v>
      </c>
      <c r="B359" s="696" t="s">
        <v>3714</v>
      </c>
      <c r="C359" s="696" t="s">
        <v>3589</v>
      </c>
      <c r="D359" s="696" t="s">
        <v>4071</v>
      </c>
      <c r="E359" s="696" t="s">
        <v>4072</v>
      </c>
      <c r="F359" s="711">
        <v>2</v>
      </c>
      <c r="G359" s="711">
        <v>880</v>
      </c>
      <c r="H359" s="711">
        <v>1</v>
      </c>
      <c r="I359" s="711">
        <v>440</v>
      </c>
      <c r="J359" s="711">
        <v>1</v>
      </c>
      <c r="K359" s="711">
        <v>442</v>
      </c>
      <c r="L359" s="711">
        <v>0.50227272727272732</v>
      </c>
      <c r="M359" s="711">
        <v>442</v>
      </c>
      <c r="N359" s="711">
        <v>2</v>
      </c>
      <c r="O359" s="711">
        <v>884</v>
      </c>
      <c r="P359" s="701">
        <v>1.0045454545454546</v>
      </c>
      <c r="Q359" s="712">
        <v>442</v>
      </c>
    </row>
    <row r="360" spans="1:17" ht="14.4" customHeight="1" x14ac:dyDescent="0.3">
      <c r="A360" s="695" t="s">
        <v>529</v>
      </c>
      <c r="B360" s="696" t="s">
        <v>3714</v>
      </c>
      <c r="C360" s="696" t="s">
        <v>3589</v>
      </c>
      <c r="D360" s="696" t="s">
        <v>4073</v>
      </c>
      <c r="E360" s="696" t="s">
        <v>4074</v>
      </c>
      <c r="F360" s="711">
        <v>3</v>
      </c>
      <c r="G360" s="711">
        <v>45291</v>
      </c>
      <c r="H360" s="711">
        <v>1</v>
      </c>
      <c r="I360" s="711">
        <v>15097</v>
      </c>
      <c r="J360" s="711">
        <v>1</v>
      </c>
      <c r="K360" s="711">
        <v>15177</v>
      </c>
      <c r="L360" s="711">
        <v>0.33509968867987017</v>
      </c>
      <c r="M360" s="711">
        <v>15177</v>
      </c>
      <c r="N360" s="711">
        <v>4</v>
      </c>
      <c r="O360" s="711">
        <v>60850</v>
      </c>
      <c r="P360" s="701">
        <v>1.3435340354595835</v>
      </c>
      <c r="Q360" s="712">
        <v>15212.5</v>
      </c>
    </row>
    <row r="361" spans="1:17" ht="14.4" customHeight="1" x14ac:dyDescent="0.3">
      <c r="A361" s="695" t="s">
        <v>529</v>
      </c>
      <c r="B361" s="696" t="s">
        <v>3714</v>
      </c>
      <c r="C361" s="696" t="s">
        <v>3589</v>
      </c>
      <c r="D361" s="696" t="s">
        <v>4075</v>
      </c>
      <c r="E361" s="696" t="s">
        <v>4076</v>
      </c>
      <c r="F361" s="711"/>
      <c r="G361" s="711"/>
      <c r="H361" s="711"/>
      <c r="I361" s="711"/>
      <c r="J361" s="711">
        <v>3</v>
      </c>
      <c r="K361" s="711">
        <v>13494</v>
      </c>
      <c r="L361" s="711"/>
      <c r="M361" s="711">
        <v>4498</v>
      </c>
      <c r="N361" s="711">
        <v>1</v>
      </c>
      <c r="O361" s="711">
        <v>4498</v>
      </c>
      <c r="P361" s="701"/>
      <c r="Q361" s="712">
        <v>4498</v>
      </c>
    </row>
    <row r="362" spans="1:17" ht="14.4" customHeight="1" x14ac:dyDescent="0.3">
      <c r="A362" s="695" t="s">
        <v>529</v>
      </c>
      <c r="B362" s="696" t="s">
        <v>3714</v>
      </c>
      <c r="C362" s="696" t="s">
        <v>3589</v>
      </c>
      <c r="D362" s="696" t="s">
        <v>4077</v>
      </c>
      <c r="E362" s="696" t="s">
        <v>4078</v>
      </c>
      <c r="F362" s="711">
        <v>1</v>
      </c>
      <c r="G362" s="711">
        <v>1007</v>
      </c>
      <c r="H362" s="711">
        <v>1</v>
      </c>
      <c r="I362" s="711">
        <v>1007</v>
      </c>
      <c r="J362" s="711"/>
      <c r="K362" s="711"/>
      <c r="L362" s="711"/>
      <c r="M362" s="711"/>
      <c r="N362" s="711">
        <v>1</v>
      </c>
      <c r="O362" s="711">
        <v>1023</v>
      </c>
      <c r="P362" s="701">
        <v>1.0158887785501489</v>
      </c>
      <c r="Q362" s="712">
        <v>1023</v>
      </c>
    </row>
    <row r="363" spans="1:17" ht="14.4" customHeight="1" x14ac:dyDescent="0.3">
      <c r="A363" s="695" t="s">
        <v>529</v>
      </c>
      <c r="B363" s="696" t="s">
        <v>3714</v>
      </c>
      <c r="C363" s="696" t="s">
        <v>3589</v>
      </c>
      <c r="D363" s="696" t="s">
        <v>4079</v>
      </c>
      <c r="E363" s="696" t="s">
        <v>4080</v>
      </c>
      <c r="F363" s="711">
        <v>1</v>
      </c>
      <c r="G363" s="711">
        <v>833</v>
      </c>
      <c r="H363" s="711">
        <v>1</v>
      </c>
      <c r="I363" s="711">
        <v>833</v>
      </c>
      <c r="J363" s="711"/>
      <c r="K363" s="711"/>
      <c r="L363" s="711"/>
      <c r="M363" s="711"/>
      <c r="N363" s="711">
        <v>0</v>
      </c>
      <c r="O363" s="711">
        <v>0</v>
      </c>
      <c r="P363" s="701">
        <v>0</v>
      </c>
      <c r="Q363" s="712"/>
    </row>
    <row r="364" spans="1:17" ht="14.4" customHeight="1" x14ac:dyDescent="0.3">
      <c r="A364" s="695" t="s">
        <v>529</v>
      </c>
      <c r="B364" s="696" t="s">
        <v>3714</v>
      </c>
      <c r="C364" s="696" t="s">
        <v>3589</v>
      </c>
      <c r="D364" s="696" t="s">
        <v>4081</v>
      </c>
      <c r="E364" s="696" t="s">
        <v>4082</v>
      </c>
      <c r="F364" s="711">
        <v>1</v>
      </c>
      <c r="G364" s="711">
        <v>0</v>
      </c>
      <c r="H364" s="711"/>
      <c r="I364" s="711">
        <v>0</v>
      </c>
      <c r="J364" s="711">
        <v>1</v>
      </c>
      <c r="K364" s="711">
        <v>0</v>
      </c>
      <c r="L364" s="711"/>
      <c r="M364" s="711">
        <v>0</v>
      </c>
      <c r="N364" s="711">
        <v>1</v>
      </c>
      <c r="O364" s="711">
        <v>0</v>
      </c>
      <c r="P364" s="701"/>
      <c r="Q364" s="712">
        <v>0</v>
      </c>
    </row>
    <row r="365" spans="1:17" ht="14.4" customHeight="1" x14ac:dyDescent="0.3">
      <c r="A365" s="695" t="s">
        <v>529</v>
      </c>
      <c r="B365" s="696" t="s">
        <v>3714</v>
      </c>
      <c r="C365" s="696" t="s">
        <v>3589</v>
      </c>
      <c r="D365" s="696" t="s">
        <v>4083</v>
      </c>
      <c r="E365" s="696" t="s">
        <v>4084</v>
      </c>
      <c r="F365" s="711"/>
      <c r="G365" s="711"/>
      <c r="H365" s="711"/>
      <c r="I365" s="711"/>
      <c r="J365" s="711">
        <v>1</v>
      </c>
      <c r="K365" s="711">
        <v>3385</v>
      </c>
      <c r="L365" s="711"/>
      <c r="M365" s="711">
        <v>3385</v>
      </c>
      <c r="N365" s="711"/>
      <c r="O365" s="711"/>
      <c r="P365" s="701"/>
      <c r="Q365" s="712"/>
    </row>
    <row r="366" spans="1:17" ht="14.4" customHeight="1" x14ac:dyDescent="0.3">
      <c r="A366" s="695" t="s">
        <v>529</v>
      </c>
      <c r="B366" s="696" t="s">
        <v>3714</v>
      </c>
      <c r="C366" s="696" t="s">
        <v>3589</v>
      </c>
      <c r="D366" s="696" t="s">
        <v>4085</v>
      </c>
      <c r="E366" s="696" t="s">
        <v>4086</v>
      </c>
      <c r="F366" s="711"/>
      <c r="G366" s="711"/>
      <c r="H366" s="711"/>
      <c r="I366" s="711"/>
      <c r="J366" s="711">
        <v>1</v>
      </c>
      <c r="K366" s="711">
        <v>3002</v>
      </c>
      <c r="L366" s="711"/>
      <c r="M366" s="711">
        <v>3002</v>
      </c>
      <c r="N366" s="711"/>
      <c r="O366" s="711"/>
      <c r="P366" s="701"/>
      <c r="Q366" s="712"/>
    </row>
    <row r="367" spans="1:17" ht="14.4" customHeight="1" x14ac:dyDescent="0.3">
      <c r="A367" s="695" t="s">
        <v>529</v>
      </c>
      <c r="B367" s="696" t="s">
        <v>3714</v>
      </c>
      <c r="C367" s="696" t="s">
        <v>3589</v>
      </c>
      <c r="D367" s="696" t="s">
        <v>4087</v>
      </c>
      <c r="E367" s="696" t="s">
        <v>4088</v>
      </c>
      <c r="F367" s="711"/>
      <c r="G367" s="711"/>
      <c r="H367" s="711"/>
      <c r="I367" s="711"/>
      <c r="J367" s="711"/>
      <c r="K367" s="711"/>
      <c r="L367" s="711"/>
      <c r="M367" s="711"/>
      <c r="N367" s="711">
        <v>1</v>
      </c>
      <c r="O367" s="711">
        <v>145</v>
      </c>
      <c r="P367" s="701"/>
      <c r="Q367" s="712">
        <v>145</v>
      </c>
    </row>
    <row r="368" spans="1:17" ht="14.4" customHeight="1" x14ac:dyDescent="0.3">
      <c r="A368" s="695" t="s">
        <v>529</v>
      </c>
      <c r="B368" s="696" t="s">
        <v>3714</v>
      </c>
      <c r="C368" s="696" t="s">
        <v>3589</v>
      </c>
      <c r="D368" s="696" t="s">
        <v>4089</v>
      </c>
      <c r="E368" s="696" t="s">
        <v>4090</v>
      </c>
      <c r="F368" s="711">
        <v>1</v>
      </c>
      <c r="G368" s="711">
        <v>5650</v>
      </c>
      <c r="H368" s="711">
        <v>1</v>
      </c>
      <c r="I368" s="711">
        <v>5650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529</v>
      </c>
      <c r="B369" s="696" t="s">
        <v>3714</v>
      </c>
      <c r="C369" s="696" t="s">
        <v>3589</v>
      </c>
      <c r="D369" s="696" t="s">
        <v>4091</v>
      </c>
      <c r="E369" s="696" t="s">
        <v>4092</v>
      </c>
      <c r="F369" s="711">
        <v>2</v>
      </c>
      <c r="G369" s="711">
        <v>1100</v>
      </c>
      <c r="H369" s="711">
        <v>1</v>
      </c>
      <c r="I369" s="711">
        <v>550</v>
      </c>
      <c r="J369" s="711">
        <v>2</v>
      </c>
      <c r="K369" s="711">
        <v>1106</v>
      </c>
      <c r="L369" s="711">
        <v>1.0054545454545454</v>
      </c>
      <c r="M369" s="711">
        <v>553</v>
      </c>
      <c r="N369" s="711">
        <v>4</v>
      </c>
      <c r="O369" s="711">
        <v>2217</v>
      </c>
      <c r="P369" s="701">
        <v>2.0154545454545456</v>
      </c>
      <c r="Q369" s="712">
        <v>554.25</v>
      </c>
    </row>
    <row r="370" spans="1:17" ht="14.4" customHeight="1" x14ac:dyDescent="0.3">
      <c r="A370" s="695" t="s">
        <v>529</v>
      </c>
      <c r="B370" s="696" t="s">
        <v>3714</v>
      </c>
      <c r="C370" s="696" t="s">
        <v>3589</v>
      </c>
      <c r="D370" s="696" t="s">
        <v>4093</v>
      </c>
      <c r="E370" s="696" t="s">
        <v>4094</v>
      </c>
      <c r="F370" s="711">
        <v>1</v>
      </c>
      <c r="G370" s="711">
        <v>3370</v>
      </c>
      <c r="H370" s="711">
        <v>1</v>
      </c>
      <c r="I370" s="711">
        <v>3370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529</v>
      </c>
      <c r="B371" s="696" t="s">
        <v>3714</v>
      </c>
      <c r="C371" s="696" t="s">
        <v>3589</v>
      </c>
      <c r="D371" s="696" t="s">
        <v>4095</v>
      </c>
      <c r="E371" s="696" t="s">
        <v>4096</v>
      </c>
      <c r="F371" s="711"/>
      <c r="G371" s="711"/>
      <c r="H371" s="711"/>
      <c r="I371" s="711"/>
      <c r="J371" s="711">
        <v>1</v>
      </c>
      <c r="K371" s="711">
        <v>2613</v>
      </c>
      <c r="L371" s="711"/>
      <c r="M371" s="711">
        <v>2613</v>
      </c>
      <c r="N371" s="711"/>
      <c r="O371" s="711"/>
      <c r="P371" s="701"/>
      <c r="Q371" s="712"/>
    </row>
    <row r="372" spans="1:17" ht="14.4" customHeight="1" x14ac:dyDescent="0.3">
      <c r="A372" s="695" t="s">
        <v>529</v>
      </c>
      <c r="B372" s="696" t="s">
        <v>3714</v>
      </c>
      <c r="C372" s="696" t="s">
        <v>3589</v>
      </c>
      <c r="D372" s="696" t="s">
        <v>4097</v>
      </c>
      <c r="E372" s="696" t="s">
        <v>3541</v>
      </c>
      <c r="F372" s="711"/>
      <c r="G372" s="711"/>
      <c r="H372" s="711"/>
      <c r="I372" s="711"/>
      <c r="J372" s="711"/>
      <c r="K372" s="711"/>
      <c r="L372" s="711"/>
      <c r="M372" s="711"/>
      <c r="N372" s="711">
        <v>1</v>
      </c>
      <c r="O372" s="711">
        <v>54444.44</v>
      </c>
      <c r="P372" s="701"/>
      <c r="Q372" s="712">
        <v>54444.44</v>
      </c>
    </row>
    <row r="373" spans="1:17" ht="14.4" customHeight="1" x14ac:dyDescent="0.3">
      <c r="A373" s="695" t="s">
        <v>529</v>
      </c>
      <c r="B373" s="696" t="s">
        <v>3714</v>
      </c>
      <c r="C373" s="696" t="s">
        <v>3589</v>
      </c>
      <c r="D373" s="696" t="s">
        <v>4098</v>
      </c>
      <c r="E373" s="696" t="s">
        <v>3541</v>
      </c>
      <c r="F373" s="711"/>
      <c r="G373" s="711"/>
      <c r="H373" s="711"/>
      <c r="I373" s="711"/>
      <c r="J373" s="711"/>
      <c r="K373" s="711"/>
      <c r="L373" s="711"/>
      <c r="M373" s="711"/>
      <c r="N373" s="711">
        <v>1</v>
      </c>
      <c r="O373" s="711">
        <v>0</v>
      </c>
      <c r="P373" s="701"/>
      <c r="Q373" s="712">
        <v>0</v>
      </c>
    </row>
    <row r="374" spans="1:17" ht="14.4" customHeight="1" x14ac:dyDescent="0.3">
      <c r="A374" s="695" t="s">
        <v>529</v>
      </c>
      <c r="B374" s="696" t="s">
        <v>3714</v>
      </c>
      <c r="C374" s="696" t="s">
        <v>3589</v>
      </c>
      <c r="D374" s="696" t="s">
        <v>4099</v>
      </c>
      <c r="E374" s="696" t="s">
        <v>4100</v>
      </c>
      <c r="F374" s="711">
        <v>1</v>
      </c>
      <c r="G374" s="711">
        <v>809</v>
      </c>
      <c r="H374" s="711">
        <v>1</v>
      </c>
      <c r="I374" s="711">
        <v>809</v>
      </c>
      <c r="J374" s="711"/>
      <c r="K374" s="711"/>
      <c r="L374" s="711"/>
      <c r="M374" s="711"/>
      <c r="N374" s="711"/>
      <c r="O374" s="711"/>
      <c r="P374" s="701"/>
      <c r="Q374" s="712"/>
    </row>
    <row r="375" spans="1:17" ht="14.4" customHeight="1" x14ac:dyDescent="0.3">
      <c r="A375" s="695" t="s">
        <v>529</v>
      </c>
      <c r="B375" s="696" t="s">
        <v>3718</v>
      </c>
      <c r="C375" s="696" t="s">
        <v>3589</v>
      </c>
      <c r="D375" s="696" t="s">
        <v>4101</v>
      </c>
      <c r="E375" s="696" t="s">
        <v>4102</v>
      </c>
      <c r="F375" s="711"/>
      <c r="G375" s="711"/>
      <c r="H375" s="711"/>
      <c r="I375" s="711"/>
      <c r="J375" s="711">
        <v>1</v>
      </c>
      <c r="K375" s="711">
        <v>205</v>
      </c>
      <c r="L375" s="711"/>
      <c r="M375" s="711">
        <v>205</v>
      </c>
      <c r="N375" s="711">
        <v>1</v>
      </c>
      <c r="O375" s="711">
        <v>206</v>
      </c>
      <c r="P375" s="701"/>
      <c r="Q375" s="712">
        <v>206</v>
      </c>
    </row>
    <row r="376" spans="1:17" ht="14.4" customHeight="1" x14ac:dyDescent="0.3">
      <c r="A376" s="695" t="s">
        <v>529</v>
      </c>
      <c r="B376" s="696" t="s">
        <v>3718</v>
      </c>
      <c r="C376" s="696" t="s">
        <v>3589</v>
      </c>
      <c r="D376" s="696" t="s">
        <v>3633</v>
      </c>
      <c r="E376" s="696" t="s">
        <v>3634</v>
      </c>
      <c r="F376" s="711">
        <v>131</v>
      </c>
      <c r="G376" s="711">
        <v>28558</v>
      </c>
      <c r="H376" s="711">
        <v>1</v>
      </c>
      <c r="I376" s="711">
        <v>218</v>
      </c>
      <c r="J376" s="711">
        <v>120</v>
      </c>
      <c r="K376" s="711">
        <v>26280</v>
      </c>
      <c r="L376" s="711">
        <v>0.92023250927936129</v>
      </c>
      <c r="M376" s="711">
        <v>219</v>
      </c>
      <c r="N376" s="711">
        <v>1</v>
      </c>
      <c r="O376" s="711">
        <v>219</v>
      </c>
      <c r="P376" s="701">
        <v>7.6686042439946776E-3</v>
      </c>
      <c r="Q376" s="712">
        <v>219</v>
      </c>
    </row>
    <row r="377" spans="1:17" ht="14.4" customHeight="1" x14ac:dyDescent="0.3">
      <c r="A377" s="695" t="s">
        <v>529</v>
      </c>
      <c r="B377" s="696" t="s">
        <v>3718</v>
      </c>
      <c r="C377" s="696" t="s">
        <v>3589</v>
      </c>
      <c r="D377" s="696" t="s">
        <v>3635</v>
      </c>
      <c r="E377" s="696" t="s">
        <v>3636</v>
      </c>
      <c r="F377" s="711">
        <v>11</v>
      </c>
      <c r="G377" s="711">
        <v>11110</v>
      </c>
      <c r="H377" s="711">
        <v>1</v>
      </c>
      <c r="I377" s="711">
        <v>1010</v>
      </c>
      <c r="J377" s="711">
        <v>1</v>
      </c>
      <c r="K377" s="711">
        <v>1014</v>
      </c>
      <c r="L377" s="711">
        <v>9.1269126912691276E-2</v>
      </c>
      <c r="M377" s="711">
        <v>1014</v>
      </c>
      <c r="N377" s="711"/>
      <c r="O377" s="711"/>
      <c r="P377" s="701"/>
      <c r="Q377" s="712"/>
    </row>
    <row r="378" spans="1:17" ht="14.4" customHeight="1" x14ac:dyDescent="0.3">
      <c r="A378" s="695" t="s">
        <v>529</v>
      </c>
      <c r="B378" s="696" t="s">
        <v>3718</v>
      </c>
      <c r="C378" s="696" t="s">
        <v>3589</v>
      </c>
      <c r="D378" s="696" t="s">
        <v>3637</v>
      </c>
      <c r="E378" s="696" t="s">
        <v>3638</v>
      </c>
      <c r="F378" s="711">
        <v>1</v>
      </c>
      <c r="G378" s="711">
        <v>448</v>
      </c>
      <c r="H378" s="711">
        <v>1</v>
      </c>
      <c r="I378" s="711">
        <v>448</v>
      </c>
      <c r="J378" s="711"/>
      <c r="K378" s="711"/>
      <c r="L378" s="711"/>
      <c r="M378" s="711"/>
      <c r="N378" s="711">
        <v>1</v>
      </c>
      <c r="O378" s="711">
        <v>449</v>
      </c>
      <c r="P378" s="701">
        <v>1.0022321428571428</v>
      </c>
      <c r="Q378" s="712">
        <v>449</v>
      </c>
    </row>
    <row r="379" spans="1:17" ht="14.4" customHeight="1" x14ac:dyDescent="0.3">
      <c r="A379" s="695" t="s">
        <v>529</v>
      </c>
      <c r="B379" s="696" t="s">
        <v>3718</v>
      </c>
      <c r="C379" s="696" t="s">
        <v>3589</v>
      </c>
      <c r="D379" s="696" t="s">
        <v>3639</v>
      </c>
      <c r="E379" s="696" t="s">
        <v>3640</v>
      </c>
      <c r="F379" s="711">
        <v>24</v>
      </c>
      <c r="G379" s="711">
        <v>26664</v>
      </c>
      <c r="H379" s="711">
        <v>1</v>
      </c>
      <c r="I379" s="711">
        <v>1111</v>
      </c>
      <c r="J379" s="711">
        <v>20</v>
      </c>
      <c r="K379" s="711">
        <v>22280</v>
      </c>
      <c r="L379" s="711">
        <v>0.83558355835583553</v>
      </c>
      <c r="M379" s="711">
        <v>1114</v>
      </c>
      <c r="N379" s="711">
        <v>30</v>
      </c>
      <c r="O379" s="711">
        <v>33500</v>
      </c>
      <c r="P379" s="701">
        <v>1.2563756375637565</v>
      </c>
      <c r="Q379" s="712">
        <v>1116.6666666666667</v>
      </c>
    </row>
    <row r="380" spans="1:17" ht="14.4" customHeight="1" x14ac:dyDescent="0.3">
      <c r="A380" s="695" t="s">
        <v>529</v>
      </c>
      <c r="B380" s="696" t="s">
        <v>3718</v>
      </c>
      <c r="C380" s="696" t="s">
        <v>3589</v>
      </c>
      <c r="D380" s="696" t="s">
        <v>3641</v>
      </c>
      <c r="E380" s="696" t="s">
        <v>3642</v>
      </c>
      <c r="F380" s="711">
        <v>13</v>
      </c>
      <c r="G380" s="711">
        <v>3328</v>
      </c>
      <c r="H380" s="711">
        <v>1</v>
      </c>
      <c r="I380" s="711">
        <v>256</v>
      </c>
      <c r="J380" s="711">
        <v>30</v>
      </c>
      <c r="K380" s="711">
        <v>7710</v>
      </c>
      <c r="L380" s="711">
        <v>2.3167067307692308</v>
      </c>
      <c r="M380" s="711">
        <v>257</v>
      </c>
      <c r="N380" s="711">
        <v>20</v>
      </c>
      <c r="O380" s="711">
        <v>5146</v>
      </c>
      <c r="P380" s="701">
        <v>1.5462740384615385</v>
      </c>
      <c r="Q380" s="712">
        <v>257.3</v>
      </c>
    </row>
    <row r="381" spans="1:17" ht="14.4" customHeight="1" x14ac:dyDescent="0.3">
      <c r="A381" s="695" t="s">
        <v>529</v>
      </c>
      <c r="B381" s="696" t="s">
        <v>3718</v>
      </c>
      <c r="C381" s="696" t="s">
        <v>3589</v>
      </c>
      <c r="D381" s="696" t="s">
        <v>4005</v>
      </c>
      <c r="E381" s="696" t="s">
        <v>4006</v>
      </c>
      <c r="F381" s="711">
        <v>2</v>
      </c>
      <c r="G381" s="711">
        <v>650</v>
      </c>
      <c r="H381" s="711">
        <v>1</v>
      </c>
      <c r="I381" s="711">
        <v>325</v>
      </c>
      <c r="J381" s="711">
        <v>4</v>
      </c>
      <c r="K381" s="711">
        <v>1304</v>
      </c>
      <c r="L381" s="711">
        <v>2.006153846153846</v>
      </c>
      <c r="M381" s="711">
        <v>326</v>
      </c>
      <c r="N381" s="711">
        <v>4</v>
      </c>
      <c r="O381" s="711">
        <v>1310</v>
      </c>
      <c r="P381" s="701">
        <v>2.0153846153846153</v>
      </c>
      <c r="Q381" s="712">
        <v>327.5</v>
      </c>
    </row>
    <row r="382" spans="1:17" ht="14.4" customHeight="1" x14ac:dyDescent="0.3">
      <c r="A382" s="695" t="s">
        <v>529</v>
      </c>
      <c r="B382" s="696" t="s">
        <v>3718</v>
      </c>
      <c r="C382" s="696" t="s">
        <v>3589</v>
      </c>
      <c r="D382" s="696" t="s">
        <v>4007</v>
      </c>
      <c r="E382" s="696" t="s">
        <v>4008</v>
      </c>
      <c r="F382" s="711">
        <v>3</v>
      </c>
      <c r="G382" s="711">
        <v>831</v>
      </c>
      <c r="H382" s="711">
        <v>1</v>
      </c>
      <c r="I382" s="711">
        <v>277</v>
      </c>
      <c r="J382" s="711">
        <v>3</v>
      </c>
      <c r="K382" s="711">
        <v>834</v>
      </c>
      <c r="L382" s="711">
        <v>1.0036101083032491</v>
      </c>
      <c r="M382" s="711">
        <v>278</v>
      </c>
      <c r="N382" s="711">
        <v>5</v>
      </c>
      <c r="O382" s="711">
        <v>1392</v>
      </c>
      <c r="P382" s="701">
        <v>1.6750902527075813</v>
      </c>
      <c r="Q382" s="712">
        <v>278.39999999999998</v>
      </c>
    </row>
    <row r="383" spans="1:17" ht="14.4" customHeight="1" x14ac:dyDescent="0.3">
      <c r="A383" s="695" t="s">
        <v>529</v>
      </c>
      <c r="B383" s="696" t="s">
        <v>3718</v>
      </c>
      <c r="C383" s="696" t="s">
        <v>3589</v>
      </c>
      <c r="D383" s="696" t="s">
        <v>4029</v>
      </c>
      <c r="E383" s="696" t="s">
        <v>4030</v>
      </c>
      <c r="F383" s="711">
        <v>11</v>
      </c>
      <c r="G383" s="711">
        <v>8118</v>
      </c>
      <c r="H383" s="711">
        <v>1</v>
      </c>
      <c r="I383" s="711">
        <v>738</v>
      </c>
      <c r="J383" s="711">
        <v>7</v>
      </c>
      <c r="K383" s="711">
        <v>5194</v>
      </c>
      <c r="L383" s="711">
        <v>0.63981276176398127</v>
      </c>
      <c r="M383" s="711">
        <v>742</v>
      </c>
      <c r="N383" s="711">
        <v>7</v>
      </c>
      <c r="O383" s="711">
        <v>5215</v>
      </c>
      <c r="P383" s="701">
        <v>0.64239960581423994</v>
      </c>
      <c r="Q383" s="712">
        <v>745</v>
      </c>
    </row>
    <row r="384" spans="1:17" ht="14.4" customHeight="1" x14ac:dyDescent="0.3">
      <c r="A384" s="695" t="s">
        <v>529</v>
      </c>
      <c r="B384" s="696" t="s">
        <v>3718</v>
      </c>
      <c r="C384" s="696" t="s">
        <v>3589</v>
      </c>
      <c r="D384" s="696" t="s">
        <v>3665</v>
      </c>
      <c r="E384" s="696" t="s">
        <v>3666</v>
      </c>
      <c r="F384" s="711"/>
      <c r="G384" s="711"/>
      <c r="H384" s="711"/>
      <c r="I384" s="711"/>
      <c r="J384" s="711"/>
      <c r="K384" s="711"/>
      <c r="L384" s="711"/>
      <c r="M384" s="711"/>
      <c r="N384" s="711">
        <v>2</v>
      </c>
      <c r="O384" s="711">
        <v>1110</v>
      </c>
      <c r="P384" s="701"/>
      <c r="Q384" s="712">
        <v>555</v>
      </c>
    </row>
    <row r="385" spans="1:17" ht="14.4" customHeight="1" x14ac:dyDescent="0.3">
      <c r="A385" s="695" t="s">
        <v>529</v>
      </c>
      <c r="B385" s="696" t="s">
        <v>3718</v>
      </c>
      <c r="C385" s="696" t="s">
        <v>3589</v>
      </c>
      <c r="D385" s="696" t="s">
        <v>3679</v>
      </c>
      <c r="E385" s="696" t="s">
        <v>3680</v>
      </c>
      <c r="F385" s="711">
        <v>13</v>
      </c>
      <c r="G385" s="711">
        <v>72397</v>
      </c>
      <c r="H385" s="711">
        <v>1</v>
      </c>
      <c r="I385" s="711">
        <v>5569</v>
      </c>
      <c r="J385" s="711">
        <v>13</v>
      </c>
      <c r="K385" s="711">
        <v>72436</v>
      </c>
      <c r="L385" s="711">
        <v>1.0005386963548213</v>
      </c>
      <c r="M385" s="711">
        <v>5572</v>
      </c>
      <c r="N385" s="711">
        <v>8</v>
      </c>
      <c r="O385" s="711">
        <v>44600</v>
      </c>
      <c r="P385" s="701">
        <v>0.61604762628285703</v>
      </c>
      <c r="Q385" s="712">
        <v>5575</v>
      </c>
    </row>
    <row r="386" spans="1:17" ht="14.4" customHeight="1" x14ac:dyDescent="0.3">
      <c r="A386" s="695" t="s">
        <v>529</v>
      </c>
      <c r="B386" s="696" t="s">
        <v>3718</v>
      </c>
      <c r="C386" s="696" t="s">
        <v>3589</v>
      </c>
      <c r="D386" s="696" t="s">
        <v>4103</v>
      </c>
      <c r="E386" s="696" t="s">
        <v>4104</v>
      </c>
      <c r="F386" s="711"/>
      <c r="G386" s="711"/>
      <c r="H386" s="711"/>
      <c r="I386" s="711"/>
      <c r="J386" s="711">
        <v>1</v>
      </c>
      <c r="K386" s="711">
        <v>158</v>
      </c>
      <c r="L386" s="711"/>
      <c r="M386" s="711">
        <v>158</v>
      </c>
      <c r="N386" s="711"/>
      <c r="O386" s="711"/>
      <c r="P386" s="701"/>
      <c r="Q386" s="712"/>
    </row>
    <row r="387" spans="1:17" ht="14.4" customHeight="1" x14ac:dyDescent="0.3">
      <c r="A387" s="695" t="s">
        <v>529</v>
      </c>
      <c r="B387" s="696" t="s">
        <v>3718</v>
      </c>
      <c r="C387" s="696" t="s">
        <v>3589</v>
      </c>
      <c r="D387" s="696" t="s">
        <v>3695</v>
      </c>
      <c r="E387" s="696" t="s">
        <v>3696</v>
      </c>
      <c r="F387" s="711"/>
      <c r="G387" s="711"/>
      <c r="H387" s="711"/>
      <c r="I387" s="711"/>
      <c r="J387" s="711">
        <v>3</v>
      </c>
      <c r="K387" s="711">
        <v>1425</v>
      </c>
      <c r="L387" s="711"/>
      <c r="M387" s="711">
        <v>475</v>
      </c>
      <c r="N387" s="711">
        <v>26</v>
      </c>
      <c r="O387" s="711">
        <v>12374</v>
      </c>
      <c r="P387" s="701"/>
      <c r="Q387" s="712">
        <v>475.92307692307691</v>
      </c>
    </row>
    <row r="388" spans="1:17" ht="14.4" customHeight="1" x14ac:dyDescent="0.3">
      <c r="A388" s="695" t="s">
        <v>529</v>
      </c>
      <c r="B388" s="696" t="s">
        <v>3718</v>
      </c>
      <c r="C388" s="696" t="s">
        <v>3589</v>
      </c>
      <c r="D388" s="696" t="s">
        <v>4105</v>
      </c>
      <c r="E388" s="696" t="s">
        <v>4106</v>
      </c>
      <c r="F388" s="711"/>
      <c r="G388" s="711"/>
      <c r="H388" s="711"/>
      <c r="I388" s="711"/>
      <c r="J388" s="711"/>
      <c r="K388" s="711"/>
      <c r="L388" s="711"/>
      <c r="M388" s="711"/>
      <c r="N388" s="711">
        <v>1</v>
      </c>
      <c r="O388" s="711">
        <v>549</v>
      </c>
      <c r="P388" s="701"/>
      <c r="Q388" s="712">
        <v>549</v>
      </c>
    </row>
    <row r="389" spans="1:17" ht="14.4" customHeight="1" x14ac:dyDescent="0.3">
      <c r="A389" s="695" t="s">
        <v>4107</v>
      </c>
      <c r="B389" s="696" t="s">
        <v>3545</v>
      </c>
      <c r="C389" s="696" t="s">
        <v>3589</v>
      </c>
      <c r="D389" s="696" t="s">
        <v>3598</v>
      </c>
      <c r="E389" s="696" t="s">
        <v>3599</v>
      </c>
      <c r="F389" s="711">
        <v>5</v>
      </c>
      <c r="G389" s="711">
        <v>170</v>
      </c>
      <c r="H389" s="711">
        <v>1</v>
      </c>
      <c r="I389" s="711">
        <v>34</v>
      </c>
      <c r="J389" s="711">
        <v>4</v>
      </c>
      <c r="K389" s="711">
        <v>136</v>
      </c>
      <c r="L389" s="711">
        <v>0.8</v>
      </c>
      <c r="M389" s="711">
        <v>34</v>
      </c>
      <c r="N389" s="711">
        <v>3</v>
      </c>
      <c r="O389" s="711">
        <v>104</v>
      </c>
      <c r="P389" s="701">
        <v>0.61176470588235299</v>
      </c>
      <c r="Q389" s="712">
        <v>34.666666666666664</v>
      </c>
    </row>
    <row r="390" spans="1:17" ht="14.4" customHeight="1" x14ac:dyDescent="0.3">
      <c r="A390" s="695" t="s">
        <v>4107</v>
      </c>
      <c r="B390" s="696" t="s">
        <v>3545</v>
      </c>
      <c r="C390" s="696" t="s">
        <v>3589</v>
      </c>
      <c r="D390" s="696" t="s">
        <v>3603</v>
      </c>
      <c r="E390" s="696" t="s">
        <v>3604</v>
      </c>
      <c r="F390" s="711">
        <v>5</v>
      </c>
      <c r="G390" s="711">
        <v>1170</v>
      </c>
      <c r="H390" s="711">
        <v>1</v>
      </c>
      <c r="I390" s="711">
        <v>234</v>
      </c>
      <c r="J390" s="711">
        <v>1</v>
      </c>
      <c r="K390" s="711">
        <v>232</v>
      </c>
      <c r="L390" s="711">
        <v>0.19829059829059828</v>
      </c>
      <c r="M390" s="711">
        <v>232</v>
      </c>
      <c r="N390" s="711">
        <v>2</v>
      </c>
      <c r="O390" s="711">
        <v>464</v>
      </c>
      <c r="P390" s="701">
        <v>0.39658119658119656</v>
      </c>
      <c r="Q390" s="712">
        <v>232</v>
      </c>
    </row>
    <row r="391" spans="1:17" ht="14.4" customHeight="1" x14ac:dyDescent="0.3">
      <c r="A391" s="695" t="s">
        <v>4107</v>
      </c>
      <c r="B391" s="696" t="s">
        <v>3545</v>
      </c>
      <c r="C391" s="696" t="s">
        <v>3589</v>
      </c>
      <c r="D391" s="696" t="s">
        <v>3605</v>
      </c>
      <c r="E391" s="696" t="s">
        <v>3606</v>
      </c>
      <c r="F391" s="711"/>
      <c r="G391" s="711"/>
      <c r="H391" s="711"/>
      <c r="I391" s="711"/>
      <c r="J391" s="711">
        <v>1</v>
      </c>
      <c r="K391" s="711">
        <v>116</v>
      </c>
      <c r="L391" s="711"/>
      <c r="M391" s="711">
        <v>116</v>
      </c>
      <c r="N391" s="711">
        <v>1</v>
      </c>
      <c r="O391" s="711">
        <v>116</v>
      </c>
      <c r="P391" s="701"/>
      <c r="Q391" s="712">
        <v>116</v>
      </c>
    </row>
    <row r="392" spans="1:17" ht="14.4" customHeight="1" x14ac:dyDescent="0.3">
      <c r="A392" s="695" t="s">
        <v>4107</v>
      </c>
      <c r="B392" s="696" t="s">
        <v>3545</v>
      </c>
      <c r="C392" s="696" t="s">
        <v>3589</v>
      </c>
      <c r="D392" s="696" t="s">
        <v>3615</v>
      </c>
      <c r="E392" s="696" t="s">
        <v>3616</v>
      </c>
      <c r="F392" s="711">
        <v>1</v>
      </c>
      <c r="G392" s="711">
        <v>324</v>
      </c>
      <c r="H392" s="711">
        <v>1</v>
      </c>
      <c r="I392" s="711">
        <v>324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4107</v>
      </c>
      <c r="B393" s="696" t="s">
        <v>3545</v>
      </c>
      <c r="C393" s="696" t="s">
        <v>3589</v>
      </c>
      <c r="D393" s="696" t="s">
        <v>3645</v>
      </c>
      <c r="E393" s="696" t="s">
        <v>3646</v>
      </c>
      <c r="F393" s="711"/>
      <c r="G393" s="711"/>
      <c r="H393" s="711"/>
      <c r="I393" s="711"/>
      <c r="J393" s="711">
        <v>1</v>
      </c>
      <c r="K393" s="711">
        <v>0</v>
      </c>
      <c r="L393" s="711"/>
      <c r="M393" s="711">
        <v>0</v>
      </c>
      <c r="N393" s="711"/>
      <c r="O393" s="711"/>
      <c r="P393" s="701"/>
      <c r="Q393" s="712"/>
    </row>
    <row r="394" spans="1:17" ht="14.4" customHeight="1" x14ac:dyDescent="0.3">
      <c r="A394" s="695" t="s">
        <v>4107</v>
      </c>
      <c r="B394" s="696" t="s">
        <v>3545</v>
      </c>
      <c r="C394" s="696" t="s">
        <v>3589</v>
      </c>
      <c r="D394" s="696" t="s">
        <v>3669</v>
      </c>
      <c r="E394" s="696" t="s">
        <v>3670</v>
      </c>
      <c r="F394" s="711">
        <v>1</v>
      </c>
      <c r="G394" s="711">
        <v>935</v>
      </c>
      <c r="H394" s="711">
        <v>1</v>
      </c>
      <c r="I394" s="711">
        <v>935</v>
      </c>
      <c r="J394" s="711"/>
      <c r="K394" s="711"/>
      <c r="L394" s="711"/>
      <c r="M394" s="711"/>
      <c r="N394" s="711"/>
      <c r="O394" s="711"/>
      <c r="P394" s="701"/>
      <c r="Q394" s="712"/>
    </row>
    <row r="395" spans="1:17" ht="14.4" customHeight="1" x14ac:dyDescent="0.3">
      <c r="A395" s="695" t="s">
        <v>4107</v>
      </c>
      <c r="B395" s="696" t="s">
        <v>3545</v>
      </c>
      <c r="C395" s="696" t="s">
        <v>3589</v>
      </c>
      <c r="D395" s="696" t="s">
        <v>3691</v>
      </c>
      <c r="E395" s="696" t="s">
        <v>3692</v>
      </c>
      <c r="F395" s="711"/>
      <c r="G395" s="711"/>
      <c r="H395" s="711"/>
      <c r="I395" s="711"/>
      <c r="J395" s="711">
        <v>1</v>
      </c>
      <c r="K395" s="711">
        <v>1392</v>
      </c>
      <c r="L395" s="711"/>
      <c r="M395" s="711">
        <v>1392</v>
      </c>
      <c r="N395" s="711"/>
      <c r="O395" s="711"/>
      <c r="P395" s="701"/>
      <c r="Q395" s="712"/>
    </row>
    <row r="396" spans="1:17" ht="14.4" customHeight="1" x14ac:dyDescent="0.3">
      <c r="A396" s="695" t="s">
        <v>4107</v>
      </c>
      <c r="B396" s="696" t="s">
        <v>3709</v>
      </c>
      <c r="C396" s="696" t="s">
        <v>3589</v>
      </c>
      <c r="D396" s="696" t="s">
        <v>3598</v>
      </c>
      <c r="E396" s="696" t="s">
        <v>3599</v>
      </c>
      <c r="F396" s="711"/>
      <c r="G396" s="711"/>
      <c r="H396" s="711"/>
      <c r="I396" s="711"/>
      <c r="J396" s="711">
        <v>1</v>
      </c>
      <c r="K396" s="711">
        <v>34</v>
      </c>
      <c r="L396" s="711"/>
      <c r="M396" s="711">
        <v>34</v>
      </c>
      <c r="N396" s="711"/>
      <c r="O396" s="711"/>
      <c r="P396" s="701"/>
      <c r="Q396" s="712"/>
    </row>
    <row r="397" spans="1:17" ht="14.4" customHeight="1" x14ac:dyDescent="0.3">
      <c r="A397" s="695" t="s">
        <v>4108</v>
      </c>
      <c r="B397" s="696" t="s">
        <v>3545</v>
      </c>
      <c r="C397" s="696" t="s">
        <v>3589</v>
      </c>
      <c r="D397" s="696" t="s">
        <v>3598</v>
      </c>
      <c r="E397" s="696" t="s">
        <v>3599</v>
      </c>
      <c r="F397" s="711">
        <v>3</v>
      </c>
      <c r="G397" s="711">
        <v>102</v>
      </c>
      <c r="H397" s="711">
        <v>1</v>
      </c>
      <c r="I397" s="711">
        <v>34</v>
      </c>
      <c r="J397" s="711">
        <v>3</v>
      </c>
      <c r="K397" s="711">
        <v>102</v>
      </c>
      <c r="L397" s="711">
        <v>1</v>
      </c>
      <c r="M397" s="711">
        <v>34</v>
      </c>
      <c r="N397" s="711">
        <v>5</v>
      </c>
      <c r="O397" s="711">
        <v>173</v>
      </c>
      <c r="P397" s="701">
        <v>1.696078431372549</v>
      </c>
      <c r="Q397" s="712">
        <v>34.6</v>
      </c>
    </row>
    <row r="398" spans="1:17" ht="14.4" customHeight="1" x14ac:dyDescent="0.3">
      <c r="A398" s="695" t="s">
        <v>4108</v>
      </c>
      <c r="B398" s="696" t="s">
        <v>3545</v>
      </c>
      <c r="C398" s="696" t="s">
        <v>3589</v>
      </c>
      <c r="D398" s="696" t="s">
        <v>3603</v>
      </c>
      <c r="E398" s="696" t="s">
        <v>3604</v>
      </c>
      <c r="F398" s="711"/>
      <c r="G398" s="711"/>
      <c r="H398" s="711"/>
      <c r="I398" s="711"/>
      <c r="J398" s="711">
        <v>3</v>
      </c>
      <c r="K398" s="711">
        <v>696</v>
      </c>
      <c r="L398" s="711"/>
      <c r="M398" s="711">
        <v>232</v>
      </c>
      <c r="N398" s="711"/>
      <c r="O398" s="711"/>
      <c r="P398" s="701"/>
      <c r="Q398" s="712"/>
    </row>
    <row r="399" spans="1:17" ht="14.4" customHeight="1" x14ac:dyDescent="0.3">
      <c r="A399" s="695" t="s">
        <v>4108</v>
      </c>
      <c r="B399" s="696" t="s">
        <v>3545</v>
      </c>
      <c r="C399" s="696" t="s">
        <v>3589</v>
      </c>
      <c r="D399" s="696" t="s">
        <v>3605</v>
      </c>
      <c r="E399" s="696" t="s">
        <v>3606</v>
      </c>
      <c r="F399" s="711"/>
      <c r="G399" s="711"/>
      <c r="H399" s="711"/>
      <c r="I399" s="711"/>
      <c r="J399" s="711">
        <v>3</v>
      </c>
      <c r="K399" s="711">
        <v>348</v>
      </c>
      <c r="L399" s="711"/>
      <c r="M399" s="711">
        <v>116</v>
      </c>
      <c r="N399" s="711"/>
      <c r="O399" s="711"/>
      <c r="P399" s="701"/>
      <c r="Q399" s="712"/>
    </row>
    <row r="400" spans="1:17" ht="14.4" customHeight="1" x14ac:dyDescent="0.3">
      <c r="A400" s="695" t="s">
        <v>4108</v>
      </c>
      <c r="B400" s="696" t="s">
        <v>3545</v>
      </c>
      <c r="C400" s="696" t="s">
        <v>3589</v>
      </c>
      <c r="D400" s="696" t="s">
        <v>3633</v>
      </c>
      <c r="E400" s="696" t="s">
        <v>3634</v>
      </c>
      <c r="F400" s="711"/>
      <c r="G400" s="711"/>
      <c r="H400" s="711"/>
      <c r="I400" s="711"/>
      <c r="J400" s="711">
        <v>2</v>
      </c>
      <c r="K400" s="711">
        <v>438</v>
      </c>
      <c r="L400" s="711"/>
      <c r="M400" s="711">
        <v>219</v>
      </c>
      <c r="N400" s="711"/>
      <c r="O400" s="711"/>
      <c r="P400" s="701"/>
      <c r="Q400" s="712"/>
    </row>
    <row r="401" spans="1:17" ht="14.4" customHeight="1" x14ac:dyDescent="0.3">
      <c r="A401" s="695" t="s">
        <v>4108</v>
      </c>
      <c r="B401" s="696" t="s">
        <v>3545</v>
      </c>
      <c r="C401" s="696" t="s">
        <v>3589</v>
      </c>
      <c r="D401" s="696" t="s">
        <v>3647</v>
      </c>
      <c r="E401" s="696" t="s">
        <v>3648</v>
      </c>
      <c r="F401" s="711"/>
      <c r="G401" s="711"/>
      <c r="H401" s="711"/>
      <c r="I401" s="711"/>
      <c r="J401" s="711">
        <v>1</v>
      </c>
      <c r="K401" s="711">
        <v>0</v>
      </c>
      <c r="L401" s="711"/>
      <c r="M401" s="711">
        <v>0</v>
      </c>
      <c r="N401" s="711"/>
      <c r="O401" s="711"/>
      <c r="P401" s="701"/>
      <c r="Q401" s="712"/>
    </row>
    <row r="402" spans="1:17" ht="14.4" customHeight="1" x14ac:dyDescent="0.3">
      <c r="A402" s="695" t="s">
        <v>4108</v>
      </c>
      <c r="B402" s="696" t="s">
        <v>3545</v>
      </c>
      <c r="C402" s="696" t="s">
        <v>3589</v>
      </c>
      <c r="D402" s="696" t="s">
        <v>3683</v>
      </c>
      <c r="E402" s="696" t="s">
        <v>3684</v>
      </c>
      <c r="F402" s="711"/>
      <c r="G402" s="711"/>
      <c r="H402" s="711"/>
      <c r="I402" s="711"/>
      <c r="J402" s="711">
        <v>1</v>
      </c>
      <c r="K402" s="711">
        <v>152</v>
      </c>
      <c r="L402" s="711"/>
      <c r="M402" s="711">
        <v>152</v>
      </c>
      <c r="N402" s="711"/>
      <c r="O402" s="711"/>
      <c r="P402" s="701"/>
      <c r="Q402" s="712"/>
    </row>
    <row r="403" spans="1:17" ht="14.4" customHeight="1" x14ac:dyDescent="0.3">
      <c r="A403" s="695" t="s">
        <v>4108</v>
      </c>
      <c r="B403" s="696" t="s">
        <v>3545</v>
      </c>
      <c r="C403" s="696" t="s">
        <v>3589</v>
      </c>
      <c r="D403" s="696" t="s">
        <v>3689</v>
      </c>
      <c r="E403" s="696" t="s">
        <v>3690</v>
      </c>
      <c r="F403" s="711"/>
      <c r="G403" s="711"/>
      <c r="H403" s="711"/>
      <c r="I403" s="711"/>
      <c r="J403" s="711"/>
      <c r="K403" s="711"/>
      <c r="L403" s="711"/>
      <c r="M403" s="711"/>
      <c r="N403" s="711">
        <v>1</v>
      </c>
      <c r="O403" s="711">
        <v>344</v>
      </c>
      <c r="P403" s="701"/>
      <c r="Q403" s="712">
        <v>344</v>
      </c>
    </row>
    <row r="404" spans="1:17" ht="14.4" customHeight="1" x14ac:dyDescent="0.3">
      <c r="A404" s="695" t="s">
        <v>4109</v>
      </c>
      <c r="B404" s="696" t="s">
        <v>3545</v>
      </c>
      <c r="C404" s="696" t="s">
        <v>3589</v>
      </c>
      <c r="D404" s="696" t="s">
        <v>3598</v>
      </c>
      <c r="E404" s="696" t="s">
        <v>3599</v>
      </c>
      <c r="F404" s="711"/>
      <c r="G404" s="711"/>
      <c r="H404" s="711"/>
      <c r="I404" s="711"/>
      <c r="J404" s="711">
        <v>1</v>
      </c>
      <c r="K404" s="711">
        <v>34</v>
      </c>
      <c r="L404" s="711"/>
      <c r="M404" s="711">
        <v>34</v>
      </c>
      <c r="N404" s="711">
        <v>2</v>
      </c>
      <c r="O404" s="711">
        <v>69</v>
      </c>
      <c r="P404" s="701"/>
      <c r="Q404" s="712">
        <v>34.5</v>
      </c>
    </row>
    <row r="405" spans="1:17" ht="14.4" customHeight="1" x14ac:dyDescent="0.3">
      <c r="A405" s="695" t="s">
        <v>4109</v>
      </c>
      <c r="B405" s="696" t="s">
        <v>3545</v>
      </c>
      <c r="C405" s="696" t="s">
        <v>3589</v>
      </c>
      <c r="D405" s="696" t="s">
        <v>3603</v>
      </c>
      <c r="E405" s="696" t="s">
        <v>3604</v>
      </c>
      <c r="F405" s="711">
        <v>1</v>
      </c>
      <c r="G405" s="711">
        <v>234</v>
      </c>
      <c r="H405" s="711">
        <v>1</v>
      </c>
      <c r="I405" s="711">
        <v>234</v>
      </c>
      <c r="J405" s="711"/>
      <c r="K405" s="711"/>
      <c r="L405" s="711"/>
      <c r="M405" s="711"/>
      <c r="N405" s="711"/>
      <c r="O405" s="711"/>
      <c r="P405" s="701"/>
      <c r="Q405" s="712"/>
    </row>
    <row r="406" spans="1:17" ht="14.4" customHeight="1" x14ac:dyDescent="0.3">
      <c r="A406" s="695" t="s">
        <v>4109</v>
      </c>
      <c r="B406" s="696" t="s">
        <v>3545</v>
      </c>
      <c r="C406" s="696" t="s">
        <v>3589</v>
      </c>
      <c r="D406" s="696" t="s">
        <v>3605</v>
      </c>
      <c r="E406" s="696" t="s">
        <v>3606</v>
      </c>
      <c r="F406" s="711"/>
      <c r="G406" s="711"/>
      <c r="H406" s="711"/>
      <c r="I406" s="711"/>
      <c r="J406" s="711">
        <v>1</v>
      </c>
      <c r="K406" s="711">
        <v>116</v>
      </c>
      <c r="L406" s="711"/>
      <c r="M406" s="711">
        <v>116</v>
      </c>
      <c r="N406" s="711"/>
      <c r="O406" s="711"/>
      <c r="P406" s="701"/>
      <c r="Q406" s="712"/>
    </row>
    <row r="407" spans="1:17" ht="14.4" customHeight="1" x14ac:dyDescent="0.3">
      <c r="A407" s="695" t="s">
        <v>4109</v>
      </c>
      <c r="B407" s="696" t="s">
        <v>3545</v>
      </c>
      <c r="C407" s="696" t="s">
        <v>3589</v>
      </c>
      <c r="D407" s="696" t="s">
        <v>3675</v>
      </c>
      <c r="E407" s="696" t="s">
        <v>3676</v>
      </c>
      <c r="F407" s="711"/>
      <c r="G407" s="711"/>
      <c r="H407" s="711"/>
      <c r="I407" s="711"/>
      <c r="J407" s="711">
        <v>1</v>
      </c>
      <c r="K407" s="711">
        <v>578</v>
      </c>
      <c r="L407" s="711"/>
      <c r="M407" s="711">
        <v>578</v>
      </c>
      <c r="N407" s="711"/>
      <c r="O407" s="711"/>
      <c r="P407" s="701"/>
      <c r="Q407" s="712"/>
    </row>
    <row r="408" spans="1:17" ht="14.4" customHeight="1" x14ac:dyDescent="0.3">
      <c r="A408" s="695" t="s">
        <v>4109</v>
      </c>
      <c r="B408" s="696" t="s">
        <v>3718</v>
      </c>
      <c r="C408" s="696" t="s">
        <v>3589</v>
      </c>
      <c r="D408" s="696" t="s">
        <v>3635</v>
      </c>
      <c r="E408" s="696" t="s">
        <v>3636</v>
      </c>
      <c r="F408" s="711"/>
      <c r="G408" s="711"/>
      <c r="H408" s="711"/>
      <c r="I408" s="711"/>
      <c r="J408" s="711">
        <v>1</v>
      </c>
      <c r="K408" s="711">
        <v>1014</v>
      </c>
      <c r="L408" s="711"/>
      <c r="M408" s="711">
        <v>1014</v>
      </c>
      <c r="N408" s="711"/>
      <c r="O408" s="711"/>
      <c r="P408" s="701"/>
      <c r="Q408" s="712"/>
    </row>
    <row r="409" spans="1:17" ht="14.4" customHeight="1" x14ac:dyDescent="0.3">
      <c r="A409" s="695" t="s">
        <v>4110</v>
      </c>
      <c r="B409" s="696" t="s">
        <v>3545</v>
      </c>
      <c r="C409" s="696" t="s">
        <v>3589</v>
      </c>
      <c r="D409" s="696" t="s">
        <v>3603</v>
      </c>
      <c r="E409" s="696" t="s">
        <v>3604</v>
      </c>
      <c r="F409" s="711">
        <v>1</v>
      </c>
      <c r="G409" s="711">
        <v>234</v>
      </c>
      <c r="H409" s="711">
        <v>1</v>
      </c>
      <c r="I409" s="711">
        <v>234</v>
      </c>
      <c r="J409" s="711"/>
      <c r="K409" s="711"/>
      <c r="L409" s="711"/>
      <c r="M409" s="711"/>
      <c r="N409" s="711"/>
      <c r="O409" s="711"/>
      <c r="P409" s="701"/>
      <c r="Q409" s="712"/>
    </row>
    <row r="410" spans="1:17" ht="14.4" customHeight="1" x14ac:dyDescent="0.3">
      <c r="A410" s="695" t="s">
        <v>4111</v>
      </c>
      <c r="B410" s="696" t="s">
        <v>3545</v>
      </c>
      <c r="C410" s="696" t="s">
        <v>3589</v>
      </c>
      <c r="D410" s="696" t="s">
        <v>3598</v>
      </c>
      <c r="E410" s="696" t="s">
        <v>3599</v>
      </c>
      <c r="F410" s="711"/>
      <c r="G410" s="711"/>
      <c r="H410" s="711"/>
      <c r="I410" s="711"/>
      <c r="J410" s="711">
        <v>2</v>
      </c>
      <c r="K410" s="711">
        <v>68</v>
      </c>
      <c r="L410" s="711"/>
      <c r="M410" s="711">
        <v>34</v>
      </c>
      <c r="N410" s="711">
        <v>1</v>
      </c>
      <c r="O410" s="711">
        <v>34</v>
      </c>
      <c r="P410" s="701"/>
      <c r="Q410" s="712">
        <v>34</v>
      </c>
    </row>
    <row r="411" spans="1:17" ht="14.4" customHeight="1" x14ac:dyDescent="0.3">
      <c r="A411" s="695" t="s">
        <v>4111</v>
      </c>
      <c r="B411" s="696" t="s">
        <v>3545</v>
      </c>
      <c r="C411" s="696" t="s">
        <v>3589</v>
      </c>
      <c r="D411" s="696" t="s">
        <v>3603</v>
      </c>
      <c r="E411" s="696" t="s">
        <v>3604</v>
      </c>
      <c r="F411" s="711">
        <v>1</v>
      </c>
      <c r="G411" s="711">
        <v>234</v>
      </c>
      <c r="H411" s="711">
        <v>1</v>
      </c>
      <c r="I411" s="711">
        <v>234</v>
      </c>
      <c r="J411" s="711"/>
      <c r="K411" s="711"/>
      <c r="L411" s="711"/>
      <c r="M411" s="711"/>
      <c r="N411" s="711"/>
      <c r="O411" s="711"/>
      <c r="P411" s="701"/>
      <c r="Q411" s="712"/>
    </row>
    <row r="412" spans="1:17" ht="14.4" customHeight="1" x14ac:dyDescent="0.3">
      <c r="A412" s="695" t="s">
        <v>4111</v>
      </c>
      <c r="B412" s="696" t="s">
        <v>3545</v>
      </c>
      <c r="C412" s="696" t="s">
        <v>3589</v>
      </c>
      <c r="D412" s="696" t="s">
        <v>3605</v>
      </c>
      <c r="E412" s="696" t="s">
        <v>3606</v>
      </c>
      <c r="F412" s="711"/>
      <c r="G412" s="711"/>
      <c r="H412" s="711"/>
      <c r="I412" s="711"/>
      <c r="J412" s="711"/>
      <c r="K412" s="711"/>
      <c r="L412" s="711"/>
      <c r="M412" s="711"/>
      <c r="N412" s="711">
        <v>1</v>
      </c>
      <c r="O412" s="711">
        <v>118</v>
      </c>
      <c r="P412" s="701"/>
      <c r="Q412" s="712">
        <v>118</v>
      </c>
    </row>
    <row r="413" spans="1:17" ht="14.4" customHeight="1" x14ac:dyDescent="0.3">
      <c r="A413" s="695" t="s">
        <v>4111</v>
      </c>
      <c r="B413" s="696" t="s">
        <v>3545</v>
      </c>
      <c r="C413" s="696" t="s">
        <v>3589</v>
      </c>
      <c r="D413" s="696" t="s">
        <v>3615</v>
      </c>
      <c r="E413" s="696" t="s">
        <v>3616</v>
      </c>
      <c r="F413" s="711"/>
      <c r="G413" s="711"/>
      <c r="H413" s="711"/>
      <c r="I413" s="711"/>
      <c r="J413" s="711"/>
      <c r="K413" s="711"/>
      <c r="L413" s="711"/>
      <c r="M413" s="711"/>
      <c r="N413" s="711">
        <v>2</v>
      </c>
      <c r="O413" s="711">
        <v>650</v>
      </c>
      <c r="P413" s="701"/>
      <c r="Q413" s="712">
        <v>325</v>
      </c>
    </row>
    <row r="414" spans="1:17" ht="14.4" customHeight="1" x14ac:dyDescent="0.3">
      <c r="A414" s="695" t="s">
        <v>4111</v>
      </c>
      <c r="B414" s="696" t="s">
        <v>3545</v>
      </c>
      <c r="C414" s="696" t="s">
        <v>3589</v>
      </c>
      <c r="D414" s="696" t="s">
        <v>3681</v>
      </c>
      <c r="E414" s="696" t="s">
        <v>3682</v>
      </c>
      <c r="F414" s="711"/>
      <c r="G414" s="711"/>
      <c r="H414" s="711"/>
      <c r="I414" s="711"/>
      <c r="J414" s="711"/>
      <c r="K414" s="711"/>
      <c r="L414" s="711"/>
      <c r="M414" s="711"/>
      <c r="N414" s="711">
        <v>1</v>
      </c>
      <c r="O414" s="711">
        <v>4350</v>
      </c>
      <c r="P414" s="701"/>
      <c r="Q414" s="712">
        <v>4350</v>
      </c>
    </row>
    <row r="415" spans="1:17" ht="14.4" customHeight="1" x14ac:dyDescent="0.3">
      <c r="A415" s="695" t="s">
        <v>4112</v>
      </c>
      <c r="B415" s="696" t="s">
        <v>3545</v>
      </c>
      <c r="C415" s="696" t="s">
        <v>1006</v>
      </c>
      <c r="D415" s="696" t="s">
        <v>3553</v>
      </c>
      <c r="E415" s="696" t="s">
        <v>1636</v>
      </c>
      <c r="F415" s="711"/>
      <c r="G415" s="711"/>
      <c r="H415" s="711"/>
      <c r="I415" s="711"/>
      <c r="J415" s="711"/>
      <c r="K415" s="711"/>
      <c r="L415" s="711"/>
      <c r="M415" s="711"/>
      <c r="N415" s="711">
        <v>0.1</v>
      </c>
      <c r="O415" s="711">
        <v>546.08000000000004</v>
      </c>
      <c r="P415" s="701"/>
      <c r="Q415" s="712">
        <v>5460.8</v>
      </c>
    </row>
    <row r="416" spans="1:17" ht="14.4" customHeight="1" x14ac:dyDescent="0.3">
      <c r="A416" s="695" t="s">
        <v>4112</v>
      </c>
      <c r="B416" s="696" t="s">
        <v>3545</v>
      </c>
      <c r="C416" s="696" t="s">
        <v>3558</v>
      </c>
      <c r="D416" s="696" t="s">
        <v>3569</v>
      </c>
      <c r="E416" s="696" t="s">
        <v>3570</v>
      </c>
      <c r="F416" s="711"/>
      <c r="G416" s="711"/>
      <c r="H416" s="711"/>
      <c r="I416" s="711"/>
      <c r="J416" s="711"/>
      <c r="K416" s="711"/>
      <c r="L416" s="711"/>
      <c r="M416" s="711"/>
      <c r="N416" s="711">
        <v>1</v>
      </c>
      <c r="O416" s="711">
        <v>408.74</v>
      </c>
      <c r="P416" s="701"/>
      <c r="Q416" s="712">
        <v>408.74</v>
      </c>
    </row>
    <row r="417" spans="1:17" ht="14.4" customHeight="1" x14ac:dyDescent="0.3">
      <c r="A417" s="695" t="s">
        <v>4112</v>
      </c>
      <c r="B417" s="696" t="s">
        <v>3545</v>
      </c>
      <c r="C417" s="696" t="s">
        <v>3558</v>
      </c>
      <c r="D417" s="696" t="s">
        <v>3575</v>
      </c>
      <c r="E417" s="696" t="s">
        <v>3576</v>
      </c>
      <c r="F417" s="711"/>
      <c r="G417" s="711"/>
      <c r="H417" s="711"/>
      <c r="I417" s="711"/>
      <c r="J417" s="711"/>
      <c r="K417" s="711"/>
      <c r="L417" s="711"/>
      <c r="M417" s="711"/>
      <c r="N417" s="711">
        <v>1</v>
      </c>
      <c r="O417" s="711">
        <v>1665</v>
      </c>
      <c r="P417" s="701"/>
      <c r="Q417" s="712">
        <v>1665</v>
      </c>
    </row>
    <row r="418" spans="1:17" ht="14.4" customHeight="1" x14ac:dyDescent="0.3">
      <c r="A418" s="695" t="s">
        <v>4112</v>
      </c>
      <c r="B418" s="696" t="s">
        <v>3545</v>
      </c>
      <c r="C418" s="696" t="s">
        <v>3558</v>
      </c>
      <c r="D418" s="696" t="s">
        <v>3583</v>
      </c>
      <c r="E418" s="696" t="s">
        <v>3584</v>
      </c>
      <c r="F418" s="711"/>
      <c r="G418" s="711"/>
      <c r="H418" s="711"/>
      <c r="I418" s="711"/>
      <c r="J418" s="711"/>
      <c r="K418" s="711"/>
      <c r="L418" s="711"/>
      <c r="M418" s="711"/>
      <c r="N418" s="711">
        <v>1</v>
      </c>
      <c r="O418" s="711">
        <v>1396.5</v>
      </c>
      <c r="P418" s="701"/>
      <c r="Q418" s="712">
        <v>1396.5</v>
      </c>
    </row>
    <row r="419" spans="1:17" ht="14.4" customHeight="1" x14ac:dyDescent="0.3">
      <c r="A419" s="695" t="s">
        <v>4112</v>
      </c>
      <c r="B419" s="696" t="s">
        <v>3545</v>
      </c>
      <c r="C419" s="696" t="s">
        <v>3589</v>
      </c>
      <c r="D419" s="696" t="s">
        <v>3598</v>
      </c>
      <c r="E419" s="696" t="s">
        <v>3599</v>
      </c>
      <c r="F419" s="711">
        <v>1</v>
      </c>
      <c r="G419" s="711">
        <v>34</v>
      </c>
      <c r="H419" s="711">
        <v>1</v>
      </c>
      <c r="I419" s="711">
        <v>34</v>
      </c>
      <c r="J419" s="711">
        <v>1</v>
      </c>
      <c r="K419" s="711">
        <v>34</v>
      </c>
      <c r="L419" s="711">
        <v>1</v>
      </c>
      <c r="M419" s="711">
        <v>34</v>
      </c>
      <c r="N419" s="711">
        <v>4</v>
      </c>
      <c r="O419" s="711">
        <v>136</v>
      </c>
      <c r="P419" s="701">
        <v>4</v>
      </c>
      <c r="Q419" s="712">
        <v>34</v>
      </c>
    </row>
    <row r="420" spans="1:17" ht="14.4" customHeight="1" x14ac:dyDescent="0.3">
      <c r="A420" s="695" t="s">
        <v>4112</v>
      </c>
      <c r="B420" s="696" t="s">
        <v>3545</v>
      </c>
      <c r="C420" s="696" t="s">
        <v>3589</v>
      </c>
      <c r="D420" s="696" t="s">
        <v>3605</v>
      </c>
      <c r="E420" s="696" t="s">
        <v>3606</v>
      </c>
      <c r="F420" s="711">
        <v>1</v>
      </c>
      <c r="G420" s="711">
        <v>118</v>
      </c>
      <c r="H420" s="711">
        <v>1</v>
      </c>
      <c r="I420" s="711">
        <v>118</v>
      </c>
      <c r="J420" s="711"/>
      <c r="K420" s="711"/>
      <c r="L420" s="711"/>
      <c r="M420" s="711"/>
      <c r="N420" s="711">
        <v>1</v>
      </c>
      <c r="O420" s="711">
        <v>118</v>
      </c>
      <c r="P420" s="701">
        <v>1</v>
      </c>
      <c r="Q420" s="712">
        <v>118</v>
      </c>
    </row>
    <row r="421" spans="1:17" ht="14.4" customHeight="1" x14ac:dyDescent="0.3">
      <c r="A421" s="695" t="s">
        <v>4112</v>
      </c>
      <c r="B421" s="696" t="s">
        <v>3545</v>
      </c>
      <c r="C421" s="696" t="s">
        <v>3589</v>
      </c>
      <c r="D421" s="696" t="s">
        <v>3675</v>
      </c>
      <c r="E421" s="696" t="s">
        <v>3676</v>
      </c>
      <c r="F421" s="711"/>
      <c r="G421" s="711"/>
      <c r="H421" s="711"/>
      <c r="I421" s="711"/>
      <c r="J421" s="711"/>
      <c r="K421" s="711"/>
      <c r="L421" s="711"/>
      <c r="M421" s="711"/>
      <c r="N421" s="711">
        <v>2</v>
      </c>
      <c r="O421" s="711">
        <v>1156</v>
      </c>
      <c r="P421" s="701"/>
      <c r="Q421" s="712">
        <v>578</v>
      </c>
    </row>
    <row r="422" spans="1:17" ht="14.4" customHeight="1" x14ac:dyDescent="0.3">
      <c r="A422" s="695" t="s">
        <v>4112</v>
      </c>
      <c r="B422" s="696" t="s">
        <v>3545</v>
      </c>
      <c r="C422" s="696" t="s">
        <v>3589</v>
      </c>
      <c r="D422" s="696" t="s">
        <v>3677</v>
      </c>
      <c r="E422" s="696" t="s">
        <v>3678</v>
      </c>
      <c r="F422" s="711"/>
      <c r="G422" s="711"/>
      <c r="H422" s="711"/>
      <c r="I422" s="711"/>
      <c r="J422" s="711"/>
      <c r="K422" s="711"/>
      <c r="L422" s="711"/>
      <c r="M422" s="711"/>
      <c r="N422" s="711">
        <v>1</v>
      </c>
      <c r="O422" s="711">
        <v>756</v>
      </c>
      <c r="P422" s="701"/>
      <c r="Q422" s="712">
        <v>756</v>
      </c>
    </row>
    <row r="423" spans="1:17" ht="14.4" customHeight="1" x14ac:dyDescent="0.3">
      <c r="A423" s="695" t="s">
        <v>4112</v>
      </c>
      <c r="B423" s="696" t="s">
        <v>3545</v>
      </c>
      <c r="C423" s="696" t="s">
        <v>3589</v>
      </c>
      <c r="D423" s="696" t="s">
        <v>3693</v>
      </c>
      <c r="E423" s="696" t="s">
        <v>3694</v>
      </c>
      <c r="F423" s="711"/>
      <c r="G423" s="711"/>
      <c r="H423" s="711"/>
      <c r="I423" s="711"/>
      <c r="J423" s="711"/>
      <c r="K423" s="711"/>
      <c r="L423" s="711"/>
      <c r="M423" s="711"/>
      <c r="N423" s="711">
        <v>1</v>
      </c>
      <c r="O423" s="711">
        <v>356</v>
      </c>
      <c r="P423" s="701"/>
      <c r="Q423" s="712">
        <v>356</v>
      </c>
    </row>
    <row r="424" spans="1:17" ht="14.4" customHeight="1" x14ac:dyDescent="0.3">
      <c r="A424" s="695" t="s">
        <v>4113</v>
      </c>
      <c r="B424" s="696" t="s">
        <v>3545</v>
      </c>
      <c r="C424" s="696" t="s">
        <v>3589</v>
      </c>
      <c r="D424" s="696" t="s">
        <v>3603</v>
      </c>
      <c r="E424" s="696" t="s">
        <v>3604</v>
      </c>
      <c r="F424" s="711">
        <v>1</v>
      </c>
      <c r="G424" s="711">
        <v>234</v>
      </c>
      <c r="H424" s="711">
        <v>1</v>
      </c>
      <c r="I424" s="711">
        <v>234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4113</v>
      </c>
      <c r="B425" s="696" t="s">
        <v>3545</v>
      </c>
      <c r="C425" s="696" t="s">
        <v>3589</v>
      </c>
      <c r="D425" s="696" t="s">
        <v>3605</v>
      </c>
      <c r="E425" s="696" t="s">
        <v>3606</v>
      </c>
      <c r="F425" s="711">
        <v>3</v>
      </c>
      <c r="G425" s="711">
        <v>354</v>
      </c>
      <c r="H425" s="711">
        <v>1</v>
      </c>
      <c r="I425" s="711">
        <v>118</v>
      </c>
      <c r="J425" s="711">
        <v>1</v>
      </c>
      <c r="K425" s="711">
        <v>116</v>
      </c>
      <c r="L425" s="711">
        <v>0.32768361581920902</v>
      </c>
      <c r="M425" s="711">
        <v>116</v>
      </c>
      <c r="N425" s="711">
        <v>1</v>
      </c>
      <c r="O425" s="711">
        <v>116</v>
      </c>
      <c r="P425" s="701">
        <v>0.32768361581920902</v>
      </c>
      <c r="Q425" s="712">
        <v>116</v>
      </c>
    </row>
    <row r="426" spans="1:17" ht="14.4" customHeight="1" x14ac:dyDescent="0.3">
      <c r="A426" s="695" t="s">
        <v>4113</v>
      </c>
      <c r="B426" s="696" t="s">
        <v>3545</v>
      </c>
      <c r="C426" s="696" t="s">
        <v>3589</v>
      </c>
      <c r="D426" s="696" t="s">
        <v>3647</v>
      </c>
      <c r="E426" s="696" t="s">
        <v>3648</v>
      </c>
      <c r="F426" s="711"/>
      <c r="G426" s="711"/>
      <c r="H426" s="711"/>
      <c r="I426" s="711"/>
      <c r="J426" s="711"/>
      <c r="K426" s="711"/>
      <c r="L426" s="711"/>
      <c r="M426" s="711"/>
      <c r="N426" s="711">
        <v>1</v>
      </c>
      <c r="O426" s="711">
        <v>0</v>
      </c>
      <c r="P426" s="701"/>
      <c r="Q426" s="712">
        <v>0</v>
      </c>
    </row>
    <row r="427" spans="1:17" ht="14.4" customHeight="1" x14ac:dyDescent="0.3">
      <c r="A427" s="695" t="s">
        <v>4113</v>
      </c>
      <c r="B427" s="696" t="s">
        <v>3545</v>
      </c>
      <c r="C427" s="696" t="s">
        <v>3589</v>
      </c>
      <c r="D427" s="696" t="s">
        <v>3675</v>
      </c>
      <c r="E427" s="696" t="s">
        <v>3676</v>
      </c>
      <c r="F427" s="711">
        <v>3</v>
      </c>
      <c r="G427" s="711">
        <v>1728</v>
      </c>
      <c r="H427" s="711">
        <v>1</v>
      </c>
      <c r="I427" s="711">
        <v>576</v>
      </c>
      <c r="J427" s="711">
        <v>1</v>
      </c>
      <c r="K427" s="711">
        <v>578</v>
      </c>
      <c r="L427" s="711">
        <v>0.33449074074074076</v>
      </c>
      <c r="M427" s="711">
        <v>578</v>
      </c>
      <c r="N427" s="711"/>
      <c r="O427" s="711"/>
      <c r="P427" s="701"/>
      <c r="Q427" s="712"/>
    </row>
    <row r="428" spans="1:17" ht="14.4" customHeight="1" x14ac:dyDescent="0.3">
      <c r="A428" s="695" t="s">
        <v>4113</v>
      </c>
      <c r="B428" s="696" t="s">
        <v>3545</v>
      </c>
      <c r="C428" s="696" t="s">
        <v>3589</v>
      </c>
      <c r="D428" s="696" t="s">
        <v>3677</v>
      </c>
      <c r="E428" s="696" t="s">
        <v>3678</v>
      </c>
      <c r="F428" s="711">
        <v>1</v>
      </c>
      <c r="G428" s="711">
        <v>755</v>
      </c>
      <c r="H428" s="711">
        <v>1</v>
      </c>
      <c r="I428" s="711">
        <v>755</v>
      </c>
      <c r="J428" s="711"/>
      <c r="K428" s="711"/>
      <c r="L428" s="711"/>
      <c r="M428" s="711"/>
      <c r="N428" s="711"/>
      <c r="O428" s="711"/>
      <c r="P428" s="701"/>
      <c r="Q428" s="712"/>
    </row>
    <row r="429" spans="1:17" ht="14.4" customHeight="1" x14ac:dyDescent="0.3">
      <c r="A429" s="695" t="s">
        <v>4113</v>
      </c>
      <c r="B429" s="696" t="s">
        <v>3545</v>
      </c>
      <c r="C429" s="696" t="s">
        <v>3589</v>
      </c>
      <c r="D429" s="696" t="s">
        <v>3691</v>
      </c>
      <c r="E429" s="696" t="s">
        <v>3692</v>
      </c>
      <c r="F429" s="711"/>
      <c r="G429" s="711"/>
      <c r="H429" s="711"/>
      <c r="I429" s="711"/>
      <c r="J429" s="711"/>
      <c r="K429" s="711"/>
      <c r="L429" s="711"/>
      <c r="M429" s="711"/>
      <c r="N429" s="711">
        <v>1</v>
      </c>
      <c r="O429" s="711">
        <v>1392</v>
      </c>
      <c r="P429" s="701"/>
      <c r="Q429" s="712">
        <v>1392</v>
      </c>
    </row>
    <row r="430" spans="1:17" ht="14.4" customHeight="1" x14ac:dyDescent="0.3">
      <c r="A430" s="695" t="s">
        <v>4113</v>
      </c>
      <c r="B430" s="696" t="s">
        <v>3545</v>
      </c>
      <c r="C430" s="696" t="s">
        <v>3589</v>
      </c>
      <c r="D430" s="696" t="s">
        <v>3693</v>
      </c>
      <c r="E430" s="696" t="s">
        <v>3694</v>
      </c>
      <c r="F430" s="711">
        <v>1</v>
      </c>
      <c r="G430" s="711">
        <v>355</v>
      </c>
      <c r="H430" s="711">
        <v>1</v>
      </c>
      <c r="I430" s="711">
        <v>355</v>
      </c>
      <c r="J430" s="711"/>
      <c r="K430" s="711"/>
      <c r="L430" s="711"/>
      <c r="M430" s="711"/>
      <c r="N430" s="711"/>
      <c r="O430" s="711"/>
      <c r="P430" s="701"/>
      <c r="Q430" s="712"/>
    </row>
    <row r="431" spans="1:17" ht="14.4" customHeight="1" x14ac:dyDescent="0.3">
      <c r="A431" s="695" t="s">
        <v>4114</v>
      </c>
      <c r="B431" s="696" t="s">
        <v>3545</v>
      </c>
      <c r="C431" s="696" t="s">
        <v>3589</v>
      </c>
      <c r="D431" s="696" t="s">
        <v>3598</v>
      </c>
      <c r="E431" s="696" t="s">
        <v>3599</v>
      </c>
      <c r="F431" s="711">
        <v>1</v>
      </c>
      <c r="G431" s="711">
        <v>34</v>
      </c>
      <c r="H431" s="711">
        <v>1</v>
      </c>
      <c r="I431" s="711">
        <v>34</v>
      </c>
      <c r="J431" s="711"/>
      <c r="K431" s="711"/>
      <c r="L431" s="711"/>
      <c r="M431" s="711"/>
      <c r="N431" s="711"/>
      <c r="O431" s="711"/>
      <c r="P431" s="701"/>
      <c r="Q431" s="712"/>
    </row>
    <row r="432" spans="1:17" ht="14.4" customHeight="1" x14ac:dyDescent="0.3">
      <c r="A432" s="695" t="s">
        <v>4114</v>
      </c>
      <c r="B432" s="696" t="s">
        <v>3545</v>
      </c>
      <c r="C432" s="696" t="s">
        <v>3589</v>
      </c>
      <c r="D432" s="696" t="s">
        <v>3605</v>
      </c>
      <c r="E432" s="696" t="s">
        <v>3606</v>
      </c>
      <c r="F432" s="711">
        <v>1</v>
      </c>
      <c r="G432" s="711">
        <v>118</v>
      </c>
      <c r="H432" s="711">
        <v>1</v>
      </c>
      <c r="I432" s="711">
        <v>118</v>
      </c>
      <c r="J432" s="711"/>
      <c r="K432" s="711"/>
      <c r="L432" s="711"/>
      <c r="M432" s="711"/>
      <c r="N432" s="711"/>
      <c r="O432" s="711"/>
      <c r="P432" s="701"/>
      <c r="Q432" s="712"/>
    </row>
    <row r="433" spans="1:17" ht="14.4" customHeight="1" x14ac:dyDescent="0.3">
      <c r="A433" s="695" t="s">
        <v>4114</v>
      </c>
      <c r="B433" s="696" t="s">
        <v>3545</v>
      </c>
      <c r="C433" s="696" t="s">
        <v>3589</v>
      </c>
      <c r="D433" s="696" t="s">
        <v>3689</v>
      </c>
      <c r="E433" s="696" t="s">
        <v>3690</v>
      </c>
      <c r="F433" s="711">
        <v>1</v>
      </c>
      <c r="G433" s="711">
        <v>345</v>
      </c>
      <c r="H433" s="711">
        <v>1</v>
      </c>
      <c r="I433" s="711">
        <v>345</v>
      </c>
      <c r="J433" s="711"/>
      <c r="K433" s="711"/>
      <c r="L433" s="711"/>
      <c r="M433" s="711"/>
      <c r="N433" s="711">
        <v>1</v>
      </c>
      <c r="O433" s="711">
        <v>344</v>
      </c>
      <c r="P433" s="701">
        <v>0.99710144927536237</v>
      </c>
      <c r="Q433" s="712">
        <v>344</v>
      </c>
    </row>
    <row r="434" spans="1:17" ht="14.4" customHeight="1" x14ac:dyDescent="0.3">
      <c r="A434" s="695" t="s">
        <v>4115</v>
      </c>
      <c r="B434" s="696" t="s">
        <v>3545</v>
      </c>
      <c r="C434" s="696" t="s">
        <v>3589</v>
      </c>
      <c r="D434" s="696" t="s">
        <v>3598</v>
      </c>
      <c r="E434" s="696" t="s">
        <v>3599</v>
      </c>
      <c r="F434" s="711">
        <v>1</v>
      </c>
      <c r="G434" s="711">
        <v>34</v>
      </c>
      <c r="H434" s="711">
        <v>1</v>
      </c>
      <c r="I434" s="711">
        <v>34</v>
      </c>
      <c r="J434" s="711">
        <v>1</v>
      </c>
      <c r="K434" s="711">
        <v>34</v>
      </c>
      <c r="L434" s="711">
        <v>1</v>
      </c>
      <c r="M434" s="711">
        <v>34</v>
      </c>
      <c r="N434" s="711">
        <v>2</v>
      </c>
      <c r="O434" s="711">
        <v>68</v>
      </c>
      <c r="P434" s="701">
        <v>2</v>
      </c>
      <c r="Q434" s="712">
        <v>34</v>
      </c>
    </row>
    <row r="435" spans="1:17" ht="14.4" customHeight="1" x14ac:dyDescent="0.3">
      <c r="A435" s="695" t="s">
        <v>4115</v>
      </c>
      <c r="B435" s="696" t="s">
        <v>3545</v>
      </c>
      <c r="C435" s="696" t="s">
        <v>3589</v>
      </c>
      <c r="D435" s="696" t="s">
        <v>3603</v>
      </c>
      <c r="E435" s="696" t="s">
        <v>3604</v>
      </c>
      <c r="F435" s="711">
        <v>2</v>
      </c>
      <c r="G435" s="711">
        <v>468</v>
      </c>
      <c r="H435" s="711">
        <v>1</v>
      </c>
      <c r="I435" s="711">
        <v>234</v>
      </c>
      <c r="J435" s="711"/>
      <c r="K435" s="711"/>
      <c r="L435" s="711"/>
      <c r="M435" s="711"/>
      <c r="N435" s="711"/>
      <c r="O435" s="711"/>
      <c r="P435" s="701"/>
      <c r="Q435" s="712"/>
    </row>
    <row r="436" spans="1:17" ht="14.4" customHeight="1" x14ac:dyDescent="0.3">
      <c r="A436" s="695" t="s">
        <v>4115</v>
      </c>
      <c r="B436" s="696" t="s">
        <v>3545</v>
      </c>
      <c r="C436" s="696" t="s">
        <v>3589</v>
      </c>
      <c r="D436" s="696" t="s">
        <v>3605</v>
      </c>
      <c r="E436" s="696" t="s">
        <v>3606</v>
      </c>
      <c r="F436" s="711">
        <v>1</v>
      </c>
      <c r="G436" s="711">
        <v>118</v>
      </c>
      <c r="H436" s="711">
        <v>1</v>
      </c>
      <c r="I436" s="711">
        <v>118</v>
      </c>
      <c r="J436" s="711"/>
      <c r="K436" s="711"/>
      <c r="L436" s="711"/>
      <c r="M436" s="711"/>
      <c r="N436" s="711"/>
      <c r="O436" s="711"/>
      <c r="P436" s="701"/>
      <c r="Q436" s="712"/>
    </row>
    <row r="437" spans="1:17" ht="14.4" customHeight="1" x14ac:dyDescent="0.3">
      <c r="A437" s="695" t="s">
        <v>4116</v>
      </c>
      <c r="B437" s="696" t="s">
        <v>3545</v>
      </c>
      <c r="C437" s="696" t="s">
        <v>3589</v>
      </c>
      <c r="D437" s="696" t="s">
        <v>3598</v>
      </c>
      <c r="E437" s="696" t="s">
        <v>3599</v>
      </c>
      <c r="F437" s="711">
        <v>2</v>
      </c>
      <c r="G437" s="711">
        <v>68</v>
      </c>
      <c r="H437" s="711">
        <v>1</v>
      </c>
      <c r="I437" s="711">
        <v>34</v>
      </c>
      <c r="J437" s="711">
        <v>7</v>
      </c>
      <c r="K437" s="711">
        <v>238</v>
      </c>
      <c r="L437" s="711">
        <v>3.5</v>
      </c>
      <c r="M437" s="711">
        <v>34</v>
      </c>
      <c r="N437" s="711">
        <v>6</v>
      </c>
      <c r="O437" s="711">
        <v>209</v>
      </c>
      <c r="P437" s="701">
        <v>3.0735294117647061</v>
      </c>
      <c r="Q437" s="712">
        <v>34.833333333333336</v>
      </c>
    </row>
    <row r="438" spans="1:17" ht="14.4" customHeight="1" x14ac:dyDescent="0.3">
      <c r="A438" s="695" t="s">
        <v>4116</v>
      </c>
      <c r="B438" s="696" t="s">
        <v>3545</v>
      </c>
      <c r="C438" s="696" t="s">
        <v>3589</v>
      </c>
      <c r="D438" s="696" t="s">
        <v>3603</v>
      </c>
      <c r="E438" s="696" t="s">
        <v>3604</v>
      </c>
      <c r="F438" s="711">
        <v>2</v>
      </c>
      <c r="G438" s="711">
        <v>468</v>
      </c>
      <c r="H438" s="711">
        <v>1</v>
      </c>
      <c r="I438" s="711">
        <v>234</v>
      </c>
      <c r="J438" s="711">
        <v>1</v>
      </c>
      <c r="K438" s="711">
        <v>232</v>
      </c>
      <c r="L438" s="711">
        <v>0.49572649572649574</v>
      </c>
      <c r="M438" s="711">
        <v>232</v>
      </c>
      <c r="N438" s="711"/>
      <c r="O438" s="711"/>
      <c r="P438" s="701"/>
      <c r="Q438" s="712"/>
    </row>
    <row r="439" spans="1:17" ht="14.4" customHeight="1" x14ac:dyDescent="0.3">
      <c r="A439" s="695" t="s">
        <v>4116</v>
      </c>
      <c r="B439" s="696" t="s">
        <v>3545</v>
      </c>
      <c r="C439" s="696" t="s">
        <v>3589</v>
      </c>
      <c r="D439" s="696" t="s">
        <v>3605</v>
      </c>
      <c r="E439" s="696" t="s">
        <v>3606</v>
      </c>
      <c r="F439" s="711">
        <v>3</v>
      </c>
      <c r="G439" s="711">
        <v>354</v>
      </c>
      <c r="H439" s="711">
        <v>1</v>
      </c>
      <c r="I439" s="711">
        <v>118</v>
      </c>
      <c r="J439" s="711">
        <v>1</v>
      </c>
      <c r="K439" s="711">
        <v>116</v>
      </c>
      <c r="L439" s="711">
        <v>0.32768361581920902</v>
      </c>
      <c r="M439" s="711">
        <v>116</v>
      </c>
      <c r="N439" s="711">
        <v>1</v>
      </c>
      <c r="O439" s="711">
        <v>116</v>
      </c>
      <c r="P439" s="701">
        <v>0.32768361581920902</v>
      </c>
      <c r="Q439" s="712">
        <v>116</v>
      </c>
    </row>
    <row r="440" spans="1:17" ht="14.4" customHeight="1" x14ac:dyDescent="0.3">
      <c r="A440" s="695" t="s">
        <v>4116</v>
      </c>
      <c r="B440" s="696" t="s">
        <v>3545</v>
      </c>
      <c r="C440" s="696" t="s">
        <v>3589</v>
      </c>
      <c r="D440" s="696" t="s">
        <v>3615</v>
      </c>
      <c r="E440" s="696" t="s">
        <v>3616</v>
      </c>
      <c r="F440" s="711">
        <v>1</v>
      </c>
      <c r="G440" s="711">
        <v>324</v>
      </c>
      <c r="H440" s="711">
        <v>1</v>
      </c>
      <c r="I440" s="711">
        <v>324</v>
      </c>
      <c r="J440" s="711"/>
      <c r="K440" s="711"/>
      <c r="L440" s="711"/>
      <c r="M440" s="711"/>
      <c r="N440" s="711"/>
      <c r="O440" s="711"/>
      <c r="P440" s="701"/>
      <c r="Q440" s="712"/>
    </row>
    <row r="441" spans="1:17" ht="14.4" customHeight="1" x14ac:dyDescent="0.3">
      <c r="A441" s="695" t="s">
        <v>4116</v>
      </c>
      <c r="B441" s="696" t="s">
        <v>3545</v>
      </c>
      <c r="C441" s="696" t="s">
        <v>3589</v>
      </c>
      <c r="D441" s="696" t="s">
        <v>3675</v>
      </c>
      <c r="E441" s="696" t="s">
        <v>3676</v>
      </c>
      <c r="F441" s="711"/>
      <c r="G441" s="711"/>
      <c r="H441" s="711"/>
      <c r="I441" s="711"/>
      <c r="J441" s="711"/>
      <c r="K441" s="711"/>
      <c r="L441" s="711"/>
      <c r="M441" s="711"/>
      <c r="N441" s="711">
        <v>1</v>
      </c>
      <c r="O441" s="711">
        <v>578</v>
      </c>
      <c r="P441" s="701"/>
      <c r="Q441" s="712">
        <v>578</v>
      </c>
    </row>
    <row r="442" spans="1:17" ht="14.4" customHeight="1" x14ac:dyDescent="0.3">
      <c r="A442" s="695" t="s">
        <v>4116</v>
      </c>
      <c r="B442" s="696" t="s">
        <v>3545</v>
      </c>
      <c r="C442" s="696" t="s">
        <v>3589</v>
      </c>
      <c r="D442" s="696" t="s">
        <v>3689</v>
      </c>
      <c r="E442" s="696" t="s">
        <v>3690</v>
      </c>
      <c r="F442" s="711">
        <v>2</v>
      </c>
      <c r="G442" s="711">
        <v>690</v>
      </c>
      <c r="H442" s="711">
        <v>1</v>
      </c>
      <c r="I442" s="711">
        <v>345</v>
      </c>
      <c r="J442" s="711"/>
      <c r="K442" s="711"/>
      <c r="L442" s="711"/>
      <c r="M442" s="711"/>
      <c r="N442" s="711"/>
      <c r="O442" s="711"/>
      <c r="P442" s="701"/>
      <c r="Q442" s="712"/>
    </row>
    <row r="443" spans="1:17" ht="14.4" customHeight="1" x14ac:dyDescent="0.3">
      <c r="A443" s="695" t="s">
        <v>4116</v>
      </c>
      <c r="B443" s="696" t="s">
        <v>3545</v>
      </c>
      <c r="C443" s="696" t="s">
        <v>3589</v>
      </c>
      <c r="D443" s="696" t="s">
        <v>3693</v>
      </c>
      <c r="E443" s="696" t="s">
        <v>3694</v>
      </c>
      <c r="F443" s="711"/>
      <c r="G443" s="711"/>
      <c r="H443" s="711"/>
      <c r="I443" s="711"/>
      <c r="J443" s="711"/>
      <c r="K443" s="711"/>
      <c r="L443" s="711"/>
      <c r="M443" s="711"/>
      <c r="N443" s="711">
        <v>1</v>
      </c>
      <c r="O443" s="711">
        <v>356</v>
      </c>
      <c r="P443" s="701"/>
      <c r="Q443" s="712">
        <v>356</v>
      </c>
    </row>
    <row r="444" spans="1:17" ht="14.4" customHeight="1" x14ac:dyDescent="0.3">
      <c r="A444" s="695" t="s">
        <v>4116</v>
      </c>
      <c r="B444" s="696" t="s">
        <v>3714</v>
      </c>
      <c r="C444" s="696" t="s">
        <v>3589</v>
      </c>
      <c r="D444" s="696" t="s">
        <v>3675</v>
      </c>
      <c r="E444" s="696" t="s">
        <v>3676</v>
      </c>
      <c r="F444" s="711"/>
      <c r="G444" s="711"/>
      <c r="H444" s="711"/>
      <c r="I444" s="711"/>
      <c r="J444" s="711">
        <v>1</v>
      </c>
      <c r="K444" s="711">
        <v>578</v>
      </c>
      <c r="L444" s="711"/>
      <c r="M444" s="711">
        <v>578</v>
      </c>
      <c r="N444" s="711"/>
      <c r="O444" s="711"/>
      <c r="P444" s="701"/>
      <c r="Q444" s="712"/>
    </row>
    <row r="445" spans="1:17" ht="14.4" customHeight="1" x14ac:dyDescent="0.3">
      <c r="A445" s="695" t="s">
        <v>4117</v>
      </c>
      <c r="B445" s="696" t="s">
        <v>3545</v>
      </c>
      <c r="C445" s="696" t="s">
        <v>3589</v>
      </c>
      <c r="D445" s="696" t="s">
        <v>3598</v>
      </c>
      <c r="E445" s="696" t="s">
        <v>3599</v>
      </c>
      <c r="F445" s="711">
        <v>1</v>
      </c>
      <c r="G445" s="711">
        <v>34</v>
      </c>
      <c r="H445" s="711">
        <v>1</v>
      </c>
      <c r="I445" s="711">
        <v>34</v>
      </c>
      <c r="J445" s="711">
        <v>1</v>
      </c>
      <c r="K445" s="711">
        <v>34</v>
      </c>
      <c r="L445" s="711">
        <v>1</v>
      </c>
      <c r="M445" s="711">
        <v>34</v>
      </c>
      <c r="N445" s="711">
        <v>1</v>
      </c>
      <c r="O445" s="711">
        <v>35</v>
      </c>
      <c r="P445" s="701">
        <v>1.0294117647058822</v>
      </c>
      <c r="Q445" s="712">
        <v>35</v>
      </c>
    </row>
    <row r="446" spans="1:17" ht="14.4" customHeight="1" x14ac:dyDescent="0.3">
      <c r="A446" s="695" t="s">
        <v>4117</v>
      </c>
      <c r="B446" s="696" t="s">
        <v>3545</v>
      </c>
      <c r="C446" s="696" t="s">
        <v>3589</v>
      </c>
      <c r="D446" s="696" t="s">
        <v>3603</v>
      </c>
      <c r="E446" s="696" t="s">
        <v>3604</v>
      </c>
      <c r="F446" s="711">
        <v>1</v>
      </c>
      <c r="G446" s="711">
        <v>234</v>
      </c>
      <c r="H446" s="711">
        <v>1</v>
      </c>
      <c r="I446" s="711">
        <v>234</v>
      </c>
      <c r="J446" s="711">
        <v>1</v>
      </c>
      <c r="K446" s="711">
        <v>232</v>
      </c>
      <c r="L446" s="711">
        <v>0.99145299145299148</v>
      </c>
      <c r="M446" s="711">
        <v>232</v>
      </c>
      <c r="N446" s="711"/>
      <c r="O446" s="711"/>
      <c r="P446" s="701"/>
      <c r="Q446" s="712"/>
    </row>
    <row r="447" spans="1:17" ht="14.4" customHeight="1" x14ac:dyDescent="0.3">
      <c r="A447" s="695" t="s">
        <v>4117</v>
      </c>
      <c r="B447" s="696" t="s">
        <v>3545</v>
      </c>
      <c r="C447" s="696" t="s">
        <v>3589</v>
      </c>
      <c r="D447" s="696" t="s">
        <v>3605</v>
      </c>
      <c r="E447" s="696" t="s">
        <v>3606</v>
      </c>
      <c r="F447" s="711">
        <v>1</v>
      </c>
      <c r="G447" s="711">
        <v>118</v>
      </c>
      <c r="H447" s="711">
        <v>1</v>
      </c>
      <c r="I447" s="711">
        <v>118</v>
      </c>
      <c r="J447" s="711">
        <v>1</v>
      </c>
      <c r="K447" s="711">
        <v>116</v>
      </c>
      <c r="L447" s="711">
        <v>0.98305084745762716</v>
      </c>
      <c r="M447" s="711">
        <v>116</v>
      </c>
      <c r="N447" s="711">
        <v>4</v>
      </c>
      <c r="O447" s="711">
        <v>464</v>
      </c>
      <c r="P447" s="701">
        <v>3.9322033898305087</v>
      </c>
      <c r="Q447" s="712">
        <v>116</v>
      </c>
    </row>
    <row r="448" spans="1:17" ht="14.4" customHeight="1" x14ac:dyDescent="0.3">
      <c r="A448" s="695" t="s">
        <v>4117</v>
      </c>
      <c r="B448" s="696" t="s">
        <v>3545</v>
      </c>
      <c r="C448" s="696" t="s">
        <v>3589</v>
      </c>
      <c r="D448" s="696" t="s">
        <v>3615</v>
      </c>
      <c r="E448" s="696" t="s">
        <v>3616</v>
      </c>
      <c r="F448" s="711">
        <v>1</v>
      </c>
      <c r="G448" s="711">
        <v>324</v>
      </c>
      <c r="H448" s="711">
        <v>1</v>
      </c>
      <c r="I448" s="711">
        <v>324</v>
      </c>
      <c r="J448" s="711"/>
      <c r="K448" s="711"/>
      <c r="L448" s="711"/>
      <c r="M448" s="711"/>
      <c r="N448" s="711"/>
      <c r="O448" s="711"/>
      <c r="P448" s="701"/>
      <c r="Q448" s="712"/>
    </row>
    <row r="449" spans="1:17" ht="14.4" customHeight="1" x14ac:dyDescent="0.3">
      <c r="A449" s="695" t="s">
        <v>4117</v>
      </c>
      <c r="B449" s="696" t="s">
        <v>3545</v>
      </c>
      <c r="C449" s="696" t="s">
        <v>3589</v>
      </c>
      <c r="D449" s="696" t="s">
        <v>3675</v>
      </c>
      <c r="E449" s="696" t="s">
        <v>3676</v>
      </c>
      <c r="F449" s="711">
        <v>1</v>
      </c>
      <c r="G449" s="711">
        <v>576</v>
      </c>
      <c r="H449" s="711">
        <v>1</v>
      </c>
      <c r="I449" s="711">
        <v>576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4118</v>
      </c>
      <c r="B450" s="696" t="s">
        <v>3545</v>
      </c>
      <c r="C450" s="696" t="s">
        <v>3589</v>
      </c>
      <c r="D450" s="696" t="s">
        <v>3598</v>
      </c>
      <c r="E450" s="696" t="s">
        <v>3599</v>
      </c>
      <c r="F450" s="711"/>
      <c r="G450" s="711"/>
      <c r="H450" s="711"/>
      <c r="I450" s="711"/>
      <c r="J450" s="711">
        <v>1</v>
      </c>
      <c r="K450" s="711">
        <v>34</v>
      </c>
      <c r="L450" s="711"/>
      <c r="M450" s="711">
        <v>34</v>
      </c>
      <c r="N450" s="711">
        <v>2</v>
      </c>
      <c r="O450" s="711">
        <v>69</v>
      </c>
      <c r="P450" s="701"/>
      <c r="Q450" s="712">
        <v>34.5</v>
      </c>
    </row>
    <row r="451" spans="1:17" ht="14.4" customHeight="1" x14ac:dyDescent="0.3">
      <c r="A451" s="695" t="s">
        <v>4118</v>
      </c>
      <c r="B451" s="696" t="s">
        <v>3545</v>
      </c>
      <c r="C451" s="696" t="s">
        <v>3589</v>
      </c>
      <c r="D451" s="696" t="s">
        <v>3603</v>
      </c>
      <c r="E451" s="696" t="s">
        <v>3604</v>
      </c>
      <c r="F451" s="711">
        <v>2</v>
      </c>
      <c r="G451" s="711">
        <v>468</v>
      </c>
      <c r="H451" s="711">
        <v>1</v>
      </c>
      <c r="I451" s="711">
        <v>234</v>
      </c>
      <c r="J451" s="711"/>
      <c r="K451" s="711"/>
      <c r="L451" s="711"/>
      <c r="M451" s="711"/>
      <c r="N451" s="711"/>
      <c r="O451" s="711"/>
      <c r="P451" s="701"/>
      <c r="Q451" s="712"/>
    </row>
    <row r="452" spans="1:17" ht="14.4" customHeight="1" x14ac:dyDescent="0.3">
      <c r="A452" s="695" t="s">
        <v>4118</v>
      </c>
      <c r="B452" s="696" t="s">
        <v>3545</v>
      </c>
      <c r="C452" s="696" t="s">
        <v>3589</v>
      </c>
      <c r="D452" s="696" t="s">
        <v>3605</v>
      </c>
      <c r="E452" s="696" t="s">
        <v>3606</v>
      </c>
      <c r="F452" s="711"/>
      <c r="G452" s="711"/>
      <c r="H452" s="711"/>
      <c r="I452" s="711"/>
      <c r="J452" s="711"/>
      <c r="K452" s="711"/>
      <c r="L452" s="711"/>
      <c r="M452" s="711"/>
      <c r="N452" s="711">
        <v>3</v>
      </c>
      <c r="O452" s="711">
        <v>350</v>
      </c>
      <c r="P452" s="701"/>
      <c r="Q452" s="712">
        <v>116.66666666666667</v>
      </c>
    </row>
    <row r="453" spans="1:17" ht="14.4" customHeight="1" x14ac:dyDescent="0.3">
      <c r="A453" s="695" t="s">
        <v>4118</v>
      </c>
      <c r="B453" s="696" t="s">
        <v>3545</v>
      </c>
      <c r="C453" s="696" t="s">
        <v>3589</v>
      </c>
      <c r="D453" s="696" t="s">
        <v>3633</v>
      </c>
      <c r="E453" s="696" t="s">
        <v>3634</v>
      </c>
      <c r="F453" s="711">
        <v>2</v>
      </c>
      <c r="G453" s="711">
        <v>436</v>
      </c>
      <c r="H453" s="711">
        <v>1</v>
      </c>
      <c r="I453" s="711">
        <v>218</v>
      </c>
      <c r="J453" s="711">
        <v>2</v>
      </c>
      <c r="K453" s="711">
        <v>438</v>
      </c>
      <c r="L453" s="711">
        <v>1.0045871559633028</v>
      </c>
      <c r="M453" s="711">
        <v>219</v>
      </c>
      <c r="N453" s="711"/>
      <c r="O453" s="711"/>
      <c r="P453" s="701"/>
      <c r="Q453" s="712"/>
    </row>
    <row r="454" spans="1:17" ht="14.4" customHeight="1" x14ac:dyDescent="0.3">
      <c r="A454" s="695" t="s">
        <v>4118</v>
      </c>
      <c r="B454" s="696" t="s">
        <v>3545</v>
      </c>
      <c r="C454" s="696" t="s">
        <v>3589</v>
      </c>
      <c r="D454" s="696" t="s">
        <v>3675</v>
      </c>
      <c r="E454" s="696" t="s">
        <v>3676</v>
      </c>
      <c r="F454" s="711">
        <v>1</v>
      </c>
      <c r="G454" s="711">
        <v>576</v>
      </c>
      <c r="H454" s="711">
        <v>1</v>
      </c>
      <c r="I454" s="711">
        <v>576</v>
      </c>
      <c r="J454" s="711"/>
      <c r="K454" s="711"/>
      <c r="L454" s="711"/>
      <c r="M454" s="711"/>
      <c r="N454" s="711"/>
      <c r="O454" s="711"/>
      <c r="P454" s="701"/>
      <c r="Q454" s="712"/>
    </row>
    <row r="455" spans="1:17" ht="14.4" customHeight="1" x14ac:dyDescent="0.3">
      <c r="A455" s="695" t="s">
        <v>4118</v>
      </c>
      <c r="B455" s="696" t="s">
        <v>3545</v>
      </c>
      <c r="C455" s="696" t="s">
        <v>3589</v>
      </c>
      <c r="D455" s="696" t="s">
        <v>3689</v>
      </c>
      <c r="E455" s="696" t="s">
        <v>3690</v>
      </c>
      <c r="F455" s="711"/>
      <c r="G455" s="711"/>
      <c r="H455" s="711"/>
      <c r="I455" s="711"/>
      <c r="J455" s="711"/>
      <c r="K455" s="711"/>
      <c r="L455" s="711"/>
      <c r="M455" s="711"/>
      <c r="N455" s="711">
        <v>1</v>
      </c>
      <c r="O455" s="711">
        <v>344</v>
      </c>
      <c r="P455" s="701"/>
      <c r="Q455" s="712">
        <v>344</v>
      </c>
    </row>
    <row r="456" spans="1:17" ht="14.4" customHeight="1" x14ac:dyDescent="0.3">
      <c r="A456" s="695" t="s">
        <v>4118</v>
      </c>
      <c r="B456" s="696" t="s">
        <v>3545</v>
      </c>
      <c r="C456" s="696" t="s">
        <v>3589</v>
      </c>
      <c r="D456" s="696" t="s">
        <v>3693</v>
      </c>
      <c r="E456" s="696" t="s">
        <v>3694</v>
      </c>
      <c r="F456" s="711">
        <v>1</v>
      </c>
      <c r="G456" s="711">
        <v>355</v>
      </c>
      <c r="H456" s="711">
        <v>1</v>
      </c>
      <c r="I456" s="711">
        <v>355</v>
      </c>
      <c r="J456" s="711"/>
      <c r="K456" s="711"/>
      <c r="L456" s="711"/>
      <c r="M456" s="711"/>
      <c r="N456" s="711"/>
      <c r="O456" s="711"/>
      <c r="P456" s="701"/>
      <c r="Q456" s="712"/>
    </row>
    <row r="457" spans="1:17" ht="14.4" customHeight="1" x14ac:dyDescent="0.3">
      <c r="A457" s="695" t="s">
        <v>4119</v>
      </c>
      <c r="B457" s="696" t="s">
        <v>3545</v>
      </c>
      <c r="C457" s="696" t="s">
        <v>3589</v>
      </c>
      <c r="D457" s="696" t="s">
        <v>3598</v>
      </c>
      <c r="E457" s="696" t="s">
        <v>3599</v>
      </c>
      <c r="F457" s="711">
        <v>1</v>
      </c>
      <c r="G457" s="711">
        <v>34</v>
      </c>
      <c r="H457" s="711">
        <v>1</v>
      </c>
      <c r="I457" s="711">
        <v>34</v>
      </c>
      <c r="J457" s="711">
        <v>2</v>
      </c>
      <c r="K457" s="711">
        <v>68</v>
      </c>
      <c r="L457" s="711">
        <v>2</v>
      </c>
      <c r="M457" s="711">
        <v>34</v>
      </c>
      <c r="N457" s="711">
        <v>2</v>
      </c>
      <c r="O457" s="711">
        <v>68</v>
      </c>
      <c r="P457" s="701">
        <v>2</v>
      </c>
      <c r="Q457" s="712">
        <v>34</v>
      </c>
    </row>
    <row r="458" spans="1:17" ht="14.4" customHeight="1" x14ac:dyDescent="0.3">
      <c r="A458" s="695" t="s">
        <v>4119</v>
      </c>
      <c r="B458" s="696" t="s">
        <v>3545</v>
      </c>
      <c r="C458" s="696" t="s">
        <v>3589</v>
      </c>
      <c r="D458" s="696" t="s">
        <v>3605</v>
      </c>
      <c r="E458" s="696" t="s">
        <v>3606</v>
      </c>
      <c r="F458" s="711"/>
      <c r="G458" s="711"/>
      <c r="H458" s="711"/>
      <c r="I458" s="711"/>
      <c r="J458" s="711">
        <v>1</v>
      </c>
      <c r="K458" s="711">
        <v>116</v>
      </c>
      <c r="L458" s="711"/>
      <c r="M458" s="711">
        <v>116</v>
      </c>
      <c r="N458" s="711"/>
      <c r="O458" s="711"/>
      <c r="P458" s="701"/>
      <c r="Q458" s="712"/>
    </row>
    <row r="459" spans="1:17" ht="14.4" customHeight="1" x14ac:dyDescent="0.3">
      <c r="A459" s="695" t="s">
        <v>4120</v>
      </c>
      <c r="B459" s="696" t="s">
        <v>3545</v>
      </c>
      <c r="C459" s="696" t="s">
        <v>1006</v>
      </c>
      <c r="D459" s="696" t="s">
        <v>3553</v>
      </c>
      <c r="E459" s="696" t="s">
        <v>1636</v>
      </c>
      <c r="F459" s="711">
        <v>0.1</v>
      </c>
      <c r="G459" s="711">
        <v>541.33000000000004</v>
      </c>
      <c r="H459" s="711">
        <v>1</v>
      </c>
      <c r="I459" s="711">
        <v>5413.3</v>
      </c>
      <c r="J459" s="711"/>
      <c r="K459" s="711"/>
      <c r="L459" s="711"/>
      <c r="M459" s="711"/>
      <c r="N459" s="711">
        <v>0.1</v>
      </c>
      <c r="O459" s="711">
        <v>546.08000000000004</v>
      </c>
      <c r="P459" s="701">
        <v>1.0087746845731809</v>
      </c>
      <c r="Q459" s="712">
        <v>5460.8</v>
      </c>
    </row>
    <row r="460" spans="1:17" ht="14.4" customHeight="1" x14ac:dyDescent="0.3">
      <c r="A460" s="695" t="s">
        <v>4120</v>
      </c>
      <c r="B460" s="696" t="s">
        <v>3545</v>
      </c>
      <c r="C460" s="696" t="s">
        <v>3558</v>
      </c>
      <c r="D460" s="696" t="s">
        <v>3559</v>
      </c>
      <c r="E460" s="696" t="s">
        <v>3560</v>
      </c>
      <c r="F460" s="711"/>
      <c r="G460" s="711"/>
      <c r="H460" s="711"/>
      <c r="I460" s="711"/>
      <c r="J460" s="711"/>
      <c r="K460" s="711"/>
      <c r="L460" s="711"/>
      <c r="M460" s="711"/>
      <c r="N460" s="711">
        <v>1</v>
      </c>
      <c r="O460" s="711">
        <v>2625.11</v>
      </c>
      <c r="P460" s="701"/>
      <c r="Q460" s="712">
        <v>2625.11</v>
      </c>
    </row>
    <row r="461" spans="1:17" ht="14.4" customHeight="1" x14ac:dyDescent="0.3">
      <c r="A461" s="695" t="s">
        <v>4120</v>
      </c>
      <c r="B461" s="696" t="s">
        <v>3545</v>
      </c>
      <c r="C461" s="696" t="s">
        <v>3558</v>
      </c>
      <c r="D461" s="696" t="s">
        <v>3569</v>
      </c>
      <c r="E461" s="696" t="s">
        <v>3570</v>
      </c>
      <c r="F461" s="711"/>
      <c r="G461" s="711"/>
      <c r="H461" s="711"/>
      <c r="I461" s="711"/>
      <c r="J461" s="711"/>
      <c r="K461" s="711"/>
      <c r="L461" s="711"/>
      <c r="M461" s="711"/>
      <c r="N461" s="711">
        <v>1</v>
      </c>
      <c r="O461" s="711">
        <v>408.74</v>
      </c>
      <c r="P461" s="701"/>
      <c r="Q461" s="712">
        <v>408.74</v>
      </c>
    </row>
    <row r="462" spans="1:17" ht="14.4" customHeight="1" x14ac:dyDescent="0.3">
      <c r="A462" s="695" t="s">
        <v>4120</v>
      </c>
      <c r="B462" s="696" t="s">
        <v>3545</v>
      </c>
      <c r="C462" s="696" t="s">
        <v>3558</v>
      </c>
      <c r="D462" s="696" t="s">
        <v>3579</v>
      </c>
      <c r="E462" s="696" t="s">
        <v>3580</v>
      </c>
      <c r="F462" s="711"/>
      <c r="G462" s="711"/>
      <c r="H462" s="711"/>
      <c r="I462" s="711"/>
      <c r="J462" s="711"/>
      <c r="K462" s="711"/>
      <c r="L462" s="711"/>
      <c r="M462" s="711"/>
      <c r="N462" s="711">
        <v>1</v>
      </c>
      <c r="O462" s="711">
        <v>740</v>
      </c>
      <c r="P462" s="701"/>
      <c r="Q462" s="712">
        <v>740</v>
      </c>
    </row>
    <row r="463" spans="1:17" ht="14.4" customHeight="1" x14ac:dyDescent="0.3">
      <c r="A463" s="695" t="s">
        <v>4120</v>
      </c>
      <c r="B463" s="696" t="s">
        <v>3545</v>
      </c>
      <c r="C463" s="696" t="s">
        <v>3558</v>
      </c>
      <c r="D463" s="696" t="s">
        <v>3583</v>
      </c>
      <c r="E463" s="696" t="s">
        <v>3584</v>
      </c>
      <c r="F463" s="711"/>
      <c r="G463" s="711"/>
      <c r="H463" s="711"/>
      <c r="I463" s="711"/>
      <c r="J463" s="711"/>
      <c r="K463" s="711"/>
      <c r="L463" s="711"/>
      <c r="M463" s="711"/>
      <c r="N463" s="711">
        <v>1</v>
      </c>
      <c r="O463" s="711">
        <v>1396.5</v>
      </c>
      <c r="P463" s="701"/>
      <c r="Q463" s="712">
        <v>1396.5</v>
      </c>
    </row>
    <row r="464" spans="1:17" ht="14.4" customHeight="1" x14ac:dyDescent="0.3">
      <c r="A464" s="695" t="s">
        <v>4120</v>
      </c>
      <c r="B464" s="696" t="s">
        <v>3545</v>
      </c>
      <c r="C464" s="696" t="s">
        <v>3589</v>
      </c>
      <c r="D464" s="696" t="s">
        <v>3598</v>
      </c>
      <c r="E464" s="696" t="s">
        <v>3599</v>
      </c>
      <c r="F464" s="711">
        <v>2</v>
      </c>
      <c r="G464" s="711">
        <v>68</v>
      </c>
      <c r="H464" s="711">
        <v>1</v>
      </c>
      <c r="I464" s="711">
        <v>34</v>
      </c>
      <c r="J464" s="711">
        <v>1</v>
      </c>
      <c r="K464" s="711">
        <v>34</v>
      </c>
      <c r="L464" s="711">
        <v>0.5</v>
      </c>
      <c r="M464" s="711">
        <v>34</v>
      </c>
      <c r="N464" s="711"/>
      <c r="O464" s="711"/>
      <c r="P464" s="701"/>
      <c r="Q464" s="712"/>
    </row>
    <row r="465" spans="1:17" ht="14.4" customHeight="1" x14ac:dyDescent="0.3">
      <c r="A465" s="695" t="s">
        <v>4120</v>
      </c>
      <c r="B465" s="696" t="s">
        <v>3545</v>
      </c>
      <c r="C465" s="696" t="s">
        <v>3589</v>
      </c>
      <c r="D465" s="696" t="s">
        <v>3603</v>
      </c>
      <c r="E465" s="696" t="s">
        <v>3604</v>
      </c>
      <c r="F465" s="711">
        <v>2</v>
      </c>
      <c r="G465" s="711">
        <v>468</v>
      </c>
      <c r="H465" s="711">
        <v>1</v>
      </c>
      <c r="I465" s="711">
        <v>234</v>
      </c>
      <c r="J465" s="711"/>
      <c r="K465" s="711"/>
      <c r="L465" s="711"/>
      <c r="M465" s="711"/>
      <c r="N465" s="711"/>
      <c r="O465" s="711"/>
      <c r="P465" s="701"/>
      <c r="Q465" s="712"/>
    </row>
    <row r="466" spans="1:17" ht="14.4" customHeight="1" x14ac:dyDescent="0.3">
      <c r="A466" s="695" t="s">
        <v>4120</v>
      </c>
      <c r="B466" s="696" t="s">
        <v>3545</v>
      </c>
      <c r="C466" s="696" t="s">
        <v>3589</v>
      </c>
      <c r="D466" s="696" t="s">
        <v>3605</v>
      </c>
      <c r="E466" s="696" t="s">
        <v>3606</v>
      </c>
      <c r="F466" s="711">
        <v>15</v>
      </c>
      <c r="G466" s="711">
        <v>1770</v>
      </c>
      <c r="H466" s="711">
        <v>1</v>
      </c>
      <c r="I466" s="711">
        <v>118</v>
      </c>
      <c r="J466" s="711">
        <v>22</v>
      </c>
      <c r="K466" s="711">
        <v>2552</v>
      </c>
      <c r="L466" s="711">
        <v>1.4418079096045198</v>
      </c>
      <c r="M466" s="711">
        <v>116</v>
      </c>
      <c r="N466" s="711">
        <v>26</v>
      </c>
      <c r="O466" s="711">
        <v>3066</v>
      </c>
      <c r="P466" s="701">
        <v>1.7322033898305085</v>
      </c>
      <c r="Q466" s="712">
        <v>117.92307692307692</v>
      </c>
    </row>
    <row r="467" spans="1:17" ht="14.4" customHeight="1" x14ac:dyDescent="0.3">
      <c r="A467" s="695" t="s">
        <v>4120</v>
      </c>
      <c r="B467" s="696" t="s">
        <v>3545</v>
      </c>
      <c r="C467" s="696" t="s">
        <v>3589</v>
      </c>
      <c r="D467" s="696" t="s">
        <v>3607</v>
      </c>
      <c r="E467" s="696" t="s">
        <v>3608</v>
      </c>
      <c r="F467" s="711">
        <v>1</v>
      </c>
      <c r="G467" s="711">
        <v>291</v>
      </c>
      <c r="H467" s="711">
        <v>1</v>
      </c>
      <c r="I467" s="711">
        <v>291</v>
      </c>
      <c r="J467" s="711"/>
      <c r="K467" s="711"/>
      <c r="L467" s="711"/>
      <c r="M467" s="711"/>
      <c r="N467" s="711"/>
      <c r="O467" s="711"/>
      <c r="P467" s="701"/>
      <c r="Q467" s="712"/>
    </row>
    <row r="468" spans="1:17" ht="14.4" customHeight="1" x14ac:dyDescent="0.3">
      <c r="A468" s="695" t="s">
        <v>4120</v>
      </c>
      <c r="B468" s="696" t="s">
        <v>3545</v>
      </c>
      <c r="C468" s="696" t="s">
        <v>3589</v>
      </c>
      <c r="D468" s="696" t="s">
        <v>3619</v>
      </c>
      <c r="E468" s="696" t="s">
        <v>3620</v>
      </c>
      <c r="F468" s="711"/>
      <c r="G468" s="711"/>
      <c r="H468" s="711"/>
      <c r="I468" s="711"/>
      <c r="J468" s="711">
        <v>1</v>
      </c>
      <c r="K468" s="711">
        <v>331</v>
      </c>
      <c r="L468" s="711"/>
      <c r="M468" s="711">
        <v>331</v>
      </c>
      <c r="N468" s="711"/>
      <c r="O468" s="711"/>
      <c r="P468" s="701"/>
      <c r="Q468" s="712"/>
    </row>
    <row r="469" spans="1:17" ht="14.4" customHeight="1" x14ac:dyDescent="0.3">
      <c r="A469" s="695" t="s">
        <v>4120</v>
      </c>
      <c r="B469" s="696" t="s">
        <v>3545</v>
      </c>
      <c r="C469" s="696" t="s">
        <v>3589</v>
      </c>
      <c r="D469" s="696" t="s">
        <v>3645</v>
      </c>
      <c r="E469" s="696" t="s">
        <v>3646</v>
      </c>
      <c r="F469" s="711">
        <v>13</v>
      </c>
      <c r="G469" s="711">
        <v>0</v>
      </c>
      <c r="H469" s="711"/>
      <c r="I469" s="711">
        <v>0</v>
      </c>
      <c r="J469" s="711">
        <v>22</v>
      </c>
      <c r="K469" s="711">
        <v>0</v>
      </c>
      <c r="L469" s="711"/>
      <c r="M469" s="711">
        <v>0</v>
      </c>
      <c r="N469" s="711"/>
      <c r="O469" s="711"/>
      <c r="P469" s="701"/>
      <c r="Q469" s="712"/>
    </row>
    <row r="470" spans="1:17" ht="14.4" customHeight="1" x14ac:dyDescent="0.3">
      <c r="A470" s="695" t="s">
        <v>4120</v>
      </c>
      <c r="B470" s="696" t="s">
        <v>3545</v>
      </c>
      <c r="C470" s="696" t="s">
        <v>3589</v>
      </c>
      <c r="D470" s="696" t="s">
        <v>3651</v>
      </c>
      <c r="E470" s="696" t="s">
        <v>3652</v>
      </c>
      <c r="F470" s="711"/>
      <c r="G470" s="711"/>
      <c r="H470" s="711"/>
      <c r="I470" s="711"/>
      <c r="J470" s="711"/>
      <c r="K470" s="711"/>
      <c r="L470" s="711"/>
      <c r="M470" s="711"/>
      <c r="N470" s="711">
        <v>1</v>
      </c>
      <c r="O470" s="711">
        <v>242</v>
      </c>
      <c r="P470" s="701"/>
      <c r="Q470" s="712">
        <v>242</v>
      </c>
    </row>
    <row r="471" spans="1:17" ht="14.4" customHeight="1" x14ac:dyDescent="0.3">
      <c r="A471" s="695" t="s">
        <v>4120</v>
      </c>
      <c r="B471" s="696" t="s">
        <v>3545</v>
      </c>
      <c r="C471" s="696" t="s">
        <v>3589</v>
      </c>
      <c r="D471" s="696" t="s">
        <v>3665</v>
      </c>
      <c r="E471" s="696" t="s">
        <v>3666</v>
      </c>
      <c r="F471" s="711">
        <v>1</v>
      </c>
      <c r="G471" s="711">
        <v>554</v>
      </c>
      <c r="H471" s="711">
        <v>1</v>
      </c>
      <c r="I471" s="711">
        <v>554</v>
      </c>
      <c r="J471" s="711"/>
      <c r="K471" s="711"/>
      <c r="L471" s="711"/>
      <c r="M471" s="711"/>
      <c r="N471" s="711"/>
      <c r="O471" s="711"/>
      <c r="P471" s="701"/>
      <c r="Q471" s="712"/>
    </row>
    <row r="472" spans="1:17" ht="14.4" customHeight="1" x14ac:dyDescent="0.3">
      <c r="A472" s="695" t="s">
        <v>4120</v>
      </c>
      <c r="B472" s="696" t="s">
        <v>3545</v>
      </c>
      <c r="C472" s="696" t="s">
        <v>3589</v>
      </c>
      <c r="D472" s="696" t="s">
        <v>3675</v>
      </c>
      <c r="E472" s="696" t="s">
        <v>3676</v>
      </c>
      <c r="F472" s="711">
        <v>1</v>
      </c>
      <c r="G472" s="711">
        <v>576</v>
      </c>
      <c r="H472" s="711">
        <v>1</v>
      </c>
      <c r="I472" s="711">
        <v>576</v>
      </c>
      <c r="J472" s="711">
        <v>1</v>
      </c>
      <c r="K472" s="711">
        <v>578</v>
      </c>
      <c r="L472" s="711">
        <v>1.0034722222222223</v>
      </c>
      <c r="M472" s="711">
        <v>578</v>
      </c>
      <c r="N472" s="711">
        <v>1</v>
      </c>
      <c r="O472" s="711">
        <v>578</v>
      </c>
      <c r="P472" s="701">
        <v>1.0034722222222223</v>
      </c>
      <c r="Q472" s="712">
        <v>578</v>
      </c>
    </row>
    <row r="473" spans="1:17" ht="14.4" customHeight="1" x14ac:dyDescent="0.3">
      <c r="A473" s="695" t="s">
        <v>4120</v>
      </c>
      <c r="B473" s="696" t="s">
        <v>3545</v>
      </c>
      <c r="C473" s="696" t="s">
        <v>3589</v>
      </c>
      <c r="D473" s="696" t="s">
        <v>3677</v>
      </c>
      <c r="E473" s="696" t="s">
        <v>3678</v>
      </c>
      <c r="F473" s="711">
        <v>1</v>
      </c>
      <c r="G473" s="711">
        <v>755</v>
      </c>
      <c r="H473" s="711">
        <v>1</v>
      </c>
      <c r="I473" s="711">
        <v>755</v>
      </c>
      <c r="J473" s="711"/>
      <c r="K473" s="711"/>
      <c r="L473" s="711"/>
      <c r="M473" s="711"/>
      <c r="N473" s="711">
        <v>1</v>
      </c>
      <c r="O473" s="711">
        <v>756</v>
      </c>
      <c r="P473" s="701">
        <v>1.0013245033112583</v>
      </c>
      <c r="Q473" s="712">
        <v>756</v>
      </c>
    </row>
    <row r="474" spans="1:17" ht="14.4" customHeight="1" x14ac:dyDescent="0.3">
      <c r="A474" s="695" t="s">
        <v>4120</v>
      </c>
      <c r="B474" s="696" t="s">
        <v>3718</v>
      </c>
      <c r="C474" s="696" t="s">
        <v>3589</v>
      </c>
      <c r="D474" s="696" t="s">
        <v>3633</v>
      </c>
      <c r="E474" s="696" t="s">
        <v>3634</v>
      </c>
      <c r="F474" s="711"/>
      <c r="G474" s="711"/>
      <c r="H474" s="711"/>
      <c r="I474" s="711"/>
      <c r="J474" s="711">
        <v>1</v>
      </c>
      <c r="K474" s="711">
        <v>219</v>
      </c>
      <c r="L474" s="711"/>
      <c r="M474" s="711">
        <v>219</v>
      </c>
      <c r="N474" s="711"/>
      <c r="O474" s="711"/>
      <c r="P474" s="701"/>
      <c r="Q474" s="712"/>
    </row>
    <row r="475" spans="1:17" ht="14.4" customHeight="1" thickBot="1" x14ac:dyDescent="0.35">
      <c r="A475" s="703" t="s">
        <v>4120</v>
      </c>
      <c r="B475" s="704" t="s">
        <v>3718</v>
      </c>
      <c r="C475" s="704" t="s">
        <v>3589</v>
      </c>
      <c r="D475" s="704" t="s">
        <v>3679</v>
      </c>
      <c r="E475" s="704" t="s">
        <v>3680</v>
      </c>
      <c r="F475" s="713"/>
      <c r="G475" s="713"/>
      <c r="H475" s="713"/>
      <c r="I475" s="713"/>
      <c r="J475" s="713"/>
      <c r="K475" s="713"/>
      <c r="L475" s="713"/>
      <c r="M475" s="713"/>
      <c r="N475" s="713">
        <v>1</v>
      </c>
      <c r="O475" s="713">
        <v>5572</v>
      </c>
      <c r="P475" s="709"/>
      <c r="Q475" s="714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350.48</v>
      </c>
      <c r="C5" s="114">
        <v>340.53199999999998</v>
      </c>
      <c r="D5" s="114">
        <v>289.45100000000002</v>
      </c>
      <c r="E5" s="131">
        <v>0.82587023510614022</v>
      </c>
      <c r="F5" s="132">
        <v>217</v>
      </c>
      <c r="G5" s="114">
        <v>220</v>
      </c>
      <c r="H5" s="114">
        <v>204</v>
      </c>
      <c r="I5" s="133">
        <v>0.94009216589861755</v>
      </c>
      <c r="J5" s="123"/>
      <c r="K5" s="123"/>
      <c r="L5" s="7">
        <f>D5-B5</f>
        <v>-61.028999999999996</v>
      </c>
      <c r="M5" s="8">
        <f>H5-F5</f>
        <v>-13</v>
      </c>
    </row>
    <row r="6" spans="1:13" ht="14.4" hidden="1" customHeight="1" outlineLevel="1" x14ac:dyDescent="0.3">
      <c r="A6" s="119" t="s">
        <v>170</v>
      </c>
      <c r="B6" s="122">
        <v>68.495000000000005</v>
      </c>
      <c r="C6" s="113">
        <v>70.013999999999996</v>
      </c>
      <c r="D6" s="113">
        <v>43.819000000000003</v>
      </c>
      <c r="E6" s="134">
        <v>0.63974012701657057</v>
      </c>
      <c r="F6" s="135">
        <v>65</v>
      </c>
      <c r="G6" s="113">
        <v>50</v>
      </c>
      <c r="H6" s="113">
        <v>52</v>
      </c>
      <c r="I6" s="136">
        <v>0.8</v>
      </c>
      <c r="J6" s="123"/>
      <c r="K6" s="123"/>
      <c r="L6" s="5">
        <f t="shared" ref="L6:L11" si="0">D6-B6</f>
        <v>-24.676000000000002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171</v>
      </c>
      <c r="B7" s="122">
        <v>176.45</v>
      </c>
      <c r="C7" s="113">
        <v>130.38999999999999</v>
      </c>
      <c r="D7" s="113">
        <v>135.33099999999999</v>
      </c>
      <c r="E7" s="134">
        <v>0.76696514593369225</v>
      </c>
      <c r="F7" s="135">
        <v>126</v>
      </c>
      <c r="G7" s="113">
        <v>115</v>
      </c>
      <c r="H7" s="113">
        <v>114</v>
      </c>
      <c r="I7" s="136">
        <v>0.90476190476190477</v>
      </c>
      <c r="J7" s="123"/>
      <c r="K7" s="123"/>
      <c r="L7" s="5">
        <f t="shared" si="0"/>
        <v>-41.119</v>
      </c>
      <c r="M7" s="6">
        <f t="shared" si="1"/>
        <v>-12</v>
      </c>
    </row>
    <row r="8" spans="1:13" ht="14.4" hidden="1" customHeight="1" outlineLevel="1" x14ac:dyDescent="0.3">
      <c r="A8" s="119" t="s">
        <v>172</v>
      </c>
      <c r="B8" s="122">
        <v>20.465</v>
      </c>
      <c r="C8" s="113">
        <v>10.429</v>
      </c>
      <c r="D8" s="113">
        <v>19.518999999999998</v>
      </c>
      <c r="E8" s="134">
        <v>0.95377473735646223</v>
      </c>
      <c r="F8" s="135">
        <v>14</v>
      </c>
      <c r="G8" s="113">
        <v>11</v>
      </c>
      <c r="H8" s="113">
        <v>20</v>
      </c>
      <c r="I8" s="136">
        <v>1.4285714285714286</v>
      </c>
      <c r="J8" s="123"/>
      <c r="K8" s="123"/>
      <c r="L8" s="5">
        <f t="shared" si="0"/>
        <v>-0.94600000000000151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68.67</v>
      </c>
      <c r="C10" s="113">
        <v>58.168999999999997</v>
      </c>
      <c r="D10" s="113">
        <v>58.521999999999998</v>
      </c>
      <c r="E10" s="134">
        <v>0.85222076598223384</v>
      </c>
      <c r="F10" s="135">
        <v>72</v>
      </c>
      <c r="G10" s="113">
        <v>59</v>
      </c>
      <c r="H10" s="113">
        <v>57</v>
      </c>
      <c r="I10" s="136">
        <v>0.79166666666666663</v>
      </c>
      <c r="J10" s="123"/>
      <c r="K10" s="123"/>
      <c r="L10" s="5">
        <f t="shared" si="0"/>
        <v>-10.148000000000003</v>
      </c>
      <c r="M10" s="6">
        <f t="shared" si="1"/>
        <v>-15</v>
      </c>
    </row>
    <row r="11" spans="1:13" ht="14.4" hidden="1" customHeight="1" outlineLevel="1" x14ac:dyDescent="0.3">
      <c r="A11" s="119" t="s">
        <v>175</v>
      </c>
      <c r="B11" s="122">
        <v>15.443</v>
      </c>
      <c r="C11" s="113">
        <v>13.204000000000001</v>
      </c>
      <c r="D11" s="113">
        <v>2.6859999999999999</v>
      </c>
      <c r="E11" s="134">
        <v>0.17392993589328498</v>
      </c>
      <c r="F11" s="135">
        <v>13</v>
      </c>
      <c r="G11" s="113">
        <v>13</v>
      </c>
      <c r="H11" s="113">
        <v>3</v>
      </c>
      <c r="I11" s="136">
        <v>0.23076923076923078</v>
      </c>
      <c r="J11" s="123"/>
      <c r="K11" s="123"/>
      <c r="L11" s="5">
        <f t="shared" si="0"/>
        <v>-12.757</v>
      </c>
      <c r="M11" s="6">
        <f t="shared" si="1"/>
        <v>-10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1.0429999999999999</v>
      </c>
      <c r="D12" s="249">
        <v>0.76500000000000001</v>
      </c>
      <c r="E12" s="250"/>
      <c r="F12" s="251">
        <v>0</v>
      </c>
      <c r="G12" s="249">
        <v>2</v>
      </c>
      <c r="H12" s="249">
        <v>2</v>
      </c>
      <c r="I12" s="252"/>
      <c r="J12" s="123"/>
      <c r="K12" s="123"/>
      <c r="L12" s="253">
        <f>D12-B12</f>
        <v>0.76500000000000001</v>
      </c>
      <c r="M12" s="254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700.00299999999993</v>
      </c>
      <c r="C13" s="116">
        <f>SUM(C5:C12)</f>
        <v>623.78099999999984</v>
      </c>
      <c r="D13" s="116">
        <f>SUM(D5:D12)</f>
        <v>550.09300000000007</v>
      </c>
      <c r="E13" s="137">
        <f>IF(OR(D13=0,B13=0),0,D13/B13)</f>
        <v>0.78584377495525037</v>
      </c>
      <c r="F13" s="138">
        <f>SUM(F5:F12)</f>
        <v>507</v>
      </c>
      <c r="G13" s="116">
        <f>SUM(G5:G12)</f>
        <v>470</v>
      </c>
      <c r="H13" s="116">
        <f>SUM(H5:H12)</f>
        <v>452</v>
      </c>
      <c r="I13" s="139">
        <f>IF(OR(H13=0,F13=0),0,H13/F13)</f>
        <v>0.89151873767258383</v>
      </c>
      <c r="J13" s="123"/>
      <c r="K13" s="123"/>
      <c r="L13" s="129">
        <f>D13-B13</f>
        <v>-149.90999999999985</v>
      </c>
      <c r="M13" s="140">
        <f t="shared" si="1"/>
        <v>-55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350.48</v>
      </c>
      <c r="C18" s="114">
        <v>340.53199999999998</v>
      </c>
      <c r="D18" s="114">
        <v>289.45100000000002</v>
      </c>
      <c r="E18" s="131">
        <v>0.82587023510614022</v>
      </c>
      <c r="F18" s="121">
        <v>217</v>
      </c>
      <c r="G18" s="114">
        <v>220</v>
      </c>
      <c r="H18" s="114">
        <v>204</v>
      </c>
      <c r="I18" s="133">
        <v>0.94009216589861755</v>
      </c>
      <c r="J18" s="541">
        <f>0.97*0.976</f>
        <v>0.94672000000000001</v>
      </c>
      <c r="K18" s="542"/>
      <c r="L18" s="147">
        <f>D18-B18</f>
        <v>-61.028999999999996</v>
      </c>
      <c r="M18" s="148">
        <f>H18-F18</f>
        <v>-13</v>
      </c>
    </row>
    <row r="19" spans="1:13" ht="14.4" hidden="1" customHeight="1" outlineLevel="1" x14ac:dyDescent="0.3">
      <c r="A19" s="119" t="s">
        <v>170</v>
      </c>
      <c r="B19" s="122">
        <v>68.495000000000005</v>
      </c>
      <c r="C19" s="113">
        <v>70.013999999999996</v>
      </c>
      <c r="D19" s="113">
        <v>43.819000000000003</v>
      </c>
      <c r="E19" s="134">
        <v>0.63974012701657057</v>
      </c>
      <c r="F19" s="122">
        <v>65</v>
      </c>
      <c r="G19" s="113">
        <v>50</v>
      </c>
      <c r="H19" s="113">
        <v>52</v>
      </c>
      <c r="I19" s="136">
        <v>0.8</v>
      </c>
      <c r="J19" s="541">
        <f>0.97*1.096</f>
        <v>1.0631200000000001</v>
      </c>
      <c r="K19" s="542"/>
      <c r="L19" s="149">
        <f t="shared" ref="L19:L26" si="2">D19-B19</f>
        <v>-24.676000000000002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176.45</v>
      </c>
      <c r="C20" s="113">
        <v>130.38999999999999</v>
      </c>
      <c r="D20" s="113">
        <v>135.33099999999999</v>
      </c>
      <c r="E20" s="134">
        <v>0.76696514593369225</v>
      </c>
      <c r="F20" s="122">
        <v>126</v>
      </c>
      <c r="G20" s="113">
        <v>115</v>
      </c>
      <c r="H20" s="113">
        <v>114</v>
      </c>
      <c r="I20" s="136">
        <v>0.90476190476190477</v>
      </c>
      <c r="J20" s="541">
        <f>0.97*1.047</f>
        <v>1.01559</v>
      </c>
      <c r="K20" s="542"/>
      <c r="L20" s="149">
        <f t="shared" si="2"/>
        <v>-41.119</v>
      </c>
      <c r="M20" s="150">
        <f t="shared" si="3"/>
        <v>-12</v>
      </c>
    </row>
    <row r="21" spans="1:13" ht="14.4" hidden="1" customHeight="1" outlineLevel="1" x14ac:dyDescent="0.3">
      <c r="A21" s="119" t="s">
        <v>172</v>
      </c>
      <c r="B21" s="122">
        <v>20.465</v>
      </c>
      <c r="C21" s="113">
        <v>10.429</v>
      </c>
      <c r="D21" s="113">
        <v>19.518999999999998</v>
      </c>
      <c r="E21" s="134">
        <v>0.95377473735646223</v>
      </c>
      <c r="F21" s="122">
        <v>14</v>
      </c>
      <c r="G21" s="113">
        <v>11</v>
      </c>
      <c r="H21" s="113">
        <v>20</v>
      </c>
      <c r="I21" s="136">
        <v>1.4285714285714286</v>
      </c>
      <c r="J21" s="541">
        <f>0.97*1.091</f>
        <v>1.05827</v>
      </c>
      <c r="K21" s="542"/>
      <c r="L21" s="149">
        <f t="shared" si="2"/>
        <v>-0.94600000000000151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68.67</v>
      </c>
      <c r="C23" s="113">
        <v>58.168999999999997</v>
      </c>
      <c r="D23" s="113">
        <v>58.521999999999998</v>
      </c>
      <c r="E23" s="134">
        <v>0.85222076598223384</v>
      </c>
      <c r="F23" s="122">
        <v>72</v>
      </c>
      <c r="G23" s="113">
        <v>59</v>
      </c>
      <c r="H23" s="113">
        <v>57</v>
      </c>
      <c r="I23" s="136">
        <v>0.79166666666666663</v>
      </c>
      <c r="J23" s="541">
        <f>0.97*1.096</f>
        <v>1.0631200000000001</v>
      </c>
      <c r="K23" s="542"/>
      <c r="L23" s="149">
        <f t="shared" si="2"/>
        <v>-10.148000000000003</v>
      </c>
      <c r="M23" s="150">
        <f t="shared" si="3"/>
        <v>-15</v>
      </c>
    </row>
    <row r="24" spans="1:13" ht="14.4" hidden="1" customHeight="1" outlineLevel="1" x14ac:dyDescent="0.3">
      <c r="A24" s="119" t="s">
        <v>175</v>
      </c>
      <c r="B24" s="122">
        <v>15.443</v>
      </c>
      <c r="C24" s="113">
        <v>13.204000000000001</v>
      </c>
      <c r="D24" s="113">
        <v>2.6859999999999999</v>
      </c>
      <c r="E24" s="134">
        <v>0.17392993589328498</v>
      </c>
      <c r="F24" s="122">
        <v>13</v>
      </c>
      <c r="G24" s="113">
        <v>13</v>
      </c>
      <c r="H24" s="113">
        <v>3</v>
      </c>
      <c r="I24" s="136">
        <v>0.23076923076923078</v>
      </c>
      <c r="J24" s="541">
        <f>0.97*0.989</f>
        <v>0.95933000000000002</v>
      </c>
      <c r="K24" s="542"/>
      <c r="L24" s="149">
        <f t="shared" si="2"/>
        <v>-12.757</v>
      </c>
      <c r="M24" s="150">
        <f t="shared" si="3"/>
        <v>-10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1.0429999999999999</v>
      </c>
      <c r="D25" s="249">
        <v>0.76500000000000001</v>
      </c>
      <c r="E25" s="250"/>
      <c r="F25" s="248">
        <v>0</v>
      </c>
      <c r="G25" s="249">
        <v>2</v>
      </c>
      <c r="H25" s="249">
        <v>2</v>
      </c>
      <c r="I25" s="252"/>
      <c r="J25" s="368"/>
      <c r="K25" s="369"/>
      <c r="L25" s="255">
        <f>D25-B25</f>
        <v>0.76500000000000001</v>
      </c>
      <c r="M25" s="256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700.00299999999993</v>
      </c>
      <c r="C26" s="153">
        <f>SUM(C18:C25)</f>
        <v>623.78099999999984</v>
      </c>
      <c r="D26" s="153">
        <f>SUM(D18:D25)</f>
        <v>550.09300000000007</v>
      </c>
      <c r="E26" s="154">
        <f>IF(OR(D26=0,B26=0),0,D26/B26)</f>
        <v>0.78584377495525037</v>
      </c>
      <c r="F26" s="152">
        <f>SUM(F18:F25)</f>
        <v>507</v>
      </c>
      <c r="G26" s="153">
        <f>SUM(G18:G25)</f>
        <v>470</v>
      </c>
      <c r="H26" s="153">
        <f>SUM(H18:H25)</f>
        <v>452</v>
      </c>
      <c r="I26" s="155">
        <f>IF(OR(H26=0,F26=0),0,H26/F26)</f>
        <v>0.89151873767258383</v>
      </c>
      <c r="J26" s="123"/>
      <c r="K26" s="123"/>
      <c r="L26" s="145">
        <f t="shared" si="2"/>
        <v>-149.90999999999985</v>
      </c>
      <c r="M26" s="156">
        <f t="shared" si="3"/>
        <v>-55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719.8</v>
      </c>
      <c r="C33" s="206">
        <v>658</v>
      </c>
      <c r="D33" s="84">
        <f>IF(C33="","",C33-B33)</f>
        <v>-61.799999999999955</v>
      </c>
      <c r="E33" s="85">
        <f>IF(C33="","",C33/B33)</f>
        <v>0.91414281744929149</v>
      </c>
      <c r="F33" s="86">
        <v>77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1507.63</v>
      </c>
      <c r="C34" s="207">
        <v>1449</v>
      </c>
      <c r="D34" s="87">
        <f t="shared" ref="D34:D45" si="0">IF(C34="","",C34-B34)</f>
        <v>-58.630000000000109</v>
      </c>
      <c r="E34" s="88">
        <f t="shared" ref="E34:E45" si="1">IF(C34="","",C34/B34)</f>
        <v>0.96111114796070651</v>
      </c>
      <c r="F34" s="89">
        <v>199.06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2174.09</v>
      </c>
      <c r="C35" s="207">
        <v>2084</v>
      </c>
      <c r="D35" s="87">
        <f t="shared" si="0"/>
        <v>-90.090000000000146</v>
      </c>
      <c r="E35" s="88">
        <f t="shared" si="1"/>
        <v>0.95856197305539326</v>
      </c>
      <c r="F35" s="89">
        <v>277.18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3084.51</v>
      </c>
      <c r="C36" s="207">
        <v>2908</v>
      </c>
      <c r="D36" s="87">
        <f t="shared" si="0"/>
        <v>-176.51000000000022</v>
      </c>
      <c r="E36" s="88">
        <f t="shared" si="1"/>
        <v>0.94277535167660331</v>
      </c>
      <c r="F36" s="89">
        <v>400.13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4269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1" t="s">
        <v>4122</v>
      </c>
      <c r="B5" s="814">
        <v>1</v>
      </c>
      <c r="C5" s="815">
        <v>13.53</v>
      </c>
      <c r="D5" s="816">
        <v>21</v>
      </c>
      <c r="E5" s="817"/>
      <c r="F5" s="818"/>
      <c r="G5" s="819"/>
      <c r="H5" s="820"/>
      <c r="I5" s="818"/>
      <c r="J5" s="819"/>
      <c r="K5" s="821">
        <v>13.53</v>
      </c>
      <c r="L5" s="820">
        <v>8</v>
      </c>
      <c r="M5" s="820">
        <v>70</v>
      </c>
      <c r="N5" s="822">
        <v>23.48</v>
      </c>
      <c r="O5" s="820" t="s">
        <v>4123</v>
      </c>
      <c r="P5" s="823" t="s">
        <v>4124</v>
      </c>
      <c r="Q5" s="824">
        <f>H5-B5</f>
        <v>-1</v>
      </c>
      <c r="R5" s="824">
        <f>I5-C5</f>
        <v>-13.53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5" t="str">
        <f>IF(H5=0,"",T5/S5)</f>
        <v/>
      </c>
      <c r="W5" s="826"/>
    </row>
    <row r="6" spans="1:23" ht="14.4" customHeight="1" x14ac:dyDescent="0.3">
      <c r="A6" s="842" t="s">
        <v>4125</v>
      </c>
      <c r="B6" s="795"/>
      <c r="C6" s="797"/>
      <c r="D6" s="798"/>
      <c r="E6" s="784">
        <v>1</v>
      </c>
      <c r="F6" s="785">
        <v>0.64</v>
      </c>
      <c r="G6" s="786">
        <v>8</v>
      </c>
      <c r="H6" s="779"/>
      <c r="I6" s="777"/>
      <c r="J6" s="778"/>
      <c r="K6" s="780">
        <v>0.51</v>
      </c>
      <c r="L6" s="779">
        <v>2</v>
      </c>
      <c r="M6" s="779">
        <v>20</v>
      </c>
      <c r="N6" s="781">
        <v>6.7</v>
      </c>
      <c r="O6" s="779" t="s">
        <v>4123</v>
      </c>
      <c r="P6" s="794" t="s">
        <v>4126</v>
      </c>
      <c r="Q6" s="782">
        <f t="shared" ref="Q6:R69" si="0">H6-B6</f>
        <v>0</v>
      </c>
      <c r="R6" s="782">
        <f t="shared" si="0"/>
        <v>0</v>
      </c>
      <c r="S6" s="795" t="str">
        <f t="shared" ref="S6:S69" si="1">IF(H6=0,"",H6*N6)</f>
        <v/>
      </c>
      <c r="T6" s="795" t="str">
        <f t="shared" ref="T6:T69" si="2">IF(H6=0,"",H6*J6)</f>
        <v/>
      </c>
      <c r="U6" s="795" t="str">
        <f t="shared" ref="U6:U69" si="3">IF(H6=0,"",T6-S6)</f>
        <v/>
      </c>
      <c r="V6" s="796" t="str">
        <f t="shared" ref="V6:V69" si="4">IF(H6=0,"",T6/S6)</f>
        <v/>
      </c>
      <c r="W6" s="783"/>
    </row>
    <row r="7" spans="1:23" ht="14.4" customHeight="1" x14ac:dyDescent="0.3">
      <c r="A7" s="842" t="s">
        <v>4127</v>
      </c>
      <c r="B7" s="774">
        <v>1</v>
      </c>
      <c r="C7" s="775">
        <v>0.61</v>
      </c>
      <c r="D7" s="776">
        <v>2</v>
      </c>
      <c r="E7" s="793"/>
      <c r="F7" s="777"/>
      <c r="G7" s="778"/>
      <c r="H7" s="779"/>
      <c r="I7" s="777"/>
      <c r="J7" s="778"/>
      <c r="K7" s="780">
        <v>0.61</v>
      </c>
      <c r="L7" s="779">
        <v>2</v>
      </c>
      <c r="M7" s="779">
        <v>22</v>
      </c>
      <c r="N7" s="781">
        <v>7.26</v>
      </c>
      <c r="O7" s="779" t="s">
        <v>4123</v>
      </c>
      <c r="P7" s="794" t="s">
        <v>4128</v>
      </c>
      <c r="Q7" s="782">
        <f t="shared" si="0"/>
        <v>-1</v>
      </c>
      <c r="R7" s="782">
        <f t="shared" si="0"/>
        <v>-0.61</v>
      </c>
      <c r="S7" s="795" t="str">
        <f t="shared" si="1"/>
        <v/>
      </c>
      <c r="T7" s="795" t="str">
        <f t="shared" si="2"/>
        <v/>
      </c>
      <c r="U7" s="795" t="str">
        <f t="shared" si="3"/>
        <v/>
      </c>
      <c r="V7" s="796" t="str">
        <f t="shared" si="4"/>
        <v/>
      </c>
      <c r="W7" s="783"/>
    </row>
    <row r="8" spans="1:23" ht="14.4" customHeight="1" x14ac:dyDescent="0.3">
      <c r="A8" s="842" t="s">
        <v>4129</v>
      </c>
      <c r="B8" s="774">
        <v>1</v>
      </c>
      <c r="C8" s="775">
        <v>0.3</v>
      </c>
      <c r="D8" s="776">
        <v>3</v>
      </c>
      <c r="E8" s="793"/>
      <c r="F8" s="777"/>
      <c r="G8" s="778"/>
      <c r="H8" s="779">
        <v>1</v>
      </c>
      <c r="I8" s="777">
        <v>0.3</v>
      </c>
      <c r="J8" s="787">
        <v>7</v>
      </c>
      <c r="K8" s="780">
        <v>0.3</v>
      </c>
      <c r="L8" s="779">
        <v>1</v>
      </c>
      <c r="M8" s="779">
        <v>12</v>
      </c>
      <c r="N8" s="781">
        <v>3.96</v>
      </c>
      <c r="O8" s="779" t="s">
        <v>4123</v>
      </c>
      <c r="P8" s="794" t="s">
        <v>4130</v>
      </c>
      <c r="Q8" s="782">
        <f t="shared" si="0"/>
        <v>0</v>
      </c>
      <c r="R8" s="782">
        <f t="shared" si="0"/>
        <v>0</v>
      </c>
      <c r="S8" s="795">
        <f t="shared" si="1"/>
        <v>3.96</v>
      </c>
      <c r="T8" s="795">
        <f t="shared" si="2"/>
        <v>7</v>
      </c>
      <c r="U8" s="795">
        <f t="shared" si="3"/>
        <v>3.04</v>
      </c>
      <c r="V8" s="796">
        <f t="shared" si="4"/>
        <v>1.7676767676767677</v>
      </c>
      <c r="W8" s="783">
        <v>3</v>
      </c>
    </row>
    <row r="9" spans="1:23" ht="14.4" customHeight="1" x14ac:dyDescent="0.3">
      <c r="A9" s="843" t="s">
        <v>4131</v>
      </c>
      <c r="B9" s="827">
        <v>1</v>
      </c>
      <c r="C9" s="828">
        <v>0.69</v>
      </c>
      <c r="D9" s="788">
        <v>3</v>
      </c>
      <c r="E9" s="829"/>
      <c r="F9" s="830"/>
      <c r="G9" s="789"/>
      <c r="H9" s="831"/>
      <c r="I9" s="830"/>
      <c r="J9" s="789"/>
      <c r="K9" s="832">
        <v>0.69</v>
      </c>
      <c r="L9" s="831">
        <v>3</v>
      </c>
      <c r="M9" s="831">
        <v>24</v>
      </c>
      <c r="N9" s="833">
        <v>7.88</v>
      </c>
      <c r="O9" s="831" t="s">
        <v>4123</v>
      </c>
      <c r="P9" s="834" t="s">
        <v>4132</v>
      </c>
      <c r="Q9" s="835">
        <f t="shared" si="0"/>
        <v>-1</v>
      </c>
      <c r="R9" s="835">
        <f t="shared" si="0"/>
        <v>-0.69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37" t="str">
        <f t="shared" si="4"/>
        <v/>
      </c>
      <c r="W9" s="790"/>
    </row>
    <row r="10" spans="1:23" ht="14.4" customHeight="1" x14ac:dyDescent="0.3">
      <c r="A10" s="842" t="s">
        <v>4133</v>
      </c>
      <c r="B10" s="795"/>
      <c r="C10" s="797"/>
      <c r="D10" s="798"/>
      <c r="E10" s="793"/>
      <c r="F10" s="777"/>
      <c r="G10" s="778"/>
      <c r="H10" s="784">
        <v>1</v>
      </c>
      <c r="I10" s="785">
        <v>0.69</v>
      </c>
      <c r="J10" s="787">
        <v>11</v>
      </c>
      <c r="K10" s="780">
        <v>0.69</v>
      </c>
      <c r="L10" s="779">
        <v>4</v>
      </c>
      <c r="M10" s="779">
        <v>32</v>
      </c>
      <c r="N10" s="781">
        <v>10.77</v>
      </c>
      <c r="O10" s="779" t="s">
        <v>4123</v>
      </c>
      <c r="P10" s="794" t="s">
        <v>4134</v>
      </c>
      <c r="Q10" s="782">
        <f t="shared" si="0"/>
        <v>1</v>
      </c>
      <c r="R10" s="782">
        <f t="shared" si="0"/>
        <v>0.69</v>
      </c>
      <c r="S10" s="795">
        <f t="shared" si="1"/>
        <v>10.77</v>
      </c>
      <c r="T10" s="795">
        <f t="shared" si="2"/>
        <v>11</v>
      </c>
      <c r="U10" s="795">
        <f t="shared" si="3"/>
        <v>0.23000000000000043</v>
      </c>
      <c r="V10" s="796">
        <f t="shared" si="4"/>
        <v>1.021355617455896</v>
      </c>
      <c r="W10" s="783"/>
    </row>
    <row r="11" spans="1:23" ht="14.4" customHeight="1" x14ac:dyDescent="0.3">
      <c r="A11" s="842" t="s">
        <v>4135</v>
      </c>
      <c r="B11" s="795">
        <v>5</v>
      </c>
      <c r="C11" s="797">
        <v>12.45</v>
      </c>
      <c r="D11" s="798">
        <v>6.8</v>
      </c>
      <c r="E11" s="784">
        <v>6</v>
      </c>
      <c r="F11" s="785">
        <v>17.010000000000002</v>
      </c>
      <c r="G11" s="786">
        <v>8</v>
      </c>
      <c r="H11" s="779">
        <v>6</v>
      </c>
      <c r="I11" s="777">
        <v>14.94</v>
      </c>
      <c r="J11" s="778">
        <v>6.7</v>
      </c>
      <c r="K11" s="780">
        <v>2.4900000000000002</v>
      </c>
      <c r="L11" s="779">
        <v>3</v>
      </c>
      <c r="M11" s="779">
        <v>29</v>
      </c>
      <c r="N11" s="781">
        <v>9.77</v>
      </c>
      <c r="O11" s="779" t="s">
        <v>4123</v>
      </c>
      <c r="P11" s="794" t="s">
        <v>4136</v>
      </c>
      <c r="Q11" s="782">
        <f t="shared" si="0"/>
        <v>1</v>
      </c>
      <c r="R11" s="782">
        <f t="shared" si="0"/>
        <v>2.4900000000000002</v>
      </c>
      <c r="S11" s="795">
        <f t="shared" si="1"/>
        <v>58.62</v>
      </c>
      <c r="T11" s="795">
        <f t="shared" si="2"/>
        <v>40.200000000000003</v>
      </c>
      <c r="U11" s="795">
        <f t="shared" si="3"/>
        <v>-18.419999999999995</v>
      </c>
      <c r="V11" s="796">
        <f t="shared" si="4"/>
        <v>0.68577277379733892</v>
      </c>
      <c r="W11" s="783"/>
    </row>
    <row r="12" spans="1:23" ht="14.4" customHeight="1" x14ac:dyDescent="0.3">
      <c r="A12" s="843" t="s">
        <v>4137</v>
      </c>
      <c r="B12" s="836">
        <v>3</v>
      </c>
      <c r="C12" s="838">
        <v>8.08</v>
      </c>
      <c r="D12" s="799">
        <v>6.3</v>
      </c>
      <c r="E12" s="839">
        <v>4</v>
      </c>
      <c r="F12" s="840">
        <v>11.56</v>
      </c>
      <c r="G12" s="791">
        <v>7.3</v>
      </c>
      <c r="H12" s="831">
        <v>1</v>
      </c>
      <c r="I12" s="830">
        <v>2.69</v>
      </c>
      <c r="J12" s="789">
        <v>5</v>
      </c>
      <c r="K12" s="832">
        <v>2.69</v>
      </c>
      <c r="L12" s="831">
        <v>4</v>
      </c>
      <c r="M12" s="831">
        <v>32</v>
      </c>
      <c r="N12" s="833">
        <v>10.52</v>
      </c>
      <c r="O12" s="831" t="s">
        <v>4123</v>
      </c>
      <c r="P12" s="834" t="s">
        <v>4138</v>
      </c>
      <c r="Q12" s="835">
        <f t="shared" si="0"/>
        <v>-2</v>
      </c>
      <c r="R12" s="835">
        <f t="shared" si="0"/>
        <v>-5.3900000000000006</v>
      </c>
      <c r="S12" s="836">
        <f t="shared" si="1"/>
        <v>10.52</v>
      </c>
      <c r="T12" s="836">
        <f t="shared" si="2"/>
        <v>5</v>
      </c>
      <c r="U12" s="836">
        <f t="shared" si="3"/>
        <v>-5.52</v>
      </c>
      <c r="V12" s="837">
        <f t="shared" si="4"/>
        <v>0.47528517110266161</v>
      </c>
      <c r="W12" s="790"/>
    </row>
    <row r="13" spans="1:23" ht="14.4" customHeight="1" x14ac:dyDescent="0.3">
      <c r="A13" s="843" t="s">
        <v>4139</v>
      </c>
      <c r="B13" s="836">
        <v>1</v>
      </c>
      <c r="C13" s="838">
        <v>4.62</v>
      </c>
      <c r="D13" s="799">
        <v>8</v>
      </c>
      <c r="E13" s="839"/>
      <c r="F13" s="840"/>
      <c r="G13" s="791"/>
      <c r="H13" s="831"/>
      <c r="I13" s="830"/>
      <c r="J13" s="789"/>
      <c r="K13" s="832">
        <v>4.62</v>
      </c>
      <c r="L13" s="831">
        <v>4</v>
      </c>
      <c r="M13" s="831">
        <v>40</v>
      </c>
      <c r="N13" s="833">
        <v>13.41</v>
      </c>
      <c r="O13" s="831" t="s">
        <v>4123</v>
      </c>
      <c r="P13" s="834" t="s">
        <v>4140</v>
      </c>
      <c r="Q13" s="835">
        <f t="shared" si="0"/>
        <v>-1</v>
      </c>
      <c r="R13" s="835">
        <f t="shared" si="0"/>
        <v>-4.62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37" t="str">
        <f t="shared" si="4"/>
        <v/>
      </c>
      <c r="W13" s="790"/>
    </row>
    <row r="14" spans="1:23" ht="14.4" customHeight="1" x14ac:dyDescent="0.3">
      <c r="A14" s="842" t="s">
        <v>4141</v>
      </c>
      <c r="B14" s="795"/>
      <c r="C14" s="797"/>
      <c r="D14" s="798"/>
      <c r="E14" s="793"/>
      <c r="F14" s="777"/>
      <c r="G14" s="778"/>
      <c r="H14" s="784">
        <v>1</v>
      </c>
      <c r="I14" s="785">
        <v>1.46</v>
      </c>
      <c r="J14" s="787">
        <v>9</v>
      </c>
      <c r="K14" s="780">
        <v>1.46</v>
      </c>
      <c r="L14" s="779">
        <v>3</v>
      </c>
      <c r="M14" s="779">
        <v>26</v>
      </c>
      <c r="N14" s="781">
        <v>8.6300000000000008</v>
      </c>
      <c r="O14" s="779" t="s">
        <v>4123</v>
      </c>
      <c r="P14" s="794" t="s">
        <v>4142</v>
      </c>
      <c r="Q14" s="782">
        <f t="shared" si="0"/>
        <v>1</v>
      </c>
      <c r="R14" s="782">
        <f t="shared" si="0"/>
        <v>1.46</v>
      </c>
      <c r="S14" s="795">
        <f t="shared" si="1"/>
        <v>8.6300000000000008</v>
      </c>
      <c r="T14" s="795">
        <f t="shared" si="2"/>
        <v>9</v>
      </c>
      <c r="U14" s="795">
        <f t="shared" si="3"/>
        <v>0.36999999999999922</v>
      </c>
      <c r="V14" s="796">
        <f t="shared" si="4"/>
        <v>1.0428736964078793</v>
      </c>
      <c r="W14" s="783"/>
    </row>
    <row r="15" spans="1:23" ht="14.4" customHeight="1" x14ac:dyDescent="0.3">
      <c r="A15" s="842" t="s">
        <v>4143</v>
      </c>
      <c r="B15" s="795"/>
      <c r="C15" s="797"/>
      <c r="D15" s="798"/>
      <c r="E15" s="784">
        <v>1</v>
      </c>
      <c r="F15" s="785">
        <v>0.59</v>
      </c>
      <c r="G15" s="786">
        <v>2</v>
      </c>
      <c r="H15" s="779"/>
      <c r="I15" s="777"/>
      <c r="J15" s="778"/>
      <c r="K15" s="780">
        <v>0.56999999999999995</v>
      </c>
      <c r="L15" s="779">
        <v>2</v>
      </c>
      <c r="M15" s="779">
        <v>20</v>
      </c>
      <c r="N15" s="781">
        <v>6.77</v>
      </c>
      <c r="O15" s="779" t="s">
        <v>4123</v>
      </c>
      <c r="P15" s="794" t="s">
        <v>4144</v>
      </c>
      <c r="Q15" s="782">
        <f t="shared" si="0"/>
        <v>0</v>
      </c>
      <c r="R15" s="782">
        <f t="shared" si="0"/>
        <v>0</v>
      </c>
      <c r="S15" s="795" t="str">
        <f t="shared" si="1"/>
        <v/>
      </c>
      <c r="T15" s="795" t="str">
        <f t="shared" si="2"/>
        <v/>
      </c>
      <c r="U15" s="795" t="str">
        <f t="shared" si="3"/>
        <v/>
      </c>
      <c r="V15" s="796" t="str">
        <f t="shared" si="4"/>
        <v/>
      </c>
      <c r="W15" s="783"/>
    </row>
    <row r="16" spans="1:23" ht="14.4" customHeight="1" x14ac:dyDescent="0.3">
      <c r="A16" s="842" t="s">
        <v>4145</v>
      </c>
      <c r="B16" s="795">
        <v>2</v>
      </c>
      <c r="C16" s="797">
        <v>10</v>
      </c>
      <c r="D16" s="798">
        <v>18.5</v>
      </c>
      <c r="E16" s="793">
        <v>7</v>
      </c>
      <c r="F16" s="777">
        <v>29.71</v>
      </c>
      <c r="G16" s="778">
        <v>14.7</v>
      </c>
      <c r="H16" s="784">
        <v>8</v>
      </c>
      <c r="I16" s="785">
        <v>36.93</v>
      </c>
      <c r="J16" s="787">
        <v>19.399999999999999</v>
      </c>
      <c r="K16" s="780">
        <v>5</v>
      </c>
      <c r="L16" s="779">
        <v>6</v>
      </c>
      <c r="M16" s="779">
        <v>54</v>
      </c>
      <c r="N16" s="781">
        <v>17.850000000000001</v>
      </c>
      <c r="O16" s="779" t="s">
        <v>4123</v>
      </c>
      <c r="P16" s="794" t="s">
        <v>4146</v>
      </c>
      <c r="Q16" s="782">
        <f t="shared" si="0"/>
        <v>6</v>
      </c>
      <c r="R16" s="782">
        <f t="shared" si="0"/>
        <v>26.93</v>
      </c>
      <c r="S16" s="795">
        <f t="shared" si="1"/>
        <v>142.80000000000001</v>
      </c>
      <c r="T16" s="795">
        <f t="shared" si="2"/>
        <v>155.19999999999999</v>
      </c>
      <c r="U16" s="795">
        <f t="shared" si="3"/>
        <v>12.399999999999977</v>
      </c>
      <c r="V16" s="796">
        <f t="shared" si="4"/>
        <v>1.0868347338935573</v>
      </c>
      <c r="W16" s="783">
        <v>29</v>
      </c>
    </row>
    <row r="17" spans="1:23" ht="14.4" customHeight="1" x14ac:dyDescent="0.3">
      <c r="A17" s="843" t="s">
        <v>4147</v>
      </c>
      <c r="B17" s="836"/>
      <c r="C17" s="838"/>
      <c r="D17" s="799"/>
      <c r="E17" s="829"/>
      <c r="F17" s="830"/>
      <c r="G17" s="789"/>
      <c r="H17" s="839">
        <v>3</v>
      </c>
      <c r="I17" s="840">
        <v>13.58</v>
      </c>
      <c r="J17" s="791">
        <v>14.7</v>
      </c>
      <c r="K17" s="832">
        <v>5.46</v>
      </c>
      <c r="L17" s="831">
        <v>7</v>
      </c>
      <c r="M17" s="831">
        <v>65</v>
      </c>
      <c r="N17" s="833">
        <v>21.76</v>
      </c>
      <c r="O17" s="831" t="s">
        <v>4123</v>
      </c>
      <c r="P17" s="834" t="s">
        <v>4148</v>
      </c>
      <c r="Q17" s="835">
        <f t="shared" si="0"/>
        <v>3</v>
      </c>
      <c r="R17" s="835">
        <f t="shared" si="0"/>
        <v>13.58</v>
      </c>
      <c r="S17" s="836">
        <f t="shared" si="1"/>
        <v>65.28</v>
      </c>
      <c r="T17" s="836">
        <f t="shared" si="2"/>
        <v>44.099999999999994</v>
      </c>
      <c r="U17" s="836">
        <f t="shared" si="3"/>
        <v>-21.180000000000007</v>
      </c>
      <c r="V17" s="837">
        <f t="shared" si="4"/>
        <v>0.67555147058823517</v>
      </c>
      <c r="W17" s="790"/>
    </row>
    <row r="18" spans="1:23" ht="14.4" customHeight="1" x14ac:dyDescent="0.3">
      <c r="A18" s="843" t="s">
        <v>4149</v>
      </c>
      <c r="B18" s="836">
        <v>2</v>
      </c>
      <c r="C18" s="838">
        <v>16.36</v>
      </c>
      <c r="D18" s="799">
        <v>23</v>
      </c>
      <c r="E18" s="829"/>
      <c r="F18" s="830"/>
      <c r="G18" s="789"/>
      <c r="H18" s="839"/>
      <c r="I18" s="840"/>
      <c r="J18" s="791"/>
      <c r="K18" s="832">
        <v>8.18</v>
      </c>
      <c r="L18" s="831">
        <v>9</v>
      </c>
      <c r="M18" s="831">
        <v>80</v>
      </c>
      <c r="N18" s="833">
        <v>26.78</v>
      </c>
      <c r="O18" s="831" t="s">
        <v>4123</v>
      </c>
      <c r="P18" s="834" t="s">
        <v>4150</v>
      </c>
      <c r="Q18" s="835">
        <f t="shared" si="0"/>
        <v>-2</v>
      </c>
      <c r="R18" s="835">
        <f t="shared" si="0"/>
        <v>-16.36</v>
      </c>
      <c r="S18" s="836" t="str">
        <f t="shared" si="1"/>
        <v/>
      </c>
      <c r="T18" s="836" t="str">
        <f t="shared" si="2"/>
        <v/>
      </c>
      <c r="U18" s="836" t="str">
        <f t="shared" si="3"/>
        <v/>
      </c>
      <c r="V18" s="837" t="str">
        <f t="shared" si="4"/>
        <v/>
      </c>
      <c r="W18" s="790"/>
    </row>
    <row r="19" spans="1:23" ht="14.4" customHeight="1" x14ac:dyDescent="0.3">
      <c r="A19" s="842" t="s">
        <v>4151</v>
      </c>
      <c r="B19" s="774">
        <v>62</v>
      </c>
      <c r="C19" s="775">
        <v>125.24</v>
      </c>
      <c r="D19" s="776">
        <v>8.8000000000000007</v>
      </c>
      <c r="E19" s="793">
        <v>51</v>
      </c>
      <c r="F19" s="777">
        <v>100.8</v>
      </c>
      <c r="G19" s="778">
        <v>8.1999999999999993</v>
      </c>
      <c r="H19" s="779">
        <v>49</v>
      </c>
      <c r="I19" s="777">
        <v>93.65</v>
      </c>
      <c r="J19" s="778">
        <v>7.6</v>
      </c>
      <c r="K19" s="780">
        <v>1.91</v>
      </c>
      <c r="L19" s="779">
        <v>3</v>
      </c>
      <c r="M19" s="779">
        <v>29</v>
      </c>
      <c r="N19" s="781">
        <v>9.77</v>
      </c>
      <c r="O19" s="779" t="s">
        <v>4123</v>
      </c>
      <c r="P19" s="794" t="s">
        <v>4152</v>
      </c>
      <c r="Q19" s="782">
        <f t="shared" si="0"/>
        <v>-13</v>
      </c>
      <c r="R19" s="782">
        <f t="shared" si="0"/>
        <v>-31.589999999999989</v>
      </c>
      <c r="S19" s="795">
        <f t="shared" si="1"/>
        <v>478.72999999999996</v>
      </c>
      <c r="T19" s="795">
        <f t="shared" si="2"/>
        <v>372.4</v>
      </c>
      <c r="U19" s="795">
        <f t="shared" si="3"/>
        <v>-106.32999999999998</v>
      </c>
      <c r="V19" s="796">
        <f t="shared" si="4"/>
        <v>0.77789150460593659</v>
      </c>
      <c r="W19" s="783">
        <v>9</v>
      </c>
    </row>
    <row r="20" spans="1:23" ht="14.4" customHeight="1" x14ac:dyDescent="0.3">
      <c r="A20" s="843" t="s">
        <v>4153</v>
      </c>
      <c r="B20" s="827">
        <v>17</v>
      </c>
      <c r="C20" s="828">
        <v>37.340000000000003</v>
      </c>
      <c r="D20" s="788">
        <v>9</v>
      </c>
      <c r="E20" s="829">
        <v>20</v>
      </c>
      <c r="F20" s="830">
        <v>45.71</v>
      </c>
      <c r="G20" s="789">
        <v>10.1</v>
      </c>
      <c r="H20" s="831">
        <v>9</v>
      </c>
      <c r="I20" s="830">
        <v>19.8</v>
      </c>
      <c r="J20" s="789">
        <v>9.1</v>
      </c>
      <c r="K20" s="832">
        <v>2.2000000000000002</v>
      </c>
      <c r="L20" s="831">
        <v>4</v>
      </c>
      <c r="M20" s="831">
        <v>34</v>
      </c>
      <c r="N20" s="833">
        <v>11.44</v>
      </c>
      <c r="O20" s="831" t="s">
        <v>4123</v>
      </c>
      <c r="P20" s="834" t="s">
        <v>4154</v>
      </c>
      <c r="Q20" s="835">
        <f t="shared" si="0"/>
        <v>-8</v>
      </c>
      <c r="R20" s="835">
        <f t="shared" si="0"/>
        <v>-17.540000000000003</v>
      </c>
      <c r="S20" s="836">
        <f t="shared" si="1"/>
        <v>102.96</v>
      </c>
      <c r="T20" s="836">
        <f t="shared" si="2"/>
        <v>81.899999999999991</v>
      </c>
      <c r="U20" s="836">
        <f t="shared" si="3"/>
        <v>-21.060000000000002</v>
      </c>
      <c r="V20" s="837">
        <f t="shared" si="4"/>
        <v>0.79545454545454541</v>
      </c>
      <c r="W20" s="790">
        <v>3</v>
      </c>
    </row>
    <row r="21" spans="1:23" ht="14.4" customHeight="1" x14ac:dyDescent="0.3">
      <c r="A21" s="843" t="s">
        <v>4155</v>
      </c>
      <c r="B21" s="827">
        <v>5</v>
      </c>
      <c r="C21" s="828">
        <v>17.399999999999999</v>
      </c>
      <c r="D21" s="788">
        <v>18</v>
      </c>
      <c r="E21" s="829">
        <v>2</v>
      </c>
      <c r="F21" s="830">
        <v>6.23</v>
      </c>
      <c r="G21" s="789">
        <v>9.5</v>
      </c>
      <c r="H21" s="831">
        <v>2</v>
      </c>
      <c r="I21" s="830">
        <v>6.96</v>
      </c>
      <c r="J21" s="789">
        <v>8</v>
      </c>
      <c r="K21" s="832">
        <v>3.48</v>
      </c>
      <c r="L21" s="831">
        <v>5</v>
      </c>
      <c r="M21" s="831">
        <v>46</v>
      </c>
      <c r="N21" s="833">
        <v>15.18</v>
      </c>
      <c r="O21" s="831" t="s">
        <v>4123</v>
      </c>
      <c r="P21" s="834" t="s">
        <v>4156</v>
      </c>
      <c r="Q21" s="835">
        <f t="shared" si="0"/>
        <v>-3</v>
      </c>
      <c r="R21" s="835">
        <f t="shared" si="0"/>
        <v>-10.439999999999998</v>
      </c>
      <c r="S21" s="836">
        <f t="shared" si="1"/>
        <v>30.36</v>
      </c>
      <c r="T21" s="836">
        <f t="shared" si="2"/>
        <v>16</v>
      </c>
      <c r="U21" s="836">
        <f t="shared" si="3"/>
        <v>-14.36</v>
      </c>
      <c r="V21" s="837">
        <f t="shared" si="4"/>
        <v>0.5270092226613966</v>
      </c>
      <c r="W21" s="790"/>
    </row>
    <row r="22" spans="1:23" ht="14.4" customHeight="1" x14ac:dyDescent="0.3">
      <c r="A22" s="842" t="s">
        <v>4157</v>
      </c>
      <c r="B22" s="795"/>
      <c r="C22" s="797"/>
      <c r="D22" s="798"/>
      <c r="E22" s="784">
        <v>1</v>
      </c>
      <c r="F22" s="785">
        <v>1.21</v>
      </c>
      <c r="G22" s="786">
        <v>3</v>
      </c>
      <c r="H22" s="779"/>
      <c r="I22" s="777"/>
      <c r="J22" s="778"/>
      <c r="K22" s="780">
        <v>1.27</v>
      </c>
      <c r="L22" s="779">
        <v>3</v>
      </c>
      <c r="M22" s="779">
        <v>24</v>
      </c>
      <c r="N22" s="781">
        <v>8.15</v>
      </c>
      <c r="O22" s="779" t="s">
        <v>4123</v>
      </c>
      <c r="P22" s="794" t="s">
        <v>4158</v>
      </c>
      <c r="Q22" s="782">
        <f t="shared" si="0"/>
        <v>0</v>
      </c>
      <c r="R22" s="782">
        <f t="shared" si="0"/>
        <v>0</v>
      </c>
      <c r="S22" s="795" t="str">
        <f t="shared" si="1"/>
        <v/>
      </c>
      <c r="T22" s="795" t="str">
        <f t="shared" si="2"/>
        <v/>
      </c>
      <c r="U22" s="795" t="str">
        <f t="shared" si="3"/>
        <v/>
      </c>
      <c r="V22" s="796" t="str">
        <f t="shared" si="4"/>
        <v/>
      </c>
      <c r="W22" s="783"/>
    </row>
    <row r="23" spans="1:23" ht="14.4" customHeight="1" x14ac:dyDescent="0.3">
      <c r="A23" s="842" t="s">
        <v>4159</v>
      </c>
      <c r="B23" s="774">
        <v>18</v>
      </c>
      <c r="C23" s="775">
        <v>15.38</v>
      </c>
      <c r="D23" s="776">
        <v>6.4</v>
      </c>
      <c r="E23" s="793">
        <v>14</v>
      </c>
      <c r="F23" s="777">
        <v>12.18</v>
      </c>
      <c r="G23" s="778">
        <v>6.3</v>
      </c>
      <c r="H23" s="779">
        <v>12</v>
      </c>
      <c r="I23" s="777">
        <v>10.25</v>
      </c>
      <c r="J23" s="787">
        <v>4.9000000000000004</v>
      </c>
      <c r="K23" s="780">
        <v>0.85</v>
      </c>
      <c r="L23" s="779">
        <v>2</v>
      </c>
      <c r="M23" s="779">
        <v>14</v>
      </c>
      <c r="N23" s="781">
        <v>4.55</v>
      </c>
      <c r="O23" s="779" t="s">
        <v>4123</v>
      </c>
      <c r="P23" s="794" t="s">
        <v>4160</v>
      </c>
      <c r="Q23" s="782">
        <f t="shared" si="0"/>
        <v>-6</v>
      </c>
      <c r="R23" s="782">
        <f t="shared" si="0"/>
        <v>-5.1300000000000008</v>
      </c>
      <c r="S23" s="795">
        <f t="shared" si="1"/>
        <v>54.599999999999994</v>
      </c>
      <c r="T23" s="795">
        <f t="shared" si="2"/>
        <v>58.800000000000004</v>
      </c>
      <c r="U23" s="795">
        <f t="shared" si="3"/>
        <v>4.2000000000000099</v>
      </c>
      <c r="V23" s="796">
        <f t="shared" si="4"/>
        <v>1.0769230769230771</v>
      </c>
      <c r="W23" s="783">
        <v>9</v>
      </c>
    </row>
    <row r="24" spans="1:23" ht="14.4" customHeight="1" x14ac:dyDescent="0.3">
      <c r="A24" s="843" t="s">
        <v>4161</v>
      </c>
      <c r="B24" s="827">
        <v>4</v>
      </c>
      <c r="C24" s="828">
        <v>3.7</v>
      </c>
      <c r="D24" s="788">
        <v>9.3000000000000007</v>
      </c>
      <c r="E24" s="829">
        <v>3</v>
      </c>
      <c r="F24" s="830">
        <v>2.95</v>
      </c>
      <c r="G24" s="789">
        <v>4.3</v>
      </c>
      <c r="H24" s="831">
        <v>8</v>
      </c>
      <c r="I24" s="830">
        <v>7.41</v>
      </c>
      <c r="J24" s="792">
        <v>8.6</v>
      </c>
      <c r="K24" s="832">
        <v>0.93</v>
      </c>
      <c r="L24" s="831">
        <v>2</v>
      </c>
      <c r="M24" s="831">
        <v>19</v>
      </c>
      <c r="N24" s="833">
        <v>6.42</v>
      </c>
      <c r="O24" s="831" t="s">
        <v>4123</v>
      </c>
      <c r="P24" s="834" t="s">
        <v>4162</v>
      </c>
      <c r="Q24" s="835">
        <f t="shared" si="0"/>
        <v>4</v>
      </c>
      <c r="R24" s="835">
        <f t="shared" si="0"/>
        <v>3.71</v>
      </c>
      <c r="S24" s="836">
        <f t="shared" si="1"/>
        <v>51.36</v>
      </c>
      <c r="T24" s="836">
        <f t="shared" si="2"/>
        <v>68.8</v>
      </c>
      <c r="U24" s="836">
        <f t="shared" si="3"/>
        <v>17.439999999999998</v>
      </c>
      <c r="V24" s="837">
        <f t="shared" si="4"/>
        <v>1.3395638629283488</v>
      </c>
      <c r="W24" s="790">
        <v>19</v>
      </c>
    </row>
    <row r="25" spans="1:23" ht="14.4" customHeight="1" x14ac:dyDescent="0.3">
      <c r="A25" s="843" t="s">
        <v>4163</v>
      </c>
      <c r="B25" s="827">
        <v>3</v>
      </c>
      <c r="C25" s="828">
        <v>4.33</v>
      </c>
      <c r="D25" s="788">
        <v>7</v>
      </c>
      <c r="E25" s="829">
        <v>1</v>
      </c>
      <c r="F25" s="830">
        <v>1.46</v>
      </c>
      <c r="G25" s="789">
        <v>11</v>
      </c>
      <c r="H25" s="831"/>
      <c r="I25" s="830"/>
      <c r="J25" s="789"/>
      <c r="K25" s="832">
        <v>1.44</v>
      </c>
      <c r="L25" s="831">
        <v>3</v>
      </c>
      <c r="M25" s="831">
        <v>29</v>
      </c>
      <c r="N25" s="833">
        <v>9.7799999999999994</v>
      </c>
      <c r="O25" s="831" t="s">
        <v>4123</v>
      </c>
      <c r="P25" s="834" t="s">
        <v>4164</v>
      </c>
      <c r="Q25" s="835">
        <f t="shared" si="0"/>
        <v>-3</v>
      </c>
      <c r="R25" s="835">
        <f t="shared" si="0"/>
        <v>-4.33</v>
      </c>
      <c r="S25" s="836" t="str">
        <f t="shared" si="1"/>
        <v/>
      </c>
      <c r="T25" s="836" t="str">
        <f t="shared" si="2"/>
        <v/>
      </c>
      <c r="U25" s="836" t="str">
        <f t="shared" si="3"/>
        <v/>
      </c>
      <c r="V25" s="837" t="str">
        <f t="shared" si="4"/>
        <v/>
      </c>
      <c r="W25" s="790"/>
    </row>
    <row r="26" spans="1:23" ht="14.4" customHeight="1" x14ac:dyDescent="0.3">
      <c r="A26" s="842" t="s">
        <v>4165</v>
      </c>
      <c r="B26" s="795">
        <v>2</v>
      </c>
      <c r="C26" s="797">
        <v>2.1800000000000002</v>
      </c>
      <c r="D26" s="798">
        <v>8</v>
      </c>
      <c r="E26" s="793"/>
      <c r="F26" s="777"/>
      <c r="G26" s="778"/>
      <c r="H26" s="784">
        <v>2</v>
      </c>
      <c r="I26" s="785">
        <v>2.1800000000000002</v>
      </c>
      <c r="J26" s="786">
        <v>6</v>
      </c>
      <c r="K26" s="780">
        <v>1.0900000000000001</v>
      </c>
      <c r="L26" s="779">
        <v>3</v>
      </c>
      <c r="M26" s="779">
        <v>26</v>
      </c>
      <c r="N26" s="781">
        <v>8.7200000000000006</v>
      </c>
      <c r="O26" s="779" t="s">
        <v>4123</v>
      </c>
      <c r="P26" s="794" t="s">
        <v>4166</v>
      </c>
      <c r="Q26" s="782">
        <f t="shared" si="0"/>
        <v>0</v>
      </c>
      <c r="R26" s="782">
        <f t="shared" si="0"/>
        <v>0</v>
      </c>
      <c r="S26" s="795">
        <f t="shared" si="1"/>
        <v>17.440000000000001</v>
      </c>
      <c r="T26" s="795">
        <f t="shared" si="2"/>
        <v>12</v>
      </c>
      <c r="U26" s="795">
        <f t="shared" si="3"/>
        <v>-5.4400000000000013</v>
      </c>
      <c r="V26" s="796">
        <f t="shared" si="4"/>
        <v>0.68807339449541283</v>
      </c>
      <c r="W26" s="783"/>
    </row>
    <row r="27" spans="1:23" ht="14.4" customHeight="1" x14ac:dyDescent="0.3">
      <c r="A27" s="842" t="s">
        <v>4167</v>
      </c>
      <c r="B27" s="795">
        <v>56</v>
      </c>
      <c r="C27" s="797">
        <v>29.37</v>
      </c>
      <c r="D27" s="798">
        <v>5.9</v>
      </c>
      <c r="E27" s="793">
        <v>64</v>
      </c>
      <c r="F27" s="777">
        <v>34.76</v>
      </c>
      <c r="G27" s="778">
        <v>5</v>
      </c>
      <c r="H27" s="784">
        <v>76</v>
      </c>
      <c r="I27" s="785">
        <v>41.79</v>
      </c>
      <c r="J27" s="787">
        <v>5</v>
      </c>
      <c r="K27" s="780">
        <v>0.52</v>
      </c>
      <c r="L27" s="779">
        <v>2</v>
      </c>
      <c r="M27" s="779">
        <v>15</v>
      </c>
      <c r="N27" s="781">
        <v>4.88</v>
      </c>
      <c r="O27" s="779" t="s">
        <v>4123</v>
      </c>
      <c r="P27" s="794" t="s">
        <v>4168</v>
      </c>
      <c r="Q27" s="782">
        <f t="shared" si="0"/>
        <v>20</v>
      </c>
      <c r="R27" s="782">
        <f t="shared" si="0"/>
        <v>12.419999999999998</v>
      </c>
      <c r="S27" s="795">
        <f t="shared" si="1"/>
        <v>370.88</v>
      </c>
      <c r="T27" s="795">
        <f t="shared" si="2"/>
        <v>380</v>
      </c>
      <c r="U27" s="795">
        <f t="shared" si="3"/>
        <v>9.1200000000000045</v>
      </c>
      <c r="V27" s="796">
        <f t="shared" si="4"/>
        <v>1.0245901639344261</v>
      </c>
      <c r="W27" s="783">
        <v>60</v>
      </c>
    </row>
    <row r="28" spans="1:23" ht="14.4" customHeight="1" x14ac:dyDescent="0.3">
      <c r="A28" s="843" t="s">
        <v>4169</v>
      </c>
      <c r="B28" s="836">
        <v>17</v>
      </c>
      <c r="C28" s="838">
        <v>11.05</v>
      </c>
      <c r="D28" s="799">
        <v>7.4</v>
      </c>
      <c r="E28" s="829">
        <v>18</v>
      </c>
      <c r="F28" s="830">
        <v>11.99</v>
      </c>
      <c r="G28" s="789">
        <v>5.8</v>
      </c>
      <c r="H28" s="839">
        <v>18</v>
      </c>
      <c r="I28" s="840">
        <v>11.26</v>
      </c>
      <c r="J28" s="791">
        <v>5.7</v>
      </c>
      <c r="K28" s="832">
        <v>0.62</v>
      </c>
      <c r="L28" s="831">
        <v>2</v>
      </c>
      <c r="M28" s="831">
        <v>17</v>
      </c>
      <c r="N28" s="833">
        <v>5.8</v>
      </c>
      <c r="O28" s="831" t="s">
        <v>4123</v>
      </c>
      <c r="P28" s="834" t="s">
        <v>4170</v>
      </c>
      <c r="Q28" s="835">
        <f t="shared" si="0"/>
        <v>1</v>
      </c>
      <c r="R28" s="835">
        <f t="shared" si="0"/>
        <v>0.20999999999999908</v>
      </c>
      <c r="S28" s="836">
        <f t="shared" si="1"/>
        <v>104.39999999999999</v>
      </c>
      <c r="T28" s="836">
        <f t="shared" si="2"/>
        <v>102.60000000000001</v>
      </c>
      <c r="U28" s="836">
        <f t="shared" si="3"/>
        <v>-1.7999999999999829</v>
      </c>
      <c r="V28" s="837">
        <f t="shared" si="4"/>
        <v>0.98275862068965536</v>
      </c>
      <c r="W28" s="790">
        <v>19</v>
      </c>
    </row>
    <row r="29" spans="1:23" ht="14.4" customHeight="1" x14ac:dyDescent="0.3">
      <c r="A29" s="843" t="s">
        <v>4171</v>
      </c>
      <c r="B29" s="836"/>
      <c r="C29" s="838"/>
      <c r="D29" s="799"/>
      <c r="E29" s="829">
        <v>3</v>
      </c>
      <c r="F29" s="830">
        <v>2.42</v>
      </c>
      <c r="G29" s="789">
        <v>3.7</v>
      </c>
      <c r="H29" s="839">
        <v>1</v>
      </c>
      <c r="I29" s="840">
        <v>0.79</v>
      </c>
      <c r="J29" s="791">
        <v>3</v>
      </c>
      <c r="K29" s="832">
        <v>0.79</v>
      </c>
      <c r="L29" s="831">
        <v>2</v>
      </c>
      <c r="M29" s="831">
        <v>20</v>
      </c>
      <c r="N29" s="833">
        <v>6.72</v>
      </c>
      <c r="O29" s="831" t="s">
        <v>4123</v>
      </c>
      <c r="P29" s="834" t="s">
        <v>4172</v>
      </c>
      <c r="Q29" s="835">
        <f t="shared" si="0"/>
        <v>1</v>
      </c>
      <c r="R29" s="835">
        <f t="shared" si="0"/>
        <v>0.79</v>
      </c>
      <c r="S29" s="836">
        <f t="shared" si="1"/>
        <v>6.72</v>
      </c>
      <c r="T29" s="836">
        <f t="shared" si="2"/>
        <v>3</v>
      </c>
      <c r="U29" s="836">
        <f t="shared" si="3"/>
        <v>-3.7199999999999998</v>
      </c>
      <c r="V29" s="837">
        <f t="shared" si="4"/>
        <v>0.44642857142857145</v>
      </c>
      <c r="W29" s="790"/>
    </row>
    <row r="30" spans="1:23" ht="14.4" customHeight="1" x14ac:dyDescent="0.3">
      <c r="A30" s="842" t="s">
        <v>4173</v>
      </c>
      <c r="B30" s="795"/>
      <c r="C30" s="797"/>
      <c r="D30" s="798"/>
      <c r="E30" s="793">
        <v>1</v>
      </c>
      <c r="F30" s="777">
        <v>0.64</v>
      </c>
      <c r="G30" s="778">
        <v>7</v>
      </c>
      <c r="H30" s="784">
        <v>2</v>
      </c>
      <c r="I30" s="785">
        <v>0.99</v>
      </c>
      <c r="J30" s="787">
        <v>7</v>
      </c>
      <c r="K30" s="780">
        <v>0.5</v>
      </c>
      <c r="L30" s="779">
        <v>1</v>
      </c>
      <c r="M30" s="779">
        <v>13</v>
      </c>
      <c r="N30" s="781">
        <v>4.29</v>
      </c>
      <c r="O30" s="779" t="s">
        <v>4123</v>
      </c>
      <c r="P30" s="794" t="s">
        <v>4174</v>
      </c>
      <c r="Q30" s="782">
        <f t="shared" si="0"/>
        <v>2</v>
      </c>
      <c r="R30" s="782">
        <f t="shared" si="0"/>
        <v>0.99</v>
      </c>
      <c r="S30" s="795">
        <f t="shared" si="1"/>
        <v>8.58</v>
      </c>
      <c r="T30" s="795">
        <f t="shared" si="2"/>
        <v>14</v>
      </c>
      <c r="U30" s="795">
        <f t="shared" si="3"/>
        <v>5.42</v>
      </c>
      <c r="V30" s="796">
        <f t="shared" si="4"/>
        <v>1.6317016317016317</v>
      </c>
      <c r="W30" s="783">
        <v>5</v>
      </c>
    </row>
    <row r="31" spans="1:23" ht="14.4" customHeight="1" x14ac:dyDescent="0.3">
      <c r="A31" s="843" t="s">
        <v>4175</v>
      </c>
      <c r="B31" s="836">
        <v>1</v>
      </c>
      <c r="C31" s="838">
        <v>0.77</v>
      </c>
      <c r="D31" s="799">
        <v>7</v>
      </c>
      <c r="E31" s="829">
        <v>1</v>
      </c>
      <c r="F31" s="830">
        <v>0.82</v>
      </c>
      <c r="G31" s="789">
        <v>6</v>
      </c>
      <c r="H31" s="839"/>
      <c r="I31" s="840"/>
      <c r="J31" s="791"/>
      <c r="K31" s="832">
        <v>0.77</v>
      </c>
      <c r="L31" s="831">
        <v>2</v>
      </c>
      <c r="M31" s="831">
        <v>20</v>
      </c>
      <c r="N31" s="833">
        <v>6.72</v>
      </c>
      <c r="O31" s="831" t="s">
        <v>4123</v>
      </c>
      <c r="P31" s="834" t="s">
        <v>4176</v>
      </c>
      <c r="Q31" s="835">
        <f t="shared" si="0"/>
        <v>-1</v>
      </c>
      <c r="R31" s="835">
        <f t="shared" si="0"/>
        <v>-0.77</v>
      </c>
      <c r="S31" s="836" t="str">
        <f t="shared" si="1"/>
        <v/>
      </c>
      <c r="T31" s="836" t="str">
        <f t="shared" si="2"/>
        <v/>
      </c>
      <c r="U31" s="836" t="str">
        <f t="shared" si="3"/>
        <v/>
      </c>
      <c r="V31" s="837" t="str">
        <f t="shared" si="4"/>
        <v/>
      </c>
      <c r="W31" s="790"/>
    </row>
    <row r="32" spans="1:23" ht="14.4" customHeight="1" x14ac:dyDescent="0.3">
      <c r="A32" s="842" t="s">
        <v>4177</v>
      </c>
      <c r="B32" s="795">
        <v>1</v>
      </c>
      <c r="C32" s="797">
        <v>0.42</v>
      </c>
      <c r="D32" s="798">
        <v>12</v>
      </c>
      <c r="E32" s="793">
        <v>5</v>
      </c>
      <c r="F32" s="777">
        <v>2.0299999999999998</v>
      </c>
      <c r="G32" s="778">
        <v>5</v>
      </c>
      <c r="H32" s="784">
        <v>8</v>
      </c>
      <c r="I32" s="785">
        <v>3.43</v>
      </c>
      <c r="J32" s="787">
        <v>6.5</v>
      </c>
      <c r="K32" s="780">
        <v>0.42</v>
      </c>
      <c r="L32" s="779">
        <v>2</v>
      </c>
      <c r="M32" s="779">
        <v>17</v>
      </c>
      <c r="N32" s="781">
        <v>5.63</v>
      </c>
      <c r="O32" s="779" t="s">
        <v>4123</v>
      </c>
      <c r="P32" s="794" t="s">
        <v>4178</v>
      </c>
      <c r="Q32" s="782">
        <f t="shared" si="0"/>
        <v>7</v>
      </c>
      <c r="R32" s="782">
        <f t="shared" si="0"/>
        <v>3.0100000000000002</v>
      </c>
      <c r="S32" s="795">
        <f t="shared" si="1"/>
        <v>45.04</v>
      </c>
      <c r="T32" s="795">
        <f t="shared" si="2"/>
        <v>52</v>
      </c>
      <c r="U32" s="795">
        <f t="shared" si="3"/>
        <v>6.9600000000000009</v>
      </c>
      <c r="V32" s="796">
        <f t="shared" si="4"/>
        <v>1.1545293072824157</v>
      </c>
      <c r="W32" s="783">
        <v>18</v>
      </c>
    </row>
    <row r="33" spans="1:23" ht="14.4" customHeight="1" x14ac:dyDescent="0.3">
      <c r="A33" s="843" t="s">
        <v>4179</v>
      </c>
      <c r="B33" s="836"/>
      <c r="C33" s="838"/>
      <c r="D33" s="799"/>
      <c r="E33" s="829">
        <v>3</v>
      </c>
      <c r="F33" s="830">
        <v>1.75</v>
      </c>
      <c r="G33" s="789">
        <v>5.3</v>
      </c>
      <c r="H33" s="839">
        <v>4</v>
      </c>
      <c r="I33" s="840">
        <v>2.16</v>
      </c>
      <c r="J33" s="791">
        <v>6</v>
      </c>
      <c r="K33" s="832">
        <v>0.59</v>
      </c>
      <c r="L33" s="831">
        <v>3</v>
      </c>
      <c r="M33" s="831">
        <v>23</v>
      </c>
      <c r="N33" s="833">
        <v>7.67</v>
      </c>
      <c r="O33" s="831" t="s">
        <v>4123</v>
      </c>
      <c r="P33" s="834" t="s">
        <v>4180</v>
      </c>
      <c r="Q33" s="835">
        <f t="shared" si="0"/>
        <v>4</v>
      </c>
      <c r="R33" s="835">
        <f t="shared" si="0"/>
        <v>2.16</v>
      </c>
      <c r="S33" s="836">
        <f t="shared" si="1"/>
        <v>30.68</v>
      </c>
      <c r="T33" s="836">
        <f t="shared" si="2"/>
        <v>24</v>
      </c>
      <c r="U33" s="836">
        <f t="shared" si="3"/>
        <v>-6.68</v>
      </c>
      <c r="V33" s="837">
        <f t="shared" si="4"/>
        <v>0.78226857887874834</v>
      </c>
      <c r="W33" s="790">
        <v>3</v>
      </c>
    </row>
    <row r="34" spans="1:23" ht="14.4" customHeight="1" x14ac:dyDescent="0.3">
      <c r="A34" s="843" t="s">
        <v>4181</v>
      </c>
      <c r="B34" s="836">
        <v>1</v>
      </c>
      <c r="C34" s="838">
        <v>1</v>
      </c>
      <c r="D34" s="799">
        <v>19</v>
      </c>
      <c r="E34" s="829"/>
      <c r="F34" s="830"/>
      <c r="G34" s="789"/>
      <c r="H34" s="839"/>
      <c r="I34" s="840"/>
      <c r="J34" s="791"/>
      <c r="K34" s="832">
        <v>0.97</v>
      </c>
      <c r="L34" s="831">
        <v>4</v>
      </c>
      <c r="M34" s="831">
        <v>32</v>
      </c>
      <c r="N34" s="833">
        <v>10.61</v>
      </c>
      <c r="O34" s="831" t="s">
        <v>4123</v>
      </c>
      <c r="P34" s="834" t="s">
        <v>4182</v>
      </c>
      <c r="Q34" s="835">
        <f t="shared" si="0"/>
        <v>-1</v>
      </c>
      <c r="R34" s="835">
        <f t="shared" si="0"/>
        <v>-1</v>
      </c>
      <c r="S34" s="836" t="str">
        <f t="shared" si="1"/>
        <v/>
      </c>
      <c r="T34" s="836" t="str">
        <f t="shared" si="2"/>
        <v/>
      </c>
      <c r="U34" s="836" t="str">
        <f t="shared" si="3"/>
        <v/>
      </c>
      <c r="V34" s="837" t="str">
        <f t="shared" si="4"/>
        <v/>
      </c>
      <c r="W34" s="790"/>
    </row>
    <row r="35" spans="1:23" ht="14.4" customHeight="1" x14ac:dyDescent="0.3">
      <c r="A35" s="842" t="s">
        <v>4183</v>
      </c>
      <c r="B35" s="774">
        <v>11</v>
      </c>
      <c r="C35" s="775">
        <v>4.74</v>
      </c>
      <c r="D35" s="776">
        <v>8.3000000000000007</v>
      </c>
      <c r="E35" s="793">
        <v>12</v>
      </c>
      <c r="F35" s="777">
        <v>5.86</v>
      </c>
      <c r="G35" s="778">
        <v>6.8</v>
      </c>
      <c r="H35" s="779">
        <v>4</v>
      </c>
      <c r="I35" s="777">
        <v>1.65</v>
      </c>
      <c r="J35" s="787">
        <v>7.3</v>
      </c>
      <c r="K35" s="780">
        <v>0.41</v>
      </c>
      <c r="L35" s="779">
        <v>2</v>
      </c>
      <c r="M35" s="779">
        <v>19</v>
      </c>
      <c r="N35" s="781">
        <v>6.43</v>
      </c>
      <c r="O35" s="779" t="s">
        <v>4123</v>
      </c>
      <c r="P35" s="794" t="s">
        <v>4184</v>
      </c>
      <c r="Q35" s="782">
        <f t="shared" si="0"/>
        <v>-7</v>
      </c>
      <c r="R35" s="782">
        <f t="shared" si="0"/>
        <v>-3.0900000000000003</v>
      </c>
      <c r="S35" s="795">
        <f t="shared" si="1"/>
        <v>25.72</v>
      </c>
      <c r="T35" s="795">
        <f t="shared" si="2"/>
        <v>29.2</v>
      </c>
      <c r="U35" s="795">
        <f t="shared" si="3"/>
        <v>3.4800000000000004</v>
      </c>
      <c r="V35" s="796">
        <f t="shared" si="4"/>
        <v>1.1353032659409021</v>
      </c>
      <c r="W35" s="783">
        <v>5</v>
      </c>
    </row>
    <row r="36" spans="1:23" ht="14.4" customHeight="1" x14ac:dyDescent="0.3">
      <c r="A36" s="843" t="s">
        <v>4185</v>
      </c>
      <c r="B36" s="827">
        <v>24</v>
      </c>
      <c r="C36" s="828">
        <v>12.95</v>
      </c>
      <c r="D36" s="788">
        <v>6.1</v>
      </c>
      <c r="E36" s="829">
        <v>8</v>
      </c>
      <c r="F36" s="830">
        <v>4.49</v>
      </c>
      <c r="G36" s="789">
        <v>6.3</v>
      </c>
      <c r="H36" s="831">
        <v>12</v>
      </c>
      <c r="I36" s="830">
        <v>6.68</v>
      </c>
      <c r="J36" s="789">
        <v>7.6</v>
      </c>
      <c r="K36" s="832">
        <v>0.53</v>
      </c>
      <c r="L36" s="831">
        <v>3</v>
      </c>
      <c r="M36" s="831">
        <v>24</v>
      </c>
      <c r="N36" s="833">
        <v>8.02</v>
      </c>
      <c r="O36" s="831" t="s">
        <v>4123</v>
      </c>
      <c r="P36" s="834" t="s">
        <v>4186</v>
      </c>
      <c r="Q36" s="835">
        <f t="shared" si="0"/>
        <v>-12</v>
      </c>
      <c r="R36" s="835">
        <f t="shared" si="0"/>
        <v>-6.27</v>
      </c>
      <c r="S36" s="836">
        <f t="shared" si="1"/>
        <v>96.24</v>
      </c>
      <c r="T36" s="836">
        <f t="shared" si="2"/>
        <v>91.199999999999989</v>
      </c>
      <c r="U36" s="836">
        <f t="shared" si="3"/>
        <v>-5.0400000000000063</v>
      </c>
      <c r="V36" s="837">
        <f t="shared" si="4"/>
        <v>0.94763092269326676</v>
      </c>
      <c r="W36" s="790">
        <v>8</v>
      </c>
    </row>
    <row r="37" spans="1:23" ht="14.4" customHeight="1" x14ac:dyDescent="0.3">
      <c r="A37" s="843" t="s">
        <v>4187</v>
      </c>
      <c r="B37" s="827">
        <v>1</v>
      </c>
      <c r="C37" s="828">
        <v>0.79</v>
      </c>
      <c r="D37" s="788">
        <v>7</v>
      </c>
      <c r="E37" s="829"/>
      <c r="F37" s="830"/>
      <c r="G37" s="789"/>
      <c r="H37" s="831">
        <v>2</v>
      </c>
      <c r="I37" s="830">
        <v>1.21</v>
      </c>
      <c r="J37" s="789">
        <v>4</v>
      </c>
      <c r="K37" s="832">
        <v>0.79</v>
      </c>
      <c r="L37" s="831">
        <v>4</v>
      </c>
      <c r="M37" s="831">
        <v>32</v>
      </c>
      <c r="N37" s="833">
        <v>10.54</v>
      </c>
      <c r="O37" s="831" t="s">
        <v>4123</v>
      </c>
      <c r="P37" s="834" t="s">
        <v>4188</v>
      </c>
      <c r="Q37" s="835">
        <f t="shared" si="0"/>
        <v>1</v>
      </c>
      <c r="R37" s="835">
        <f t="shared" si="0"/>
        <v>0.41999999999999993</v>
      </c>
      <c r="S37" s="836">
        <f t="shared" si="1"/>
        <v>21.08</v>
      </c>
      <c r="T37" s="836">
        <f t="shared" si="2"/>
        <v>8</v>
      </c>
      <c r="U37" s="836">
        <f t="shared" si="3"/>
        <v>-13.079999999999998</v>
      </c>
      <c r="V37" s="837">
        <f t="shared" si="4"/>
        <v>0.37950664136622392</v>
      </c>
      <c r="W37" s="790"/>
    </row>
    <row r="38" spans="1:23" ht="14.4" customHeight="1" x14ac:dyDescent="0.3">
      <c r="A38" s="842" t="s">
        <v>4189</v>
      </c>
      <c r="B38" s="795">
        <v>10</v>
      </c>
      <c r="C38" s="797">
        <v>3.78</v>
      </c>
      <c r="D38" s="798">
        <v>5.0999999999999996</v>
      </c>
      <c r="E38" s="784">
        <v>14</v>
      </c>
      <c r="F38" s="785">
        <v>8.15</v>
      </c>
      <c r="G38" s="786">
        <v>3.4</v>
      </c>
      <c r="H38" s="779">
        <v>6</v>
      </c>
      <c r="I38" s="777">
        <v>2.21</v>
      </c>
      <c r="J38" s="787">
        <v>4.8</v>
      </c>
      <c r="K38" s="780">
        <v>0.37</v>
      </c>
      <c r="L38" s="779">
        <v>1</v>
      </c>
      <c r="M38" s="779">
        <v>10</v>
      </c>
      <c r="N38" s="781">
        <v>3.46</v>
      </c>
      <c r="O38" s="779" t="s">
        <v>4123</v>
      </c>
      <c r="P38" s="794" t="s">
        <v>4190</v>
      </c>
      <c r="Q38" s="782">
        <f t="shared" si="0"/>
        <v>-4</v>
      </c>
      <c r="R38" s="782">
        <f t="shared" si="0"/>
        <v>-1.5699999999999998</v>
      </c>
      <c r="S38" s="795">
        <f t="shared" si="1"/>
        <v>20.759999999999998</v>
      </c>
      <c r="T38" s="795">
        <f t="shared" si="2"/>
        <v>28.799999999999997</v>
      </c>
      <c r="U38" s="795">
        <f t="shared" si="3"/>
        <v>8.0399999999999991</v>
      </c>
      <c r="V38" s="796">
        <f t="shared" si="4"/>
        <v>1.3872832369942196</v>
      </c>
      <c r="W38" s="783">
        <v>8</v>
      </c>
    </row>
    <row r="39" spans="1:23" ht="14.4" customHeight="1" x14ac:dyDescent="0.3">
      <c r="A39" s="843" t="s">
        <v>4191</v>
      </c>
      <c r="B39" s="836">
        <v>1</v>
      </c>
      <c r="C39" s="838">
        <v>0.51</v>
      </c>
      <c r="D39" s="799">
        <v>4</v>
      </c>
      <c r="E39" s="839">
        <v>1</v>
      </c>
      <c r="F39" s="840">
        <v>0.84</v>
      </c>
      <c r="G39" s="791">
        <v>7</v>
      </c>
      <c r="H39" s="831"/>
      <c r="I39" s="830"/>
      <c r="J39" s="789"/>
      <c r="K39" s="832">
        <v>0.51</v>
      </c>
      <c r="L39" s="831">
        <v>2</v>
      </c>
      <c r="M39" s="831">
        <v>14</v>
      </c>
      <c r="N39" s="833">
        <v>4.6900000000000004</v>
      </c>
      <c r="O39" s="831" t="s">
        <v>4123</v>
      </c>
      <c r="P39" s="834" t="s">
        <v>4192</v>
      </c>
      <c r="Q39" s="835">
        <f t="shared" si="0"/>
        <v>-1</v>
      </c>
      <c r="R39" s="835">
        <f t="shared" si="0"/>
        <v>-0.51</v>
      </c>
      <c r="S39" s="836" t="str">
        <f t="shared" si="1"/>
        <v/>
      </c>
      <c r="T39" s="836" t="str">
        <f t="shared" si="2"/>
        <v/>
      </c>
      <c r="U39" s="836" t="str">
        <f t="shared" si="3"/>
        <v/>
      </c>
      <c r="V39" s="837" t="str">
        <f t="shared" si="4"/>
        <v/>
      </c>
      <c r="W39" s="790"/>
    </row>
    <row r="40" spans="1:23" ht="14.4" customHeight="1" x14ac:dyDescent="0.3">
      <c r="A40" s="842" t="s">
        <v>4193</v>
      </c>
      <c r="B40" s="795">
        <v>12</v>
      </c>
      <c r="C40" s="797">
        <v>3.14</v>
      </c>
      <c r="D40" s="798">
        <v>4.0999999999999996</v>
      </c>
      <c r="E40" s="784">
        <v>18</v>
      </c>
      <c r="F40" s="785">
        <v>5.28</v>
      </c>
      <c r="G40" s="786">
        <v>3.8</v>
      </c>
      <c r="H40" s="779">
        <v>12</v>
      </c>
      <c r="I40" s="777">
        <v>3.21</v>
      </c>
      <c r="J40" s="778">
        <v>3.2</v>
      </c>
      <c r="K40" s="780">
        <v>0.26</v>
      </c>
      <c r="L40" s="779">
        <v>1</v>
      </c>
      <c r="M40" s="779">
        <v>11</v>
      </c>
      <c r="N40" s="781">
        <v>3.79</v>
      </c>
      <c r="O40" s="779" t="s">
        <v>4123</v>
      </c>
      <c r="P40" s="794" t="s">
        <v>4194</v>
      </c>
      <c r="Q40" s="782">
        <f t="shared" si="0"/>
        <v>0</v>
      </c>
      <c r="R40" s="782">
        <f t="shared" si="0"/>
        <v>6.999999999999984E-2</v>
      </c>
      <c r="S40" s="795">
        <f t="shared" si="1"/>
        <v>45.480000000000004</v>
      </c>
      <c r="T40" s="795">
        <f t="shared" si="2"/>
        <v>38.400000000000006</v>
      </c>
      <c r="U40" s="795">
        <f t="shared" si="3"/>
        <v>-7.0799999999999983</v>
      </c>
      <c r="V40" s="796">
        <f t="shared" si="4"/>
        <v>0.84432717678100266</v>
      </c>
      <c r="W40" s="783">
        <v>4</v>
      </c>
    </row>
    <row r="41" spans="1:23" ht="14.4" customHeight="1" x14ac:dyDescent="0.3">
      <c r="A41" s="843" t="s">
        <v>4195</v>
      </c>
      <c r="B41" s="836">
        <v>6</v>
      </c>
      <c r="C41" s="838">
        <v>2.21</v>
      </c>
      <c r="D41" s="799">
        <v>4.2</v>
      </c>
      <c r="E41" s="839">
        <v>1</v>
      </c>
      <c r="F41" s="840">
        <v>0.39</v>
      </c>
      <c r="G41" s="791">
        <v>4</v>
      </c>
      <c r="H41" s="831">
        <v>2</v>
      </c>
      <c r="I41" s="830">
        <v>0.73</v>
      </c>
      <c r="J41" s="789">
        <v>3.5</v>
      </c>
      <c r="K41" s="832">
        <v>0.36</v>
      </c>
      <c r="L41" s="831">
        <v>1</v>
      </c>
      <c r="M41" s="831">
        <v>13</v>
      </c>
      <c r="N41" s="833">
        <v>4.49</v>
      </c>
      <c r="O41" s="831" t="s">
        <v>4123</v>
      </c>
      <c r="P41" s="834" t="s">
        <v>4196</v>
      </c>
      <c r="Q41" s="835">
        <f t="shared" si="0"/>
        <v>-4</v>
      </c>
      <c r="R41" s="835">
        <f t="shared" si="0"/>
        <v>-1.48</v>
      </c>
      <c r="S41" s="836">
        <f t="shared" si="1"/>
        <v>8.98</v>
      </c>
      <c r="T41" s="836">
        <f t="shared" si="2"/>
        <v>7</v>
      </c>
      <c r="U41" s="836">
        <f t="shared" si="3"/>
        <v>-1.9800000000000004</v>
      </c>
      <c r="V41" s="837">
        <f t="shared" si="4"/>
        <v>0.77951002227171484</v>
      </c>
      <c r="W41" s="790">
        <v>1</v>
      </c>
    </row>
    <row r="42" spans="1:23" ht="14.4" customHeight="1" x14ac:dyDescent="0.3">
      <c r="A42" s="843" t="s">
        <v>4197</v>
      </c>
      <c r="B42" s="836"/>
      <c r="C42" s="838"/>
      <c r="D42" s="799"/>
      <c r="E42" s="839"/>
      <c r="F42" s="840"/>
      <c r="G42" s="791"/>
      <c r="H42" s="831">
        <v>1</v>
      </c>
      <c r="I42" s="830">
        <v>0.63</v>
      </c>
      <c r="J42" s="792">
        <v>11</v>
      </c>
      <c r="K42" s="832">
        <v>0.63</v>
      </c>
      <c r="L42" s="831">
        <v>2</v>
      </c>
      <c r="M42" s="831">
        <v>20</v>
      </c>
      <c r="N42" s="833">
        <v>6.67</v>
      </c>
      <c r="O42" s="831" t="s">
        <v>4123</v>
      </c>
      <c r="P42" s="834" t="s">
        <v>4198</v>
      </c>
      <c r="Q42" s="835">
        <f t="shared" si="0"/>
        <v>1</v>
      </c>
      <c r="R42" s="835">
        <f t="shared" si="0"/>
        <v>0.63</v>
      </c>
      <c r="S42" s="836">
        <f t="shared" si="1"/>
        <v>6.67</v>
      </c>
      <c r="T42" s="836">
        <f t="shared" si="2"/>
        <v>11</v>
      </c>
      <c r="U42" s="836">
        <f t="shared" si="3"/>
        <v>4.33</v>
      </c>
      <c r="V42" s="837">
        <f t="shared" si="4"/>
        <v>1.6491754122938531</v>
      </c>
      <c r="W42" s="790">
        <v>4</v>
      </c>
    </row>
    <row r="43" spans="1:23" ht="14.4" customHeight="1" x14ac:dyDescent="0.3">
      <c r="A43" s="842" t="s">
        <v>4199</v>
      </c>
      <c r="B43" s="774">
        <v>10</v>
      </c>
      <c r="C43" s="775">
        <v>2.89</v>
      </c>
      <c r="D43" s="776">
        <v>5.2</v>
      </c>
      <c r="E43" s="793">
        <v>8</v>
      </c>
      <c r="F43" s="777">
        <v>2.68</v>
      </c>
      <c r="G43" s="778">
        <v>4.3</v>
      </c>
      <c r="H43" s="779">
        <v>3</v>
      </c>
      <c r="I43" s="777">
        <v>0.87</v>
      </c>
      <c r="J43" s="778">
        <v>3.7</v>
      </c>
      <c r="K43" s="780">
        <v>0.28999999999999998</v>
      </c>
      <c r="L43" s="779">
        <v>1</v>
      </c>
      <c r="M43" s="779">
        <v>13</v>
      </c>
      <c r="N43" s="781">
        <v>4.34</v>
      </c>
      <c r="O43" s="779" t="s">
        <v>4123</v>
      </c>
      <c r="P43" s="794" t="s">
        <v>4200</v>
      </c>
      <c r="Q43" s="782">
        <f t="shared" si="0"/>
        <v>-7</v>
      </c>
      <c r="R43" s="782">
        <f t="shared" si="0"/>
        <v>-2.02</v>
      </c>
      <c r="S43" s="795">
        <f t="shared" si="1"/>
        <v>13.02</v>
      </c>
      <c r="T43" s="795">
        <f t="shared" si="2"/>
        <v>11.100000000000001</v>
      </c>
      <c r="U43" s="795">
        <f t="shared" si="3"/>
        <v>-1.9199999999999982</v>
      </c>
      <c r="V43" s="796">
        <f t="shared" si="4"/>
        <v>0.85253456221198165</v>
      </c>
      <c r="W43" s="783">
        <v>2</v>
      </c>
    </row>
    <row r="44" spans="1:23" ht="14.4" customHeight="1" x14ac:dyDescent="0.3">
      <c r="A44" s="843" t="s">
        <v>4201</v>
      </c>
      <c r="B44" s="827">
        <v>3</v>
      </c>
      <c r="C44" s="828">
        <v>1.07</v>
      </c>
      <c r="D44" s="788">
        <v>4.7</v>
      </c>
      <c r="E44" s="829">
        <v>4</v>
      </c>
      <c r="F44" s="830">
        <v>1.6</v>
      </c>
      <c r="G44" s="789">
        <v>6.5</v>
      </c>
      <c r="H44" s="831">
        <v>2</v>
      </c>
      <c r="I44" s="830">
        <v>0.83</v>
      </c>
      <c r="J44" s="792">
        <v>6</v>
      </c>
      <c r="K44" s="832">
        <v>0.36</v>
      </c>
      <c r="L44" s="831">
        <v>2</v>
      </c>
      <c r="M44" s="831">
        <v>17</v>
      </c>
      <c r="N44" s="833">
        <v>5.63</v>
      </c>
      <c r="O44" s="831" t="s">
        <v>4123</v>
      </c>
      <c r="P44" s="834" t="s">
        <v>4202</v>
      </c>
      <c r="Q44" s="835">
        <f t="shared" si="0"/>
        <v>-1</v>
      </c>
      <c r="R44" s="835">
        <f t="shared" si="0"/>
        <v>-0.2400000000000001</v>
      </c>
      <c r="S44" s="836">
        <f t="shared" si="1"/>
        <v>11.26</v>
      </c>
      <c r="T44" s="836">
        <f t="shared" si="2"/>
        <v>12</v>
      </c>
      <c r="U44" s="836">
        <f t="shared" si="3"/>
        <v>0.74000000000000021</v>
      </c>
      <c r="V44" s="837">
        <f t="shared" si="4"/>
        <v>1.0657193605683837</v>
      </c>
      <c r="W44" s="790">
        <v>3</v>
      </c>
    </row>
    <row r="45" spans="1:23" ht="14.4" customHeight="1" x14ac:dyDescent="0.3">
      <c r="A45" s="843" t="s">
        <v>4203</v>
      </c>
      <c r="B45" s="827">
        <v>1</v>
      </c>
      <c r="C45" s="828">
        <v>0.47</v>
      </c>
      <c r="D45" s="788">
        <v>4</v>
      </c>
      <c r="E45" s="829"/>
      <c r="F45" s="830"/>
      <c r="G45" s="789"/>
      <c r="H45" s="831"/>
      <c r="I45" s="830"/>
      <c r="J45" s="789"/>
      <c r="K45" s="832">
        <v>0.47</v>
      </c>
      <c r="L45" s="831">
        <v>2</v>
      </c>
      <c r="M45" s="831">
        <v>22</v>
      </c>
      <c r="N45" s="833">
        <v>7.27</v>
      </c>
      <c r="O45" s="831" t="s">
        <v>4123</v>
      </c>
      <c r="P45" s="834" t="s">
        <v>4204</v>
      </c>
      <c r="Q45" s="835">
        <f t="shared" si="0"/>
        <v>-1</v>
      </c>
      <c r="R45" s="835">
        <f t="shared" si="0"/>
        <v>-0.47</v>
      </c>
      <c r="S45" s="836" t="str">
        <f t="shared" si="1"/>
        <v/>
      </c>
      <c r="T45" s="836" t="str">
        <f t="shared" si="2"/>
        <v/>
      </c>
      <c r="U45" s="836" t="str">
        <f t="shared" si="3"/>
        <v/>
      </c>
      <c r="V45" s="837" t="str">
        <f t="shared" si="4"/>
        <v/>
      </c>
      <c r="W45" s="790"/>
    </row>
    <row r="46" spans="1:23" ht="14.4" customHeight="1" x14ac:dyDescent="0.3">
      <c r="A46" s="842" t="s">
        <v>4205</v>
      </c>
      <c r="B46" s="795">
        <v>3</v>
      </c>
      <c r="C46" s="797">
        <v>0.87</v>
      </c>
      <c r="D46" s="798">
        <v>3.3</v>
      </c>
      <c r="E46" s="784">
        <v>2</v>
      </c>
      <c r="F46" s="785">
        <v>0.6</v>
      </c>
      <c r="G46" s="786">
        <v>2</v>
      </c>
      <c r="H46" s="779">
        <v>1</v>
      </c>
      <c r="I46" s="777">
        <v>0.28999999999999998</v>
      </c>
      <c r="J46" s="778">
        <v>3</v>
      </c>
      <c r="K46" s="780">
        <v>0.28999999999999998</v>
      </c>
      <c r="L46" s="779">
        <v>1</v>
      </c>
      <c r="M46" s="779">
        <v>12</v>
      </c>
      <c r="N46" s="781">
        <v>3.86</v>
      </c>
      <c r="O46" s="779" t="s">
        <v>4123</v>
      </c>
      <c r="P46" s="794" t="s">
        <v>4206</v>
      </c>
      <c r="Q46" s="782">
        <f t="shared" si="0"/>
        <v>-2</v>
      </c>
      <c r="R46" s="782">
        <f t="shared" si="0"/>
        <v>-0.58000000000000007</v>
      </c>
      <c r="S46" s="795">
        <f t="shared" si="1"/>
        <v>3.86</v>
      </c>
      <c r="T46" s="795">
        <f t="shared" si="2"/>
        <v>3</v>
      </c>
      <c r="U46" s="795">
        <f t="shared" si="3"/>
        <v>-0.85999999999999988</v>
      </c>
      <c r="V46" s="796">
        <f t="shared" si="4"/>
        <v>0.77720207253886009</v>
      </c>
      <c r="W46" s="783"/>
    </row>
    <row r="47" spans="1:23" ht="14.4" customHeight="1" x14ac:dyDescent="0.3">
      <c r="A47" s="843" t="s">
        <v>4207</v>
      </c>
      <c r="B47" s="836"/>
      <c r="C47" s="838"/>
      <c r="D47" s="799"/>
      <c r="E47" s="839">
        <v>1</v>
      </c>
      <c r="F47" s="840">
        <v>0.49</v>
      </c>
      <c r="G47" s="791">
        <v>16</v>
      </c>
      <c r="H47" s="831">
        <v>1</v>
      </c>
      <c r="I47" s="830">
        <v>0.41</v>
      </c>
      <c r="J47" s="792">
        <v>10</v>
      </c>
      <c r="K47" s="832">
        <v>0.41</v>
      </c>
      <c r="L47" s="831">
        <v>2</v>
      </c>
      <c r="M47" s="831">
        <v>17</v>
      </c>
      <c r="N47" s="833">
        <v>5.53</v>
      </c>
      <c r="O47" s="831" t="s">
        <v>4123</v>
      </c>
      <c r="P47" s="834" t="s">
        <v>4208</v>
      </c>
      <c r="Q47" s="835">
        <f t="shared" si="0"/>
        <v>1</v>
      </c>
      <c r="R47" s="835">
        <f t="shared" si="0"/>
        <v>0.41</v>
      </c>
      <c r="S47" s="836">
        <f t="shared" si="1"/>
        <v>5.53</v>
      </c>
      <c r="T47" s="836">
        <f t="shared" si="2"/>
        <v>10</v>
      </c>
      <c r="U47" s="836">
        <f t="shared" si="3"/>
        <v>4.47</v>
      </c>
      <c r="V47" s="837">
        <f t="shared" si="4"/>
        <v>1.8083182640144664</v>
      </c>
      <c r="W47" s="790">
        <v>4</v>
      </c>
    </row>
    <row r="48" spans="1:23" ht="14.4" customHeight="1" x14ac:dyDescent="0.3">
      <c r="A48" s="842" t="s">
        <v>4209</v>
      </c>
      <c r="B48" s="774">
        <v>15</v>
      </c>
      <c r="C48" s="775">
        <v>29.35</v>
      </c>
      <c r="D48" s="776">
        <v>10.7</v>
      </c>
      <c r="E48" s="793">
        <v>18</v>
      </c>
      <c r="F48" s="777">
        <v>34.67</v>
      </c>
      <c r="G48" s="778">
        <v>11.1</v>
      </c>
      <c r="H48" s="779">
        <v>16</v>
      </c>
      <c r="I48" s="777">
        <v>31.17</v>
      </c>
      <c r="J48" s="778">
        <v>9.9</v>
      </c>
      <c r="K48" s="780">
        <v>1.95</v>
      </c>
      <c r="L48" s="779">
        <v>4</v>
      </c>
      <c r="M48" s="779">
        <v>34</v>
      </c>
      <c r="N48" s="781">
        <v>11.37</v>
      </c>
      <c r="O48" s="779" t="s">
        <v>4123</v>
      </c>
      <c r="P48" s="794" t="s">
        <v>4210</v>
      </c>
      <c r="Q48" s="782">
        <f t="shared" si="0"/>
        <v>1</v>
      </c>
      <c r="R48" s="782">
        <f t="shared" si="0"/>
        <v>1.8200000000000003</v>
      </c>
      <c r="S48" s="795">
        <f t="shared" si="1"/>
        <v>181.92</v>
      </c>
      <c r="T48" s="795">
        <f t="shared" si="2"/>
        <v>158.4</v>
      </c>
      <c r="U48" s="795">
        <f t="shared" si="3"/>
        <v>-23.519999999999982</v>
      </c>
      <c r="V48" s="796">
        <f t="shared" si="4"/>
        <v>0.87071240105540904</v>
      </c>
      <c r="W48" s="783">
        <v>11</v>
      </c>
    </row>
    <row r="49" spans="1:23" ht="14.4" customHeight="1" x14ac:dyDescent="0.3">
      <c r="A49" s="843" t="s">
        <v>4211</v>
      </c>
      <c r="B49" s="827">
        <v>8</v>
      </c>
      <c r="C49" s="828">
        <v>15.93</v>
      </c>
      <c r="D49" s="788">
        <v>11.3</v>
      </c>
      <c r="E49" s="829">
        <v>2</v>
      </c>
      <c r="F49" s="830">
        <v>4.29</v>
      </c>
      <c r="G49" s="789">
        <v>11</v>
      </c>
      <c r="H49" s="831">
        <v>3</v>
      </c>
      <c r="I49" s="830">
        <v>6.06</v>
      </c>
      <c r="J49" s="789">
        <v>11</v>
      </c>
      <c r="K49" s="832">
        <v>1.99</v>
      </c>
      <c r="L49" s="831">
        <v>4</v>
      </c>
      <c r="M49" s="831">
        <v>38</v>
      </c>
      <c r="N49" s="833">
        <v>12.65</v>
      </c>
      <c r="O49" s="831" t="s">
        <v>4123</v>
      </c>
      <c r="P49" s="834" t="s">
        <v>4212</v>
      </c>
      <c r="Q49" s="835">
        <f t="shared" si="0"/>
        <v>-5</v>
      </c>
      <c r="R49" s="835">
        <f t="shared" si="0"/>
        <v>-9.870000000000001</v>
      </c>
      <c r="S49" s="836">
        <f t="shared" si="1"/>
        <v>37.950000000000003</v>
      </c>
      <c r="T49" s="836">
        <f t="shared" si="2"/>
        <v>33</v>
      </c>
      <c r="U49" s="836">
        <f t="shared" si="3"/>
        <v>-4.9500000000000028</v>
      </c>
      <c r="V49" s="837">
        <f t="shared" si="4"/>
        <v>0.86956521739130432</v>
      </c>
      <c r="W49" s="790"/>
    </row>
    <row r="50" spans="1:23" ht="14.4" customHeight="1" x14ac:dyDescent="0.3">
      <c r="A50" s="843" t="s">
        <v>4213</v>
      </c>
      <c r="B50" s="827">
        <v>2</v>
      </c>
      <c r="C50" s="828">
        <v>5.77</v>
      </c>
      <c r="D50" s="788">
        <v>13</v>
      </c>
      <c r="E50" s="829"/>
      <c r="F50" s="830"/>
      <c r="G50" s="789"/>
      <c r="H50" s="831"/>
      <c r="I50" s="830"/>
      <c r="J50" s="789"/>
      <c r="K50" s="832">
        <v>2.89</v>
      </c>
      <c r="L50" s="831">
        <v>5</v>
      </c>
      <c r="M50" s="831">
        <v>49</v>
      </c>
      <c r="N50" s="833">
        <v>16.23</v>
      </c>
      <c r="O50" s="831" t="s">
        <v>4123</v>
      </c>
      <c r="P50" s="834" t="s">
        <v>4214</v>
      </c>
      <c r="Q50" s="835">
        <f t="shared" si="0"/>
        <v>-2</v>
      </c>
      <c r="R50" s="835">
        <f t="shared" si="0"/>
        <v>-5.77</v>
      </c>
      <c r="S50" s="836" t="str">
        <f t="shared" si="1"/>
        <v/>
      </c>
      <c r="T50" s="836" t="str">
        <f t="shared" si="2"/>
        <v/>
      </c>
      <c r="U50" s="836" t="str">
        <f t="shared" si="3"/>
        <v/>
      </c>
      <c r="V50" s="837" t="str">
        <f t="shared" si="4"/>
        <v/>
      </c>
      <c r="W50" s="790"/>
    </row>
    <row r="51" spans="1:23" ht="14.4" customHeight="1" x14ac:dyDescent="0.3">
      <c r="A51" s="842" t="s">
        <v>4215</v>
      </c>
      <c r="B51" s="795">
        <v>3</v>
      </c>
      <c r="C51" s="797">
        <v>1.57</v>
      </c>
      <c r="D51" s="798">
        <v>7.7</v>
      </c>
      <c r="E51" s="784">
        <v>7</v>
      </c>
      <c r="F51" s="785">
        <v>4.0199999999999996</v>
      </c>
      <c r="G51" s="786">
        <v>5</v>
      </c>
      <c r="H51" s="779">
        <v>5</v>
      </c>
      <c r="I51" s="777">
        <v>2.2799999999999998</v>
      </c>
      <c r="J51" s="778">
        <v>3.2</v>
      </c>
      <c r="K51" s="780">
        <v>0.45</v>
      </c>
      <c r="L51" s="779">
        <v>1</v>
      </c>
      <c r="M51" s="779">
        <v>12</v>
      </c>
      <c r="N51" s="781">
        <v>4.0599999999999996</v>
      </c>
      <c r="O51" s="779" t="s">
        <v>4123</v>
      </c>
      <c r="P51" s="794" t="s">
        <v>4216</v>
      </c>
      <c r="Q51" s="782">
        <f t="shared" si="0"/>
        <v>2</v>
      </c>
      <c r="R51" s="782">
        <f t="shared" si="0"/>
        <v>0.70999999999999974</v>
      </c>
      <c r="S51" s="795">
        <f t="shared" si="1"/>
        <v>20.299999999999997</v>
      </c>
      <c r="T51" s="795">
        <f t="shared" si="2"/>
        <v>16</v>
      </c>
      <c r="U51" s="795">
        <f t="shared" si="3"/>
        <v>-4.2999999999999972</v>
      </c>
      <c r="V51" s="796">
        <f t="shared" si="4"/>
        <v>0.78817733990147798</v>
      </c>
      <c r="W51" s="783">
        <v>2</v>
      </c>
    </row>
    <row r="52" spans="1:23" ht="14.4" customHeight="1" x14ac:dyDescent="0.3">
      <c r="A52" s="843" t="s">
        <v>4217</v>
      </c>
      <c r="B52" s="836">
        <v>3</v>
      </c>
      <c r="C52" s="838">
        <v>1.84</v>
      </c>
      <c r="D52" s="799">
        <v>7.3</v>
      </c>
      <c r="E52" s="839"/>
      <c r="F52" s="840"/>
      <c r="G52" s="791"/>
      <c r="H52" s="831"/>
      <c r="I52" s="830"/>
      <c r="J52" s="789"/>
      <c r="K52" s="832">
        <v>0.61</v>
      </c>
      <c r="L52" s="831">
        <v>2</v>
      </c>
      <c r="M52" s="831">
        <v>17</v>
      </c>
      <c r="N52" s="833">
        <v>5.69</v>
      </c>
      <c r="O52" s="831" t="s">
        <v>4123</v>
      </c>
      <c r="P52" s="834" t="s">
        <v>4218</v>
      </c>
      <c r="Q52" s="835">
        <f t="shared" si="0"/>
        <v>-3</v>
      </c>
      <c r="R52" s="835">
        <f t="shared" si="0"/>
        <v>-1.84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37" t="str">
        <f t="shared" si="4"/>
        <v/>
      </c>
      <c r="W52" s="790"/>
    </row>
    <row r="53" spans="1:23" ht="14.4" customHeight="1" x14ac:dyDescent="0.3">
      <c r="A53" s="842" t="s">
        <v>4219</v>
      </c>
      <c r="B53" s="774">
        <v>61</v>
      </c>
      <c r="C53" s="775">
        <v>175.14</v>
      </c>
      <c r="D53" s="776">
        <v>8.4</v>
      </c>
      <c r="E53" s="793">
        <v>67</v>
      </c>
      <c r="F53" s="777">
        <v>186.29</v>
      </c>
      <c r="G53" s="778">
        <v>9.1999999999999993</v>
      </c>
      <c r="H53" s="779">
        <v>67</v>
      </c>
      <c r="I53" s="777">
        <v>160.02000000000001</v>
      </c>
      <c r="J53" s="787">
        <v>7.9</v>
      </c>
      <c r="K53" s="780">
        <v>0.94</v>
      </c>
      <c r="L53" s="779">
        <v>3</v>
      </c>
      <c r="M53" s="779">
        <v>23</v>
      </c>
      <c r="N53" s="781">
        <v>7.53</v>
      </c>
      <c r="O53" s="779" t="s">
        <v>4123</v>
      </c>
      <c r="P53" s="794" t="s">
        <v>4220</v>
      </c>
      <c r="Q53" s="782">
        <f t="shared" si="0"/>
        <v>6</v>
      </c>
      <c r="R53" s="782">
        <f t="shared" si="0"/>
        <v>-15.119999999999976</v>
      </c>
      <c r="S53" s="795">
        <f t="shared" si="1"/>
        <v>504.51</v>
      </c>
      <c r="T53" s="795">
        <f t="shared" si="2"/>
        <v>529.30000000000007</v>
      </c>
      <c r="U53" s="795">
        <f t="shared" si="3"/>
        <v>24.790000000000077</v>
      </c>
      <c r="V53" s="796">
        <f t="shared" si="4"/>
        <v>1.0491367861885792</v>
      </c>
      <c r="W53" s="783">
        <v>76</v>
      </c>
    </row>
    <row r="54" spans="1:23" ht="14.4" customHeight="1" x14ac:dyDescent="0.3">
      <c r="A54" s="843" t="s">
        <v>4221</v>
      </c>
      <c r="B54" s="827">
        <v>18</v>
      </c>
      <c r="C54" s="828">
        <v>52.18</v>
      </c>
      <c r="D54" s="788">
        <v>10</v>
      </c>
      <c r="E54" s="829">
        <v>8</v>
      </c>
      <c r="F54" s="830">
        <v>25.56</v>
      </c>
      <c r="G54" s="789">
        <v>9.8000000000000007</v>
      </c>
      <c r="H54" s="831">
        <v>8</v>
      </c>
      <c r="I54" s="830">
        <v>16.309999999999999</v>
      </c>
      <c r="J54" s="789">
        <v>7.8</v>
      </c>
      <c r="K54" s="832">
        <v>1.04</v>
      </c>
      <c r="L54" s="831">
        <v>3</v>
      </c>
      <c r="M54" s="831">
        <v>25</v>
      </c>
      <c r="N54" s="833">
        <v>8.17</v>
      </c>
      <c r="O54" s="831" t="s">
        <v>4123</v>
      </c>
      <c r="P54" s="834" t="s">
        <v>4222</v>
      </c>
      <c r="Q54" s="835">
        <f t="shared" si="0"/>
        <v>-10</v>
      </c>
      <c r="R54" s="835">
        <f t="shared" si="0"/>
        <v>-35.870000000000005</v>
      </c>
      <c r="S54" s="836">
        <f t="shared" si="1"/>
        <v>65.36</v>
      </c>
      <c r="T54" s="836">
        <f t="shared" si="2"/>
        <v>62.4</v>
      </c>
      <c r="U54" s="836">
        <f t="shared" si="3"/>
        <v>-2.9600000000000009</v>
      </c>
      <c r="V54" s="837">
        <f t="shared" si="4"/>
        <v>0.95471236230110157</v>
      </c>
      <c r="W54" s="790">
        <v>2</v>
      </c>
    </row>
    <row r="55" spans="1:23" ht="14.4" customHeight="1" x14ac:dyDescent="0.3">
      <c r="A55" s="843" t="s">
        <v>4223</v>
      </c>
      <c r="B55" s="827">
        <v>1</v>
      </c>
      <c r="C55" s="828">
        <v>4.13</v>
      </c>
      <c r="D55" s="788">
        <v>8</v>
      </c>
      <c r="E55" s="829">
        <v>2</v>
      </c>
      <c r="F55" s="830">
        <v>2.99</v>
      </c>
      <c r="G55" s="789">
        <v>8</v>
      </c>
      <c r="H55" s="831"/>
      <c r="I55" s="830"/>
      <c r="J55" s="789"/>
      <c r="K55" s="832">
        <v>1.31</v>
      </c>
      <c r="L55" s="831">
        <v>3</v>
      </c>
      <c r="M55" s="831">
        <v>30</v>
      </c>
      <c r="N55" s="833">
        <v>9.94</v>
      </c>
      <c r="O55" s="831" t="s">
        <v>4123</v>
      </c>
      <c r="P55" s="834" t="s">
        <v>4224</v>
      </c>
      <c r="Q55" s="835">
        <f t="shared" si="0"/>
        <v>-1</v>
      </c>
      <c r="R55" s="835">
        <f t="shared" si="0"/>
        <v>-4.13</v>
      </c>
      <c r="S55" s="836" t="str">
        <f t="shared" si="1"/>
        <v/>
      </c>
      <c r="T55" s="836" t="str">
        <f t="shared" si="2"/>
        <v/>
      </c>
      <c r="U55" s="836" t="str">
        <f t="shared" si="3"/>
        <v/>
      </c>
      <c r="V55" s="837" t="str">
        <f t="shared" si="4"/>
        <v/>
      </c>
      <c r="W55" s="790"/>
    </row>
    <row r="56" spans="1:23" ht="14.4" customHeight="1" x14ac:dyDescent="0.3">
      <c r="A56" s="842" t="s">
        <v>4225</v>
      </c>
      <c r="B56" s="774">
        <v>33</v>
      </c>
      <c r="C56" s="775">
        <v>17.03</v>
      </c>
      <c r="D56" s="776">
        <v>3.9</v>
      </c>
      <c r="E56" s="793">
        <v>23</v>
      </c>
      <c r="F56" s="777">
        <v>11.2</v>
      </c>
      <c r="G56" s="778">
        <v>3.5</v>
      </c>
      <c r="H56" s="779">
        <v>22</v>
      </c>
      <c r="I56" s="777">
        <v>11.35</v>
      </c>
      <c r="J56" s="778">
        <v>3.4</v>
      </c>
      <c r="K56" s="780">
        <v>0.48</v>
      </c>
      <c r="L56" s="779">
        <v>1</v>
      </c>
      <c r="M56" s="779">
        <v>13</v>
      </c>
      <c r="N56" s="781">
        <v>4.3099999999999996</v>
      </c>
      <c r="O56" s="779" t="s">
        <v>4123</v>
      </c>
      <c r="P56" s="794" t="s">
        <v>4226</v>
      </c>
      <c r="Q56" s="782">
        <f t="shared" si="0"/>
        <v>-11</v>
      </c>
      <c r="R56" s="782">
        <f t="shared" si="0"/>
        <v>-5.6800000000000015</v>
      </c>
      <c r="S56" s="795">
        <f t="shared" si="1"/>
        <v>94.82</v>
      </c>
      <c r="T56" s="795">
        <f t="shared" si="2"/>
        <v>74.8</v>
      </c>
      <c r="U56" s="795">
        <f t="shared" si="3"/>
        <v>-20.019999999999996</v>
      </c>
      <c r="V56" s="796">
        <f t="shared" si="4"/>
        <v>0.78886310904872392</v>
      </c>
      <c r="W56" s="783">
        <v>2</v>
      </c>
    </row>
    <row r="57" spans="1:23" ht="14.4" customHeight="1" x14ac:dyDescent="0.3">
      <c r="A57" s="843" t="s">
        <v>4227</v>
      </c>
      <c r="B57" s="827">
        <v>4</v>
      </c>
      <c r="C57" s="828">
        <v>2.4700000000000002</v>
      </c>
      <c r="D57" s="788">
        <v>8</v>
      </c>
      <c r="E57" s="829"/>
      <c r="F57" s="830"/>
      <c r="G57" s="789"/>
      <c r="H57" s="831">
        <v>2</v>
      </c>
      <c r="I57" s="830">
        <v>1.21</v>
      </c>
      <c r="J57" s="792">
        <v>9</v>
      </c>
      <c r="K57" s="832">
        <v>0.6</v>
      </c>
      <c r="L57" s="831">
        <v>2</v>
      </c>
      <c r="M57" s="831">
        <v>18</v>
      </c>
      <c r="N57" s="833">
        <v>6.08</v>
      </c>
      <c r="O57" s="831" t="s">
        <v>4123</v>
      </c>
      <c r="P57" s="834" t="s">
        <v>4228</v>
      </c>
      <c r="Q57" s="835">
        <f t="shared" si="0"/>
        <v>-2</v>
      </c>
      <c r="R57" s="835">
        <f t="shared" si="0"/>
        <v>-1.2600000000000002</v>
      </c>
      <c r="S57" s="836">
        <f t="shared" si="1"/>
        <v>12.16</v>
      </c>
      <c r="T57" s="836">
        <f t="shared" si="2"/>
        <v>18</v>
      </c>
      <c r="U57" s="836">
        <f t="shared" si="3"/>
        <v>5.84</v>
      </c>
      <c r="V57" s="837">
        <f t="shared" si="4"/>
        <v>1.4802631578947367</v>
      </c>
      <c r="W57" s="790">
        <v>8</v>
      </c>
    </row>
    <row r="58" spans="1:23" ht="14.4" customHeight="1" x14ac:dyDescent="0.3">
      <c r="A58" s="843" t="s">
        <v>4229</v>
      </c>
      <c r="B58" s="827">
        <v>1</v>
      </c>
      <c r="C58" s="828">
        <v>0.79</v>
      </c>
      <c r="D58" s="788">
        <v>5</v>
      </c>
      <c r="E58" s="829">
        <v>1</v>
      </c>
      <c r="F58" s="830">
        <v>1.4</v>
      </c>
      <c r="G58" s="789">
        <v>31</v>
      </c>
      <c r="H58" s="831"/>
      <c r="I58" s="830"/>
      <c r="J58" s="789"/>
      <c r="K58" s="832">
        <v>0.79</v>
      </c>
      <c r="L58" s="831">
        <v>3</v>
      </c>
      <c r="M58" s="831">
        <v>24</v>
      </c>
      <c r="N58" s="833">
        <v>8.02</v>
      </c>
      <c r="O58" s="831" t="s">
        <v>4123</v>
      </c>
      <c r="P58" s="834" t="s">
        <v>4230</v>
      </c>
      <c r="Q58" s="835">
        <f t="shared" si="0"/>
        <v>-1</v>
      </c>
      <c r="R58" s="835">
        <f t="shared" si="0"/>
        <v>-0.79</v>
      </c>
      <c r="S58" s="836" t="str">
        <f t="shared" si="1"/>
        <v/>
      </c>
      <c r="T58" s="836" t="str">
        <f t="shared" si="2"/>
        <v/>
      </c>
      <c r="U58" s="836" t="str">
        <f t="shared" si="3"/>
        <v/>
      </c>
      <c r="V58" s="837" t="str">
        <f t="shared" si="4"/>
        <v/>
      </c>
      <c r="W58" s="790"/>
    </row>
    <row r="59" spans="1:23" ht="14.4" customHeight="1" x14ac:dyDescent="0.3">
      <c r="A59" s="842" t="s">
        <v>4231</v>
      </c>
      <c r="B59" s="795">
        <v>22</v>
      </c>
      <c r="C59" s="797">
        <v>8.1999999999999993</v>
      </c>
      <c r="D59" s="798">
        <v>3.5</v>
      </c>
      <c r="E59" s="793">
        <v>13</v>
      </c>
      <c r="F59" s="777">
        <v>4.08</v>
      </c>
      <c r="G59" s="778">
        <v>2.9</v>
      </c>
      <c r="H59" s="784">
        <v>29</v>
      </c>
      <c r="I59" s="785">
        <v>10.46</v>
      </c>
      <c r="J59" s="786">
        <v>2.8</v>
      </c>
      <c r="K59" s="780">
        <v>0.36</v>
      </c>
      <c r="L59" s="779">
        <v>1</v>
      </c>
      <c r="M59" s="779">
        <v>10</v>
      </c>
      <c r="N59" s="781">
        <v>3.2</v>
      </c>
      <c r="O59" s="779" t="s">
        <v>4123</v>
      </c>
      <c r="P59" s="794" t="s">
        <v>4232</v>
      </c>
      <c r="Q59" s="782">
        <f t="shared" si="0"/>
        <v>7</v>
      </c>
      <c r="R59" s="782">
        <f t="shared" si="0"/>
        <v>2.2600000000000016</v>
      </c>
      <c r="S59" s="795">
        <f t="shared" si="1"/>
        <v>92.800000000000011</v>
      </c>
      <c r="T59" s="795">
        <f t="shared" si="2"/>
        <v>81.199999999999989</v>
      </c>
      <c r="U59" s="795">
        <f t="shared" si="3"/>
        <v>-11.600000000000023</v>
      </c>
      <c r="V59" s="796">
        <f t="shared" si="4"/>
        <v>0.87499999999999978</v>
      </c>
      <c r="W59" s="783">
        <v>8</v>
      </c>
    </row>
    <row r="60" spans="1:23" ht="14.4" customHeight="1" x14ac:dyDescent="0.3">
      <c r="A60" s="843" t="s">
        <v>4233</v>
      </c>
      <c r="B60" s="836">
        <v>2</v>
      </c>
      <c r="C60" s="838">
        <v>0.76</v>
      </c>
      <c r="D60" s="799">
        <v>3</v>
      </c>
      <c r="E60" s="829">
        <v>1</v>
      </c>
      <c r="F60" s="830">
        <v>0.34</v>
      </c>
      <c r="G60" s="789">
        <v>3</v>
      </c>
      <c r="H60" s="839">
        <v>1</v>
      </c>
      <c r="I60" s="840">
        <v>0.38</v>
      </c>
      <c r="J60" s="791">
        <v>2</v>
      </c>
      <c r="K60" s="832">
        <v>0.38</v>
      </c>
      <c r="L60" s="831">
        <v>1</v>
      </c>
      <c r="M60" s="831">
        <v>11</v>
      </c>
      <c r="N60" s="833">
        <v>3.79</v>
      </c>
      <c r="O60" s="831" t="s">
        <v>4123</v>
      </c>
      <c r="P60" s="834" t="s">
        <v>4234</v>
      </c>
      <c r="Q60" s="835">
        <f t="shared" si="0"/>
        <v>-1</v>
      </c>
      <c r="R60" s="835">
        <f t="shared" si="0"/>
        <v>-0.38</v>
      </c>
      <c r="S60" s="836">
        <f t="shared" si="1"/>
        <v>3.79</v>
      </c>
      <c r="T60" s="836">
        <f t="shared" si="2"/>
        <v>2</v>
      </c>
      <c r="U60" s="836">
        <f t="shared" si="3"/>
        <v>-1.79</v>
      </c>
      <c r="V60" s="837">
        <f t="shared" si="4"/>
        <v>0.52770448548812665</v>
      </c>
      <c r="W60" s="790"/>
    </row>
    <row r="61" spans="1:23" ht="14.4" customHeight="1" x14ac:dyDescent="0.3">
      <c r="A61" s="842" t="s">
        <v>4235</v>
      </c>
      <c r="B61" s="774">
        <v>11</v>
      </c>
      <c r="C61" s="775">
        <v>6.75</v>
      </c>
      <c r="D61" s="776">
        <v>5.6</v>
      </c>
      <c r="E61" s="793">
        <v>2</v>
      </c>
      <c r="F61" s="777">
        <v>1.26</v>
      </c>
      <c r="G61" s="778">
        <v>7.5</v>
      </c>
      <c r="H61" s="779">
        <v>3</v>
      </c>
      <c r="I61" s="777">
        <v>1.84</v>
      </c>
      <c r="J61" s="787">
        <v>7.3</v>
      </c>
      <c r="K61" s="780">
        <v>0.61</v>
      </c>
      <c r="L61" s="779">
        <v>2</v>
      </c>
      <c r="M61" s="779">
        <v>14</v>
      </c>
      <c r="N61" s="781">
        <v>4.8099999999999996</v>
      </c>
      <c r="O61" s="779" t="s">
        <v>4123</v>
      </c>
      <c r="P61" s="794" t="s">
        <v>4236</v>
      </c>
      <c r="Q61" s="782">
        <f t="shared" si="0"/>
        <v>-8</v>
      </c>
      <c r="R61" s="782">
        <f t="shared" si="0"/>
        <v>-4.91</v>
      </c>
      <c r="S61" s="795">
        <f t="shared" si="1"/>
        <v>14.43</v>
      </c>
      <c r="T61" s="795">
        <f t="shared" si="2"/>
        <v>21.9</v>
      </c>
      <c r="U61" s="795">
        <f t="shared" si="3"/>
        <v>7.4699999999999989</v>
      </c>
      <c r="V61" s="796">
        <f t="shared" si="4"/>
        <v>1.5176715176715176</v>
      </c>
      <c r="W61" s="783">
        <v>9</v>
      </c>
    </row>
    <row r="62" spans="1:23" ht="14.4" customHeight="1" x14ac:dyDescent="0.3">
      <c r="A62" s="843" t="s">
        <v>4237</v>
      </c>
      <c r="B62" s="827">
        <v>1</v>
      </c>
      <c r="C62" s="828">
        <v>0.94</v>
      </c>
      <c r="D62" s="788">
        <v>7</v>
      </c>
      <c r="E62" s="829">
        <v>1</v>
      </c>
      <c r="F62" s="830">
        <v>0.97</v>
      </c>
      <c r="G62" s="789">
        <v>9</v>
      </c>
      <c r="H62" s="831">
        <v>2</v>
      </c>
      <c r="I62" s="830">
        <v>1.89</v>
      </c>
      <c r="J62" s="789">
        <v>7</v>
      </c>
      <c r="K62" s="832">
        <v>0.94</v>
      </c>
      <c r="L62" s="831">
        <v>3</v>
      </c>
      <c r="M62" s="831">
        <v>26</v>
      </c>
      <c r="N62" s="833">
        <v>8.82</v>
      </c>
      <c r="O62" s="831" t="s">
        <v>4123</v>
      </c>
      <c r="P62" s="834" t="s">
        <v>4238</v>
      </c>
      <c r="Q62" s="835">
        <f t="shared" si="0"/>
        <v>1</v>
      </c>
      <c r="R62" s="835">
        <f t="shared" si="0"/>
        <v>0.95</v>
      </c>
      <c r="S62" s="836">
        <f t="shared" si="1"/>
        <v>17.64</v>
      </c>
      <c r="T62" s="836">
        <f t="shared" si="2"/>
        <v>14</v>
      </c>
      <c r="U62" s="836">
        <f t="shared" si="3"/>
        <v>-3.6400000000000006</v>
      </c>
      <c r="V62" s="837">
        <f t="shared" si="4"/>
        <v>0.79365079365079361</v>
      </c>
      <c r="W62" s="790"/>
    </row>
    <row r="63" spans="1:23" ht="14.4" customHeight="1" x14ac:dyDescent="0.3">
      <c r="A63" s="842" t="s">
        <v>4239</v>
      </c>
      <c r="B63" s="795">
        <v>2</v>
      </c>
      <c r="C63" s="797">
        <v>0.66</v>
      </c>
      <c r="D63" s="798">
        <v>6</v>
      </c>
      <c r="E63" s="793">
        <v>6</v>
      </c>
      <c r="F63" s="777">
        <v>2.4900000000000002</v>
      </c>
      <c r="G63" s="778">
        <v>5.5</v>
      </c>
      <c r="H63" s="784">
        <v>8</v>
      </c>
      <c r="I63" s="785">
        <v>2.62</v>
      </c>
      <c r="J63" s="786">
        <v>3.6</v>
      </c>
      <c r="K63" s="780">
        <v>0.33</v>
      </c>
      <c r="L63" s="779">
        <v>1</v>
      </c>
      <c r="M63" s="779">
        <v>13</v>
      </c>
      <c r="N63" s="781">
        <v>4.41</v>
      </c>
      <c r="O63" s="779" t="s">
        <v>4123</v>
      </c>
      <c r="P63" s="794" t="s">
        <v>4240</v>
      </c>
      <c r="Q63" s="782">
        <f t="shared" si="0"/>
        <v>6</v>
      </c>
      <c r="R63" s="782">
        <f t="shared" si="0"/>
        <v>1.96</v>
      </c>
      <c r="S63" s="795">
        <f t="shared" si="1"/>
        <v>35.28</v>
      </c>
      <c r="T63" s="795">
        <f t="shared" si="2"/>
        <v>28.8</v>
      </c>
      <c r="U63" s="795">
        <f t="shared" si="3"/>
        <v>-6.48</v>
      </c>
      <c r="V63" s="796">
        <f t="shared" si="4"/>
        <v>0.81632653061224492</v>
      </c>
      <c r="W63" s="783">
        <v>7</v>
      </c>
    </row>
    <row r="64" spans="1:23" ht="14.4" customHeight="1" x14ac:dyDescent="0.3">
      <c r="A64" s="843" t="s">
        <v>4241</v>
      </c>
      <c r="B64" s="836">
        <v>4</v>
      </c>
      <c r="C64" s="838">
        <v>2.59</v>
      </c>
      <c r="D64" s="799">
        <v>6.8</v>
      </c>
      <c r="E64" s="829">
        <v>5</v>
      </c>
      <c r="F64" s="830">
        <v>2.8</v>
      </c>
      <c r="G64" s="789">
        <v>8.8000000000000007</v>
      </c>
      <c r="H64" s="839">
        <v>2</v>
      </c>
      <c r="I64" s="840">
        <v>1.3</v>
      </c>
      <c r="J64" s="791">
        <v>6</v>
      </c>
      <c r="K64" s="832">
        <v>0.52</v>
      </c>
      <c r="L64" s="831">
        <v>2</v>
      </c>
      <c r="M64" s="831">
        <v>20</v>
      </c>
      <c r="N64" s="833">
        <v>6.65</v>
      </c>
      <c r="O64" s="831" t="s">
        <v>4123</v>
      </c>
      <c r="P64" s="834" t="s">
        <v>4242</v>
      </c>
      <c r="Q64" s="835">
        <f t="shared" si="0"/>
        <v>-2</v>
      </c>
      <c r="R64" s="835">
        <f t="shared" si="0"/>
        <v>-1.2899999999999998</v>
      </c>
      <c r="S64" s="836">
        <f t="shared" si="1"/>
        <v>13.3</v>
      </c>
      <c r="T64" s="836">
        <f t="shared" si="2"/>
        <v>12</v>
      </c>
      <c r="U64" s="836">
        <f t="shared" si="3"/>
        <v>-1.3000000000000007</v>
      </c>
      <c r="V64" s="837">
        <f t="shared" si="4"/>
        <v>0.90225563909774431</v>
      </c>
      <c r="W64" s="790"/>
    </row>
    <row r="65" spans="1:23" ht="14.4" customHeight="1" x14ac:dyDescent="0.3">
      <c r="A65" s="843" t="s">
        <v>4243</v>
      </c>
      <c r="B65" s="836">
        <v>1</v>
      </c>
      <c r="C65" s="838">
        <v>0.51</v>
      </c>
      <c r="D65" s="799">
        <v>2</v>
      </c>
      <c r="E65" s="829"/>
      <c r="F65" s="830"/>
      <c r="G65" s="789"/>
      <c r="H65" s="839">
        <v>1</v>
      </c>
      <c r="I65" s="840">
        <v>0.51</v>
      </c>
      <c r="J65" s="791">
        <v>2</v>
      </c>
      <c r="K65" s="832">
        <v>0.71</v>
      </c>
      <c r="L65" s="831">
        <v>3</v>
      </c>
      <c r="M65" s="831">
        <v>26</v>
      </c>
      <c r="N65" s="833">
        <v>8.7799999999999994</v>
      </c>
      <c r="O65" s="831" t="s">
        <v>4123</v>
      </c>
      <c r="P65" s="834" t="s">
        <v>4244</v>
      </c>
      <c r="Q65" s="835">
        <f t="shared" si="0"/>
        <v>0</v>
      </c>
      <c r="R65" s="835">
        <f t="shared" si="0"/>
        <v>0</v>
      </c>
      <c r="S65" s="836">
        <f t="shared" si="1"/>
        <v>8.7799999999999994</v>
      </c>
      <c r="T65" s="836">
        <f t="shared" si="2"/>
        <v>2</v>
      </c>
      <c r="U65" s="836">
        <f t="shared" si="3"/>
        <v>-6.7799999999999994</v>
      </c>
      <c r="V65" s="837">
        <f t="shared" si="4"/>
        <v>0.22779043280182235</v>
      </c>
      <c r="W65" s="790"/>
    </row>
    <row r="66" spans="1:23" ht="14.4" customHeight="1" x14ac:dyDescent="0.3">
      <c r="A66" s="842" t="s">
        <v>4245</v>
      </c>
      <c r="B66" s="795">
        <v>14</v>
      </c>
      <c r="C66" s="797">
        <v>3.49</v>
      </c>
      <c r="D66" s="798">
        <v>3.6</v>
      </c>
      <c r="E66" s="784">
        <v>18</v>
      </c>
      <c r="F66" s="785">
        <v>4.79</v>
      </c>
      <c r="G66" s="786">
        <v>4.3</v>
      </c>
      <c r="H66" s="779">
        <v>12</v>
      </c>
      <c r="I66" s="777">
        <v>3.22</v>
      </c>
      <c r="J66" s="787">
        <v>4.7</v>
      </c>
      <c r="K66" s="780">
        <v>0.25</v>
      </c>
      <c r="L66" s="779">
        <v>1</v>
      </c>
      <c r="M66" s="779">
        <v>10</v>
      </c>
      <c r="N66" s="781">
        <v>3.47</v>
      </c>
      <c r="O66" s="779" t="s">
        <v>4123</v>
      </c>
      <c r="P66" s="794" t="s">
        <v>4246</v>
      </c>
      <c r="Q66" s="782">
        <f t="shared" si="0"/>
        <v>-2</v>
      </c>
      <c r="R66" s="782">
        <f t="shared" si="0"/>
        <v>-0.27</v>
      </c>
      <c r="S66" s="795">
        <f t="shared" si="1"/>
        <v>41.64</v>
      </c>
      <c r="T66" s="795">
        <f t="shared" si="2"/>
        <v>56.400000000000006</v>
      </c>
      <c r="U66" s="795">
        <f t="shared" si="3"/>
        <v>14.760000000000005</v>
      </c>
      <c r="V66" s="796">
        <f t="shared" si="4"/>
        <v>1.3544668587896256</v>
      </c>
      <c r="W66" s="783">
        <v>25</v>
      </c>
    </row>
    <row r="67" spans="1:23" ht="14.4" customHeight="1" x14ac:dyDescent="0.3">
      <c r="A67" s="843" t="s">
        <v>4247</v>
      </c>
      <c r="B67" s="836">
        <v>3</v>
      </c>
      <c r="C67" s="838">
        <v>0.98</v>
      </c>
      <c r="D67" s="799">
        <v>8</v>
      </c>
      <c r="E67" s="839">
        <v>7</v>
      </c>
      <c r="F67" s="840">
        <v>2.33</v>
      </c>
      <c r="G67" s="791">
        <v>5.3</v>
      </c>
      <c r="H67" s="831">
        <v>7</v>
      </c>
      <c r="I67" s="830">
        <v>2.66</v>
      </c>
      <c r="J67" s="792">
        <v>6.4</v>
      </c>
      <c r="K67" s="832">
        <v>0.33</v>
      </c>
      <c r="L67" s="831">
        <v>2</v>
      </c>
      <c r="M67" s="831">
        <v>14</v>
      </c>
      <c r="N67" s="833">
        <v>4.6399999999999997</v>
      </c>
      <c r="O67" s="831" t="s">
        <v>4123</v>
      </c>
      <c r="P67" s="834" t="s">
        <v>4248</v>
      </c>
      <c r="Q67" s="835">
        <f t="shared" si="0"/>
        <v>4</v>
      </c>
      <c r="R67" s="835">
        <f t="shared" si="0"/>
        <v>1.6800000000000002</v>
      </c>
      <c r="S67" s="836">
        <f t="shared" si="1"/>
        <v>32.479999999999997</v>
      </c>
      <c r="T67" s="836">
        <f t="shared" si="2"/>
        <v>44.800000000000004</v>
      </c>
      <c r="U67" s="836">
        <f t="shared" si="3"/>
        <v>12.320000000000007</v>
      </c>
      <c r="V67" s="837">
        <f t="shared" si="4"/>
        <v>1.3793103448275865</v>
      </c>
      <c r="W67" s="790">
        <v>16</v>
      </c>
    </row>
    <row r="68" spans="1:23" ht="14.4" customHeight="1" x14ac:dyDescent="0.3">
      <c r="A68" s="843" t="s">
        <v>4249</v>
      </c>
      <c r="B68" s="836">
        <v>2</v>
      </c>
      <c r="C68" s="838">
        <v>0.88</v>
      </c>
      <c r="D68" s="799">
        <v>4</v>
      </c>
      <c r="E68" s="839">
        <v>1</v>
      </c>
      <c r="F68" s="840">
        <v>0.4</v>
      </c>
      <c r="G68" s="791">
        <v>6</v>
      </c>
      <c r="H68" s="831"/>
      <c r="I68" s="830"/>
      <c r="J68" s="789"/>
      <c r="K68" s="832">
        <v>0.44</v>
      </c>
      <c r="L68" s="831">
        <v>2</v>
      </c>
      <c r="M68" s="831">
        <v>17</v>
      </c>
      <c r="N68" s="833">
        <v>5.64</v>
      </c>
      <c r="O68" s="831" t="s">
        <v>4123</v>
      </c>
      <c r="P68" s="834" t="s">
        <v>4250</v>
      </c>
      <c r="Q68" s="835">
        <f t="shared" si="0"/>
        <v>-2</v>
      </c>
      <c r="R68" s="835">
        <f t="shared" si="0"/>
        <v>-0.88</v>
      </c>
      <c r="S68" s="836" t="str">
        <f t="shared" si="1"/>
        <v/>
      </c>
      <c r="T68" s="836" t="str">
        <f t="shared" si="2"/>
        <v/>
      </c>
      <c r="U68" s="836" t="str">
        <f t="shared" si="3"/>
        <v/>
      </c>
      <c r="V68" s="837" t="str">
        <f t="shared" si="4"/>
        <v/>
      </c>
      <c r="W68" s="790"/>
    </row>
    <row r="69" spans="1:23" ht="14.4" customHeight="1" x14ac:dyDescent="0.3">
      <c r="A69" s="842" t="s">
        <v>4251</v>
      </c>
      <c r="B69" s="795"/>
      <c r="C69" s="797"/>
      <c r="D69" s="798"/>
      <c r="E69" s="784">
        <v>1</v>
      </c>
      <c r="F69" s="785">
        <v>0.66</v>
      </c>
      <c r="G69" s="786">
        <v>13</v>
      </c>
      <c r="H69" s="779"/>
      <c r="I69" s="777"/>
      <c r="J69" s="778"/>
      <c r="K69" s="780">
        <v>0.89</v>
      </c>
      <c r="L69" s="779">
        <v>2</v>
      </c>
      <c r="M69" s="779">
        <v>15</v>
      </c>
      <c r="N69" s="781">
        <v>4.97</v>
      </c>
      <c r="O69" s="779" t="s">
        <v>4123</v>
      </c>
      <c r="P69" s="794" t="s">
        <v>4252</v>
      </c>
      <c r="Q69" s="782">
        <f t="shared" si="0"/>
        <v>0</v>
      </c>
      <c r="R69" s="782">
        <f t="shared" si="0"/>
        <v>0</v>
      </c>
      <c r="S69" s="795" t="str">
        <f t="shared" si="1"/>
        <v/>
      </c>
      <c r="T69" s="795" t="str">
        <f t="shared" si="2"/>
        <v/>
      </c>
      <c r="U69" s="795" t="str">
        <f t="shared" si="3"/>
        <v/>
      </c>
      <c r="V69" s="796" t="str">
        <f t="shared" si="4"/>
        <v/>
      </c>
      <c r="W69" s="783"/>
    </row>
    <row r="70" spans="1:23" ht="14.4" customHeight="1" x14ac:dyDescent="0.3">
      <c r="A70" s="842" t="s">
        <v>4253</v>
      </c>
      <c r="B70" s="795"/>
      <c r="C70" s="797"/>
      <c r="D70" s="798"/>
      <c r="E70" s="784">
        <v>1</v>
      </c>
      <c r="F70" s="785">
        <v>0.95</v>
      </c>
      <c r="G70" s="786">
        <v>9</v>
      </c>
      <c r="H70" s="779"/>
      <c r="I70" s="777"/>
      <c r="J70" s="778"/>
      <c r="K70" s="780">
        <v>0.84</v>
      </c>
      <c r="L70" s="779">
        <v>2</v>
      </c>
      <c r="M70" s="779">
        <v>19</v>
      </c>
      <c r="N70" s="781">
        <v>6.2</v>
      </c>
      <c r="O70" s="779" t="s">
        <v>4123</v>
      </c>
      <c r="P70" s="794" t="s">
        <v>4254</v>
      </c>
      <c r="Q70" s="782">
        <f t="shared" ref="Q70:R77" si="5">H70-B70</f>
        <v>0</v>
      </c>
      <c r="R70" s="782">
        <f t="shared" si="5"/>
        <v>0</v>
      </c>
      <c r="S70" s="795" t="str">
        <f t="shared" ref="S70:S77" si="6">IF(H70=0,"",H70*N70)</f>
        <v/>
      </c>
      <c r="T70" s="795" t="str">
        <f t="shared" ref="T70:T77" si="7">IF(H70=0,"",H70*J70)</f>
        <v/>
      </c>
      <c r="U70" s="795" t="str">
        <f t="shared" ref="U70:U77" si="8">IF(H70=0,"",T70-S70)</f>
        <v/>
      </c>
      <c r="V70" s="796" t="str">
        <f t="shared" ref="V70:V77" si="9">IF(H70=0,"",T70/S70)</f>
        <v/>
      </c>
      <c r="W70" s="783"/>
    </row>
    <row r="71" spans="1:23" ht="14.4" customHeight="1" x14ac:dyDescent="0.3">
      <c r="A71" s="842" t="s">
        <v>4255</v>
      </c>
      <c r="B71" s="795">
        <v>1</v>
      </c>
      <c r="C71" s="797">
        <v>1.1599999999999999</v>
      </c>
      <c r="D71" s="798">
        <v>9</v>
      </c>
      <c r="E71" s="793"/>
      <c r="F71" s="777"/>
      <c r="G71" s="778"/>
      <c r="H71" s="784">
        <v>2</v>
      </c>
      <c r="I71" s="785">
        <v>2.0699999999999998</v>
      </c>
      <c r="J71" s="786">
        <v>5.5</v>
      </c>
      <c r="K71" s="780">
        <v>1.1599999999999999</v>
      </c>
      <c r="L71" s="779">
        <v>4</v>
      </c>
      <c r="M71" s="779">
        <v>36</v>
      </c>
      <c r="N71" s="781">
        <v>11.85</v>
      </c>
      <c r="O71" s="779" t="s">
        <v>4123</v>
      </c>
      <c r="P71" s="794" t="s">
        <v>4256</v>
      </c>
      <c r="Q71" s="782">
        <f t="shared" si="5"/>
        <v>1</v>
      </c>
      <c r="R71" s="782">
        <f t="shared" si="5"/>
        <v>0.90999999999999992</v>
      </c>
      <c r="S71" s="795">
        <f t="shared" si="6"/>
        <v>23.7</v>
      </c>
      <c r="T71" s="795">
        <f t="shared" si="7"/>
        <v>11</v>
      </c>
      <c r="U71" s="795">
        <f t="shared" si="8"/>
        <v>-12.7</v>
      </c>
      <c r="V71" s="796">
        <f t="shared" si="9"/>
        <v>0.46413502109704641</v>
      </c>
      <c r="W71" s="783"/>
    </row>
    <row r="72" spans="1:23" ht="14.4" customHeight="1" x14ac:dyDescent="0.3">
      <c r="A72" s="842" t="s">
        <v>4257</v>
      </c>
      <c r="B72" s="795">
        <v>3</v>
      </c>
      <c r="C72" s="797">
        <v>3.75</v>
      </c>
      <c r="D72" s="798">
        <v>7.3</v>
      </c>
      <c r="E72" s="784">
        <v>3</v>
      </c>
      <c r="F72" s="785">
        <v>2.97</v>
      </c>
      <c r="G72" s="786">
        <v>9</v>
      </c>
      <c r="H72" s="779">
        <v>2</v>
      </c>
      <c r="I72" s="777">
        <v>3.43</v>
      </c>
      <c r="J72" s="787">
        <v>14</v>
      </c>
      <c r="K72" s="780">
        <v>1</v>
      </c>
      <c r="L72" s="779">
        <v>2</v>
      </c>
      <c r="M72" s="779">
        <v>19</v>
      </c>
      <c r="N72" s="781">
        <v>6.33</v>
      </c>
      <c r="O72" s="779" t="s">
        <v>4123</v>
      </c>
      <c r="P72" s="794" t="s">
        <v>4258</v>
      </c>
      <c r="Q72" s="782">
        <f t="shared" si="5"/>
        <v>-1</v>
      </c>
      <c r="R72" s="782">
        <f t="shared" si="5"/>
        <v>-0.31999999999999984</v>
      </c>
      <c r="S72" s="795">
        <f t="shared" si="6"/>
        <v>12.66</v>
      </c>
      <c r="T72" s="795">
        <f t="shared" si="7"/>
        <v>28</v>
      </c>
      <c r="U72" s="795">
        <f t="shared" si="8"/>
        <v>15.34</v>
      </c>
      <c r="V72" s="796">
        <f t="shared" si="9"/>
        <v>2.2116903633491312</v>
      </c>
      <c r="W72" s="783">
        <v>15</v>
      </c>
    </row>
    <row r="73" spans="1:23" ht="14.4" customHeight="1" x14ac:dyDescent="0.3">
      <c r="A73" s="843" t="s">
        <v>4259</v>
      </c>
      <c r="B73" s="836">
        <v>3</v>
      </c>
      <c r="C73" s="838">
        <v>6.11</v>
      </c>
      <c r="D73" s="799">
        <v>10</v>
      </c>
      <c r="E73" s="839">
        <v>3</v>
      </c>
      <c r="F73" s="840">
        <v>5.99</v>
      </c>
      <c r="G73" s="791">
        <v>7</v>
      </c>
      <c r="H73" s="831"/>
      <c r="I73" s="830"/>
      <c r="J73" s="789"/>
      <c r="K73" s="832">
        <v>2.04</v>
      </c>
      <c r="L73" s="831">
        <v>4</v>
      </c>
      <c r="M73" s="831">
        <v>39</v>
      </c>
      <c r="N73" s="833">
        <v>12.84</v>
      </c>
      <c r="O73" s="831" t="s">
        <v>4123</v>
      </c>
      <c r="P73" s="834" t="s">
        <v>4260</v>
      </c>
      <c r="Q73" s="835">
        <f t="shared" si="5"/>
        <v>-3</v>
      </c>
      <c r="R73" s="835">
        <f t="shared" si="5"/>
        <v>-6.11</v>
      </c>
      <c r="S73" s="836" t="str">
        <f t="shared" si="6"/>
        <v/>
      </c>
      <c r="T73" s="836" t="str">
        <f t="shared" si="7"/>
        <v/>
      </c>
      <c r="U73" s="836" t="str">
        <f t="shared" si="8"/>
        <v/>
      </c>
      <c r="V73" s="837" t="str">
        <f t="shared" si="9"/>
        <v/>
      </c>
      <c r="W73" s="790"/>
    </row>
    <row r="74" spans="1:23" ht="14.4" customHeight="1" x14ac:dyDescent="0.3">
      <c r="A74" s="843" t="s">
        <v>4261</v>
      </c>
      <c r="B74" s="836">
        <v>1</v>
      </c>
      <c r="C74" s="838">
        <v>4.25</v>
      </c>
      <c r="D74" s="799">
        <v>14</v>
      </c>
      <c r="E74" s="839">
        <v>1</v>
      </c>
      <c r="F74" s="840">
        <v>4.0999999999999996</v>
      </c>
      <c r="G74" s="791">
        <v>9</v>
      </c>
      <c r="H74" s="831"/>
      <c r="I74" s="830"/>
      <c r="J74" s="789"/>
      <c r="K74" s="832">
        <v>4.25</v>
      </c>
      <c r="L74" s="831">
        <v>7</v>
      </c>
      <c r="M74" s="831">
        <v>60</v>
      </c>
      <c r="N74" s="833">
        <v>20.079999999999998</v>
      </c>
      <c r="O74" s="831" t="s">
        <v>4123</v>
      </c>
      <c r="P74" s="834" t="s">
        <v>4262</v>
      </c>
      <c r="Q74" s="835">
        <f t="shared" si="5"/>
        <v>-1</v>
      </c>
      <c r="R74" s="835">
        <f t="shared" si="5"/>
        <v>-4.25</v>
      </c>
      <c r="S74" s="836" t="str">
        <f t="shared" si="6"/>
        <v/>
      </c>
      <c r="T74" s="836" t="str">
        <f t="shared" si="7"/>
        <v/>
      </c>
      <c r="U74" s="836" t="str">
        <f t="shared" si="8"/>
        <v/>
      </c>
      <c r="V74" s="837" t="str">
        <f t="shared" si="9"/>
        <v/>
      </c>
      <c r="W74" s="790"/>
    </row>
    <row r="75" spans="1:23" ht="14.4" customHeight="1" x14ac:dyDescent="0.3">
      <c r="A75" s="842" t="s">
        <v>4263</v>
      </c>
      <c r="B75" s="795"/>
      <c r="C75" s="797"/>
      <c r="D75" s="798"/>
      <c r="E75" s="784">
        <v>1</v>
      </c>
      <c r="F75" s="785">
        <v>2.4500000000000002</v>
      </c>
      <c r="G75" s="786">
        <v>6</v>
      </c>
      <c r="H75" s="779"/>
      <c r="I75" s="777"/>
      <c r="J75" s="778"/>
      <c r="K75" s="780">
        <v>3.24</v>
      </c>
      <c r="L75" s="779">
        <v>9</v>
      </c>
      <c r="M75" s="779">
        <v>77</v>
      </c>
      <c r="N75" s="781">
        <v>25.67</v>
      </c>
      <c r="O75" s="779" t="s">
        <v>4123</v>
      </c>
      <c r="P75" s="794" t="s">
        <v>4264</v>
      </c>
      <c r="Q75" s="782">
        <f t="shared" si="5"/>
        <v>0</v>
      </c>
      <c r="R75" s="782">
        <f t="shared" si="5"/>
        <v>0</v>
      </c>
      <c r="S75" s="795" t="str">
        <f t="shared" si="6"/>
        <v/>
      </c>
      <c r="T75" s="795" t="str">
        <f t="shared" si="7"/>
        <v/>
      </c>
      <c r="U75" s="795" t="str">
        <f t="shared" si="8"/>
        <v/>
      </c>
      <c r="V75" s="796" t="str">
        <f t="shared" si="9"/>
        <v/>
      </c>
      <c r="W75" s="783"/>
    </row>
    <row r="76" spans="1:23" ht="14.4" customHeight="1" x14ac:dyDescent="0.3">
      <c r="A76" s="842" t="s">
        <v>4265</v>
      </c>
      <c r="B76" s="795">
        <v>1</v>
      </c>
      <c r="C76" s="797">
        <v>0.57999999999999996</v>
      </c>
      <c r="D76" s="798">
        <v>5</v>
      </c>
      <c r="E76" s="784">
        <v>3</v>
      </c>
      <c r="F76" s="785">
        <v>1.85</v>
      </c>
      <c r="G76" s="786">
        <v>4.3</v>
      </c>
      <c r="H76" s="779">
        <v>2</v>
      </c>
      <c r="I76" s="777">
        <v>1.35</v>
      </c>
      <c r="J76" s="778">
        <v>4</v>
      </c>
      <c r="K76" s="780">
        <v>0.57999999999999996</v>
      </c>
      <c r="L76" s="779">
        <v>2</v>
      </c>
      <c r="M76" s="779">
        <v>15</v>
      </c>
      <c r="N76" s="781">
        <v>5.03</v>
      </c>
      <c r="O76" s="779" t="s">
        <v>4123</v>
      </c>
      <c r="P76" s="794" t="s">
        <v>4266</v>
      </c>
      <c r="Q76" s="782">
        <f t="shared" si="5"/>
        <v>1</v>
      </c>
      <c r="R76" s="782">
        <f t="shared" si="5"/>
        <v>0.77000000000000013</v>
      </c>
      <c r="S76" s="795">
        <f t="shared" si="6"/>
        <v>10.06</v>
      </c>
      <c r="T76" s="795">
        <f t="shared" si="7"/>
        <v>8</v>
      </c>
      <c r="U76" s="795">
        <f t="shared" si="8"/>
        <v>-2.0600000000000005</v>
      </c>
      <c r="V76" s="796">
        <f t="shared" si="9"/>
        <v>0.79522862823061624</v>
      </c>
      <c r="W76" s="783"/>
    </row>
    <row r="77" spans="1:23" ht="14.4" customHeight="1" thickBot="1" x14ac:dyDescent="0.35">
      <c r="A77" s="844" t="s">
        <v>4267</v>
      </c>
      <c r="B77" s="845">
        <v>1</v>
      </c>
      <c r="C77" s="846">
        <v>3.98</v>
      </c>
      <c r="D77" s="847">
        <v>10</v>
      </c>
      <c r="E77" s="848"/>
      <c r="F77" s="849"/>
      <c r="G77" s="850"/>
      <c r="H77" s="851"/>
      <c r="I77" s="852"/>
      <c r="J77" s="853"/>
      <c r="K77" s="854">
        <v>1.08</v>
      </c>
      <c r="L77" s="851">
        <v>3</v>
      </c>
      <c r="M77" s="851">
        <v>29</v>
      </c>
      <c r="N77" s="855">
        <v>9.83</v>
      </c>
      <c r="O77" s="851" t="s">
        <v>4123</v>
      </c>
      <c r="P77" s="856" t="s">
        <v>4268</v>
      </c>
      <c r="Q77" s="857">
        <f t="shared" si="5"/>
        <v>-1</v>
      </c>
      <c r="R77" s="857">
        <f t="shared" si="5"/>
        <v>-3.98</v>
      </c>
      <c r="S77" s="845" t="str">
        <f t="shared" si="6"/>
        <v/>
      </c>
      <c r="T77" s="845" t="str">
        <f t="shared" si="7"/>
        <v/>
      </c>
      <c r="U77" s="845" t="str">
        <f t="shared" si="8"/>
        <v/>
      </c>
      <c r="V77" s="858" t="str">
        <f t="shared" si="9"/>
        <v/>
      </c>
      <c r="W77" s="85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8:Q1048576">
    <cfRule type="cellIs" dxfId="12" priority="9" stopIfTrue="1" operator="lessThan">
      <formula>0</formula>
    </cfRule>
  </conditionalFormatting>
  <conditionalFormatting sqref="U78:U1048576">
    <cfRule type="cellIs" dxfId="11" priority="8" stopIfTrue="1" operator="greaterThan">
      <formula>0</formula>
    </cfRule>
  </conditionalFormatting>
  <conditionalFormatting sqref="V78:V1048576">
    <cfRule type="cellIs" dxfId="10" priority="7" stopIfTrue="1" operator="greaterThan">
      <formula>1</formula>
    </cfRule>
  </conditionalFormatting>
  <conditionalFormatting sqref="V78:V1048576">
    <cfRule type="cellIs" dxfId="9" priority="4" stopIfTrue="1" operator="greaterThan">
      <formula>1</formula>
    </cfRule>
  </conditionalFormatting>
  <conditionalFormatting sqref="U78:U1048576">
    <cfRule type="cellIs" dxfId="8" priority="5" stopIfTrue="1" operator="greaterThan">
      <formula>0</formula>
    </cfRule>
  </conditionalFormatting>
  <conditionalFormatting sqref="Q78:Q1048576">
    <cfRule type="cellIs" dxfId="7" priority="6" stopIfTrue="1" operator="lessThan">
      <formula>0</formula>
    </cfRule>
  </conditionalFormatting>
  <conditionalFormatting sqref="V5:V77">
    <cfRule type="cellIs" dxfId="6" priority="1" stopIfTrue="1" operator="greaterThan">
      <formula>1</formula>
    </cfRule>
  </conditionalFormatting>
  <conditionalFormatting sqref="U5:U77">
    <cfRule type="cellIs" dxfId="5" priority="2" stopIfTrue="1" operator="greaterThan">
      <formula>0</formula>
    </cfRule>
  </conditionalFormatting>
  <conditionalFormatting sqref="Q5:Q7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2757383</v>
      </c>
      <c r="C3" s="355">
        <f t="shared" ref="C3:L3" si="0">SUBTOTAL(9,C6:C1048576)</f>
        <v>9</v>
      </c>
      <c r="D3" s="355">
        <f t="shared" si="0"/>
        <v>2615714</v>
      </c>
      <c r="E3" s="355">
        <f t="shared" si="0"/>
        <v>7.3025107571063028</v>
      </c>
      <c r="F3" s="355">
        <f t="shared" si="0"/>
        <v>2903664</v>
      </c>
      <c r="G3" s="358">
        <f>IF(B3&lt;&gt;0,F3/B3,"")</f>
        <v>1.0530506643436912</v>
      </c>
      <c r="H3" s="354">
        <f t="shared" si="0"/>
        <v>65773.13</v>
      </c>
      <c r="I3" s="355">
        <f t="shared" si="0"/>
        <v>2</v>
      </c>
      <c r="J3" s="355">
        <f t="shared" si="0"/>
        <v>65103.96</v>
      </c>
      <c r="K3" s="355">
        <f t="shared" si="0"/>
        <v>2.3577089505787758</v>
      </c>
      <c r="L3" s="355">
        <f t="shared" si="0"/>
        <v>69499.38</v>
      </c>
      <c r="M3" s="356">
        <f>IF(H3&lt;&gt;0,L3/H3,"")</f>
        <v>1.0566530739832511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0"/>
      <c r="B5" s="861">
        <v>2012</v>
      </c>
      <c r="C5" s="862"/>
      <c r="D5" s="862">
        <v>2013</v>
      </c>
      <c r="E5" s="862"/>
      <c r="F5" s="862">
        <v>2014</v>
      </c>
      <c r="G5" s="754" t="s">
        <v>2</v>
      </c>
      <c r="H5" s="861">
        <v>2012</v>
      </c>
      <c r="I5" s="862"/>
      <c r="J5" s="862">
        <v>2013</v>
      </c>
      <c r="K5" s="862"/>
      <c r="L5" s="862">
        <v>2014</v>
      </c>
      <c r="M5" s="754" t="s">
        <v>2</v>
      </c>
    </row>
    <row r="6" spans="1:13" ht="14.4" customHeight="1" x14ac:dyDescent="0.3">
      <c r="A6" s="656" t="s">
        <v>3731</v>
      </c>
      <c r="B6" s="755">
        <v>194460</v>
      </c>
      <c r="C6" s="625">
        <v>1</v>
      </c>
      <c r="D6" s="755">
        <v>147096</v>
      </c>
      <c r="E6" s="625">
        <v>0.75643319962974387</v>
      </c>
      <c r="F6" s="755">
        <v>107441</v>
      </c>
      <c r="G6" s="646">
        <v>0.55250951352463229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3738</v>
      </c>
      <c r="B7" s="756">
        <v>32249</v>
      </c>
      <c r="C7" s="696">
        <v>1</v>
      </c>
      <c r="D7" s="756">
        <v>20259</v>
      </c>
      <c r="E7" s="696">
        <v>0.62820552575273647</v>
      </c>
      <c r="F7" s="756">
        <v>30881</v>
      </c>
      <c r="G7" s="701">
        <v>0.95758008000248074</v>
      </c>
      <c r="H7" s="756">
        <v>39528.910000000003</v>
      </c>
      <c r="I7" s="696">
        <v>1</v>
      </c>
      <c r="J7" s="756">
        <v>9604.18</v>
      </c>
      <c r="K7" s="696">
        <v>0.24296597098174474</v>
      </c>
      <c r="L7" s="756">
        <v>29047.700000000004</v>
      </c>
      <c r="M7" s="702">
        <v>0.73484697655462805</v>
      </c>
    </row>
    <row r="8" spans="1:13" ht="14.4" customHeight="1" x14ac:dyDescent="0.3">
      <c r="A8" s="718" t="s">
        <v>3743</v>
      </c>
      <c r="B8" s="756">
        <v>83476</v>
      </c>
      <c r="C8" s="696">
        <v>1</v>
      </c>
      <c r="D8" s="756">
        <v>42199</v>
      </c>
      <c r="E8" s="696">
        <v>0.50552254540227126</v>
      </c>
      <c r="F8" s="756">
        <v>36655</v>
      </c>
      <c r="G8" s="701">
        <v>0.43910824668168097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4270</v>
      </c>
      <c r="B9" s="756">
        <v>220366</v>
      </c>
      <c r="C9" s="696">
        <v>1</v>
      </c>
      <c r="D9" s="756">
        <v>226629</v>
      </c>
      <c r="E9" s="696">
        <v>1.0284208997758275</v>
      </c>
      <c r="F9" s="756">
        <v>161759</v>
      </c>
      <c r="G9" s="701">
        <v>0.73404699454543809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4271</v>
      </c>
      <c r="B10" s="756">
        <v>178429</v>
      </c>
      <c r="C10" s="696">
        <v>1</v>
      </c>
      <c r="D10" s="756">
        <v>184444</v>
      </c>
      <c r="E10" s="696">
        <v>1.0337108878041126</v>
      </c>
      <c r="F10" s="756">
        <v>285353</v>
      </c>
      <c r="G10" s="701">
        <v>1.5992523636852753</v>
      </c>
      <c r="H10" s="756">
        <v>26244.22</v>
      </c>
      <c r="I10" s="696">
        <v>1</v>
      </c>
      <c r="J10" s="756">
        <v>55499.78</v>
      </c>
      <c r="K10" s="696">
        <v>2.1147429795970312</v>
      </c>
      <c r="L10" s="756">
        <v>40451.679999999993</v>
      </c>
      <c r="M10" s="702">
        <v>1.5413557728139755</v>
      </c>
    </row>
    <row r="11" spans="1:13" ht="14.4" customHeight="1" x14ac:dyDescent="0.3">
      <c r="A11" s="718" t="s">
        <v>4272</v>
      </c>
      <c r="B11" s="756">
        <v>177152</v>
      </c>
      <c r="C11" s="696">
        <v>1</v>
      </c>
      <c r="D11" s="756">
        <v>198067</v>
      </c>
      <c r="E11" s="696">
        <v>1.1180624548410405</v>
      </c>
      <c r="F11" s="756">
        <v>206170</v>
      </c>
      <c r="G11" s="701">
        <v>1.1638028359826589</v>
      </c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4273</v>
      </c>
      <c r="B12" s="756">
        <v>1802938</v>
      </c>
      <c r="C12" s="696">
        <v>1</v>
      </c>
      <c r="D12" s="756">
        <v>1740238</v>
      </c>
      <c r="E12" s="696">
        <v>0.96522342975742925</v>
      </c>
      <c r="F12" s="756">
        <v>2027604</v>
      </c>
      <c r="G12" s="701">
        <v>1.1246110515170238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4274</v>
      </c>
      <c r="B13" s="756">
        <v>62869</v>
      </c>
      <c r="C13" s="696">
        <v>1</v>
      </c>
      <c r="D13" s="756">
        <v>54614</v>
      </c>
      <c r="E13" s="696">
        <v>0.86869522340104022</v>
      </c>
      <c r="F13" s="756">
        <v>47801</v>
      </c>
      <c r="G13" s="701">
        <v>0.76032702921948814</v>
      </c>
      <c r="H13" s="756"/>
      <c r="I13" s="696"/>
      <c r="J13" s="756"/>
      <c r="K13" s="696"/>
      <c r="L13" s="756"/>
      <c r="M13" s="702"/>
    </row>
    <row r="14" spans="1:13" ht="14.4" customHeight="1" thickBot="1" x14ac:dyDescent="0.35">
      <c r="A14" s="758" t="s">
        <v>4275</v>
      </c>
      <c r="B14" s="757">
        <v>5444</v>
      </c>
      <c r="C14" s="704">
        <v>1</v>
      </c>
      <c r="D14" s="757">
        <v>2168</v>
      </c>
      <c r="E14" s="704">
        <v>0.39823659074210138</v>
      </c>
      <c r="F14" s="757"/>
      <c r="G14" s="709"/>
      <c r="H14" s="757"/>
      <c r="I14" s="704"/>
      <c r="J14" s="757"/>
      <c r="K14" s="704"/>
      <c r="L14" s="757"/>
      <c r="M14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4775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23160.38</v>
      </c>
      <c r="G3" s="218">
        <f t="shared" si="0"/>
        <v>2823156.13</v>
      </c>
      <c r="H3" s="219"/>
      <c r="I3" s="219"/>
      <c r="J3" s="214">
        <f t="shared" si="0"/>
        <v>19242.48</v>
      </c>
      <c r="K3" s="218">
        <f t="shared" si="0"/>
        <v>2680817.96</v>
      </c>
      <c r="L3" s="219"/>
      <c r="M3" s="219"/>
      <c r="N3" s="214">
        <f t="shared" si="0"/>
        <v>18013.370000000003</v>
      </c>
      <c r="O3" s="218">
        <f t="shared" si="0"/>
        <v>2973163.38</v>
      </c>
      <c r="P3" s="181">
        <f>IF(G3=0,"",O3/G3)</f>
        <v>1.0531345923117614</v>
      </c>
      <c r="Q3" s="216">
        <f>IF(N3=0,"",O3/N3)</f>
        <v>165.05314552468525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529</v>
      </c>
      <c r="B6" s="625" t="s">
        <v>3545</v>
      </c>
      <c r="C6" s="625" t="s">
        <v>3589</v>
      </c>
      <c r="D6" s="625" t="s">
        <v>3633</v>
      </c>
      <c r="E6" s="625" t="s">
        <v>3634</v>
      </c>
      <c r="F6" s="628">
        <v>29</v>
      </c>
      <c r="G6" s="628">
        <v>6322</v>
      </c>
      <c r="H6" s="628">
        <v>1</v>
      </c>
      <c r="I6" s="628">
        <v>218</v>
      </c>
      <c r="J6" s="628">
        <v>22</v>
      </c>
      <c r="K6" s="628">
        <v>4818</v>
      </c>
      <c r="L6" s="628">
        <v>0.76210060107560895</v>
      </c>
      <c r="M6" s="628">
        <v>219</v>
      </c>
      <c r="N6" s="628"/>
      <c r="O6" s="628"/>
      <c r="P6" s="646"/>
      <c r="Q6" s="629"/>
    </row>
    <row r="7" spans="1:17" ht="14.4" customHeight="1" x14ac:dyDescent="0.3">
      <c r="A7" s="695" t="s">
        <v>529</v>
      </c>
      <c r="B7" s="696" t="s">
        <v>3545</v>
      </c>
      <c r="C7" s="696" t="s">
        <v>3589</v>
      </c>
      <c r="D7" s="696" t="s">
        <v>3635</v>
      </c>
      <c r="E7" s="696" t="s">
        <v>3636</v>
      </c>
      <c r="F7" s="711">
        <v>3</v>
      </c>
      <c r="G7" s="711">
        <v>3030</v>
      </c>
      <c r="H7" s="711">
        <v>1</v>
      </c>
      <c r="I7" s="711">
        <v>1010</v>
      </c>
      <c r="J7" s="711">
        <v>1</v>
      </c>
      <c r="K7" s="711">
        <v>1014</v>
      </c>
      <c r="L7" s="711">
        <v>0.33465346534653467</v>
      </c>
      <c r="M7" s="711">
        <v>1014</v>
      </c>
      <c r="N7" s="711"/>
      <c r="O7" s="711"/>
      <c r="P7" s="701"/>
      <c r="Q7" s="712"/>
    </row>
    <row r="8" spans="1:17" ht="14.4" customHeight="1" x14ac:dyDescent="0.3">
      <c r="A8" s="695" t="s">
        <v>529</v>
      </c>
      <c r="B8" s="696" t="s">
        <v>3545</v>
      </c>
      <c r="C8" s="696" t="s">
        <v>3589</v>
      </c>
      <c r="D8" s="696" t="s">
        <v>3639</v>
      </c>
      <c r="E8" s="696" t="s">
        <v>3640</v>
      </c>
      <c r="F8" s="711">
        <v>2</v>
      </c>
      <c r="G8" s="711">
        <v>2222</v>
      </c>
      <c r="H8" s="711">
        <v>1</v>
      </c>
      <c r="I8" s="711">
        <v>1111</v>
      </c>
      <c r="J8" s="711"/>
      <c r="K8" s="711"/>
      <c r="L8" s="711"/>
      <c r="M8" s="711"/>
      <c r="N8" s="711">
        <v>1</v>
      </c>
      <c r="O8" s="711">
        <v>1114</v>
      </c>
      <c r="P8" s="701">
        <v>0.50135013501350134</v>
      </c>
      <c r="Q8" s="712">
        <v>1114</v>
      </c>
    </row>
    <row r="9" spans="1:17" ht="14.4" customHeight="1" x14ac:dyDescent="0.3">
      <c r="A9" s="695" t="s">
        <v>529</v>
      </c>
      <c r="B9" s="696" t="s">
        <v>3545</v>
      </c>
      <c r="C9" s="696" t="s">
        <v>3589</v>
      </c>
      <c r="D9" s="696" t="s">
        <v>3641</v>
      </c>
      <c r="E9" s="696" t="s">
        <v>3642</v>
      </c>
      <c r="F9" s="711">
        <v>2</v>
      </c>
      <c r="G9" s="711">
        <v>512</v>
      </c>
      <c r="H9" s="711">
        <v>1</v>
      </c>
      <c r="I9" s="711">
        <v>256</v>
      </c>
      <c r="J9" s="711"/>
      <c r="K9" s="711"/>
      <c r="L9" s="711"/>
      <c r="M9" s="711"/>
      <c r="N9" s="711">
        <v>1</v>
      </c>
      <c r="O9" s="711">
        <v>257</v>
      </c>
      <c r="P9" s="701">
        <v>0.501953125</v>
      </c>
      <c r="Q9" s="712">
        <v>257</v>
      </c>
    </row>
    <row r="10" spans="1:17" ht="14.4" customHeight="1" x14ac:dyDescent="0.3">
      <c r="A10" s="695" t="s">
        <v>529</v>
      </c>
      <c r="B10" s="696" t="s">
        <v>3545</v>
      </c>
      <c r="C10" s="696" t="s">
        <v>3589</v>
      </c>
      <c r="D10" s="696" t="s">
        <v>3679</v>
      </c>
      <c r="E10" s="696" t="s">
        <v>3680</v>
      </c>
      <c r="F10" s="711">
        <v>1</v>
      </c>
      <c r="G10" s="711">
        <v>5569</v>
      </c>
      <c r="H10" s="711">
        <v>1</v>
      </c>
      <c r="I10" s="711">
        <v>5569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529</v>
      </c>
      <c r="B11" s="696" t="s">
        <v>3714</v>
      </c>
      <c r="C11" s="696" t="s">
        <v>3589</v>
      </c>
      <c r="D11" s="696" t="s">
        <v>3633</v>
      </c>
      <c r="E11" s="696" t="s">
        <v>3634</v>
      </c>
      <c r="F11" s="711">
        <v>2</v>
      </c>
      <c r="G11" s="711">
        <v>436</v>
      </c>
      <c r="H11" s="711">
        <v>1</v>
      </c>
      <c r="I11" s="711">
        <v>218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529</v>
      </c>
      <c r="B12" s="696" t="s">
        <v>3714</v>
      </c>
      <c r="C12" s="696" t="s">
        <v>3589</v>
      </c>
      <c r="D12" s="696" t="s">
        <v>3639</v>
      </c>
      <c r="E12" s="696" t="s">
        <v>3640</v>
      </c>
      <c r="F12" s="711">
        <v>1</v>
      </c>
      <c r="G12" s="711">
        <v>1111</v>
      </c>
      <c r="H12" s="711">
        <v>1</v>
      </c>
      <c r="I12" s="711">
        <v>1111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529</v>
      </c>
      <c r="B13" s="696" t="s">
        <v>3714</v>
      </c>
      <c r="C13" s="696" t="s">
        <v>3589</v>
      </c>
      <c r="D13" s="696" t="s">
        <v>3641</v>
      </c>
      <c r="E13" s="696" t="s">
        <v>3642</v>
      </c>
      <c r="F13" s="711">
        <v>2</v>
      </c>
      <c r="G13" s="711">
        <v>512</v>
      </c>
      <c r="H13" s="711">
        <v>1</v>
      </c>
      <c r="I13" s="711">
        <v>256</v>
      </c>
      <c r="J13" s="711">
        <v>1</v>
      </c>
      <c r="K13" s="711">
        <v>257</v>
      </c>
      <c r="L13" s="711">
        <v>0.501953125</v>
      </c>
      <c r="M13" s="711">
        <v>257</v>
      </c>
      <c r="N13" s="711"/>
      <c r="O13" s="711"/>
      <c r="P13" s="701"/>
      <c r="Q13" s="712"/>
    </row>
    <row r="14" spans="1:17" ht="14.4" customHeight="1" x14ac:dyDescent="0.3">
      <c r="A14" s="695" t="s">
        <v>529</v>
      </c>
      <c r="B14" s="696" t="s">
        <v>3714</v>
      </c>
      <c r="C14" s="696" t="s">
        <v>3589</v>
      </c>
      <c r="D14" s="696" t="s">
        <v>4005</v>
      </c>
      <c r="E14" s="696" t="s">
        <v>4006</v>
      </c>
      <c r="F14" s="711">
        <v>1</v>
      </c>
      <c r="G14" s="711">
        <v>325</v>
      </c>
      <c r="H14" s="711">
        <v>1</v>
      </c>
      <c r="I14" s="711">
        <v>325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529</v>
      </c>
      <c r="B15" s="696" t="s">
        <v>3714</v>
      </c>
      <c r="C15" s="696" t="s">
        <v>3589</v>
      </c>
      <c r="D15" s="696" t="s">
        <v>4007</v>
      </c>
      <c r="E15" s="696" t="s">
        <v>4008</v>
      </c>
      <c r="F15" s="711">
        <v>1</v>
      </c>
      <c r="G15" s="711">
        <v>277</v>
      </c>
      <c r="H15" s="711">
        <v>1</v>
      </c>
      <c r="I15" s="711">
        <v>277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529</v>
      </c>
      <c r="B16" s="696" t="s">
        <v>3714</v>
      </c>
      <c r="C16" s="696" t="s">
        <v>3589</v>
      </c>
      <c r="D16" s="696" t="s">
        <v>4029</v>
      </c>
      <c r="E16" s="696" t="s">
        <v>4030</v>
      </c>
      <c r="F16" s="711"/>
      <c r="G16" s="711"/>
      <c r="H16" s="711"/>
      <c r="I16" s="711"/>
      <c r="J16" s="711">
        <v>1</v>
      </c>
      <c r="K16" s="711">
        <v>742</v>
      </c>
      <c r="L16" s="711"/>
      <c r="M16" s="711">
        <v>742</v>
      </c>
      <c r="N16" s="711"/>
      <c r="O16" s="711"/>
      <c r="P16" s="701"/>
      <c r="Q16" s="712"/>
    </row>
    <row r="17" spans="1:17" ht="14.4" customHeight="1" x14ac:dyDescent="0.3">
      <c r="A17" s="695" t="s">
        <v>529</v>
      </c>
      <c r="B17" s="696" t="s">
        <v>3714</v>
      </c>
      <c r="C17" s="696" t="s">
        <v>3589</v>
      </c>
      <c r="D17" s="696" t="s">
        <v>3679</v>
      </c>
      <c r="E17" s="696" t="s">
        <v>3680</v>
      </c>
      <c r="F17" s="711">
        <v>2</v>
      </c>
      <c r="G17" s="711">
        <v>11138</v>
      </c>
      <c r="H17" s="711">
        <v>1</v>
      </c>
      <c r="I17" s="711">
        <v>5569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529</v>
      </c>
      <c r="B18" s="696" t="s">
        <v>3714</v>
      </c>
      <c r="C18" s="696" t="s">
        <v>3589</v>
      </c>
      <c r="D18" s="696" t="s">
        <v>3695</v>
      </c>
      <c r="E18" s="696" t="s">
        <v>3696</v>
      </c>
      <c r="F18" s="711">
        <v>23</v>
      </c>
      <c r="G18" s="711">
        <v>10902</v>
      </c>
      <c r="H18" s="711">
        <v>1</v>
      </c>
      <c r="I18" s="711">
        <v>474</v>
      </c>
      <c r="J18" s="711">
        <v>3</v>
      </c>
      <c r="K18" s="711">
        <v>1425</v>
      </c>
      <c r="L18" s="711">
        <v>0.13070996147495872</v>
      </c>
      <c r="M18" s="711">
        <v>475</v>
      </c>
      <c r="N18" s="711"/>
      <c r="O18" s="711"/>
      <c r="P18" s="701"/>
      <c r="Q18" s="712"/>
    </row>
    <row r="19" spans="1:17" ht="14.4" customHeight="1" x14ac:dyDescent="0.3">
      <c r="A19" s="695" t="s">
        <v>529</v>
      </c>
      <c r="B19" s="696" t="s">
        <v>3718</v>
      </c>
      <c r="C19" s="696" t="s">
        <v>3589</v>
      </c>
      <c r="D19" s="696" t="s">
        <v>4101</v>
      </c>
      <c r="E19" s="696" t="s">
        <v>4102</v>
      </c>
      <c r="F19" s="711"/>
      <c r="G19" s="711"/>
      <c r="H19" s="711"/>
      <c r="I19" s="711"/>
      <c r="J19" s="711">
        <v>1</v>
      </c>
      <c r="K19" s="711">
        <v>205</v>
      </c>
      <c r="L19" s="711"/>
      <c r="M19" s="711">
        <v>205</v>
      </c>
      <c r="N19" s="711">
        <v>1</v>
      </c>
      <c r="O19" s="711">
        <v>206</v>
      </c>
      <c r="P19" s="701"/>
      <c r="Q19" s="712">
        <v>206</v>
      </c>
    </row>
    <row r="20" spans="1:17" ht="14.4" customHeight="1" x14ac:dyDescent="0.3">
      <c r="A20" s="695" t="s">
        <v>529</v>
      </c>
      <c r="B20" s="696" t="s">
        <v>3718</v>
      </c>
      <c r="C20" s="696" t="s">
        <v>3589</v>
      </c>
      <c r="D20" s="696" t="s">
        <v>3633</v>
      </c>
      <c r="E20" s="696" t="s">
        <v>3634</v>
      </c>
      <c r="F20" s="711">
        <v>131</v>
      </c>
      <c r="G20" s="711">
        <v>28558</v>
      </c>
      <c r="H20" s="711">
        <v>1</v>
      </c>
      <c r="I20" s="711">
        <v>218</v>
      </c>
      <c r="J20" s="711">
        <v>120</v>
      </c>
      <c r="K20" s="711">
        <v>26280</v>
      </c>
      <c r="L20" s="711">
        <v>0.92023250927936129</v>
      </c>
      <c r="M20" s="711">
        <v>219</v>
      </c>
      <c r="N20" s="711">
        <v>1</v>
      </c>
      <c r="O20" s="711">
        <v>219</v>
      </c>
      <c r="P20" s="701">
        <v>7.6686042439946776E-3</v>
      </c>
      <c r="Q20" s="712">
        <v>219</v>
      </c>
    </row>
    <row r="21" spans="1:17" ht="14.4" customHeight="1" x14ac:dyDescent="0.3">
      <c r="A21" s="695" t="s">
        <v>529</v>
      </c>
      <c r="B21" s="696" t="s">
        <v>3718</v>
      </c>
      <c r="C21" s="696" t="s">
        <v>3589</v>
      </c>
      <c r="D21" s="696" t="s">
        <v>3635</v>
      </c>
      <c r="E21" s="696" t="s">
        <v>3636</v>
      </c>
      <c r="F21" s="711">
        <v>11</v>
      </c>
      <c r="G21" s="711">
        <v>11110</v>
      </c>
      <c r="H21" s="711">
        <v>1</v>
      </c>
      <c r="I21" s="711">
        <v>1010</v>
      </c>
      <c r="J21" s="711">
        <v>1</v>
      </c>
      <c r="K21" s="711">
        <v>1014</v>
      </c>
      <c r="L21" s="711">
        <v>9.1269126912691276E-2</v>
      </c>
      <c r="M21" s="711">
        <v>1014</v>
      </c>
      <c r="N21" s="711"/>
      <c r="O21" s="711"/>
      <c r="P21" s="701"/>
      <c r="Q21" s="712"/>
    </row>
    <row r="22" spans="1:17" ht="14.4" customHeight="1" x14ac:dyDescent="0.3">
      <c r="A22" s="695" t="s">
        <v>529</v>
      </c>
      <c r="B22" s="696" t="s">
        <v>3718</v>
      </c>
      <c r="C22" s="696" t="s">
        <v>3589</v>
      </c>
      <c r="D22" s="696" t="s">
        <v>3637</v>
      </c>
      <c r="E22" s="696" t="s">
        <v>3638</v>
      </c>
      <c r="F22" s="711">
        <v>1</v>
      </c>
      <c r="G22" s="711">
        <v>448</v>
      </c>
      <c r="H22" s="711">
        <v>1</v>
      </c>
      <c r="I22" s="711">
        <v>448</v>
      </c>
      <c r="J22" s="711"/>
      <c r="K22" s="711"/>
      <c r="L22" s="711"/>
      <c r="M22" s="711"/>
      <c r="N22" s="711">
        <v>1</v>
      </c>
      <c r="O22" s="711">
        <v>449</v>
      </c>
      <c r="P22" s="701">
        <v>1.0022321428571428</v>
      </c>
      <c r="Q22" s="712">
        <v>449</v>
      </c>
    </row>
    <row r="23" spans="1:17" ht="14.4" customHeight="1" x14ac:dyDescent="0.3">
      <c r="A23" s="695" t="s">
        <v>529</v>
      </c>
      <c r="B23" s="696" t="s">
        <v>3718</v>
      </c>
      <c r="C23" s="696" t="s">
        <v>3589</v>
      </c>
      <c r="D23" s="696" t="s">
        <v>3639</v>
      </c>
      <c r="E23" s="696" t="s">
        <v>3640</v>
      </c>
      <c r="F23" s="711">
        <v>24</v>
      </c>
      <c r="G23" s="711">
        <v>26664</v>
      </c>
      <c r="H23" s="711">
        <v>1</v>
      </c>
      <c r="I23" s="711">
        <v>1111</v>
      </c>
      <c r="J23" s="711">
        <v>20</v>
      </c>
      <c r="K23" s="711">
        <v>22280</v>
      </c>
      <c r="L23" s="711">
        <v>0.83558355835583553</v>
      </c>
      <c r="M23" s="711">
        <v>1114</v>
      </c>
      <c r="N23" s="711">
        <v>30</v>
      </c>
      <c r="O23" s="711">
        <v>33500</v>
      </c>
      <c r="P23" s="701">
        <v>1.2563756375637565</v>
      </c>
      <c r="Q23" s="712">
        <v>1116.6666666666667</v>
      </c>
    </row>
    <row r="24" spans="1:17" ht="14.4" customHeight="1" x14ac:dyDescent="0.3">
      <c r="A24" s="695" t="s">
        <v>529</v>
      </c>
      <c r="B24" s="696" t="s">
        <v>3718</v>
      </c>
      <c r="C24" s="696" t="s">
        <v>3589</v>
      </c>
      <c r="D24" s="696" t="s">
        <v>3641</v>
      </c>
      <c r="E24" s="696" t="s">
        <v>3642</v>
      </c>
      <c r="F24" s="711">
        <v>13</v>
      </c>
      <c r="G24" s="711">
        <v>3328</v>
      </c>
      <c r="H24" s="711">
        <v>1</v>
      </c>
      <c r="I24" s="711">
        <v>256</v>
      </c>
      <c r="J24" s="711">
        <v>30</v>
      </c>
      <c r="K24" s="711">
        <v>7710</v>
      </c>
      <c r="L24" s="711">
        <v>2.3167067307692308</v>
      </c>
      <c r="M24" s="711">
        <v>257</v>
      </c>
      <c r="N24" s="711">
        <v>20</v>
      </c>
      <c r="O24" s="711">
        <v>5146</v>
      </c>
      <c r="P24" s="701">
        <v>1.5462740384615385</v>
      </c>
      <c r="Q24" s="712">
        <v>257.3</v>
      </c>
    </row>
    <row r="25" spans="1:17" ht="14.4" customHeight="1" x14ac:dyDescent="0.3">
      <c r="A25" s="695" t="s">
        <v>529</v>
      </c>
      <c r="B25" s="696" t="s">
        <v>3718</v>
      </c>
      <c r="C25" s="696" t="s">
        <v>3589</v>
      </c>
      <c r="D25" s="696" t="s">
        <v>4005</v>
      </c>
      <c r="E25" s="696" t="s">
        <v>4006</v>
      </c>
      <c r="F25" s="711">
        <v>2</v>
      </c>
      <c r="G25" s="711">
        <v>650</v>
      </c>
      <c r="H25" s="711">
        <v>1</v>
      </c>
      <c r="I25" s="711">
        <v>325</v>
      </c>
      <c r="J25" s="711">
        <v>4</v>
      </c>
      <c r="K25" s="711">
        <v>1304</v>
      </c>
      <c r="L25" s="711">
        <v>2.006153846153846</v>
      </c>
      <c r="M25" s="711">
        <v>326</v>
      </c>
      <c r="N25" s="711">
        <v>4</v>
      </c>
      <c r="O25" s="711">
        <v>1310</v>
      </c>
      <c r="P25" s="701">
        <v>2.0153846153846153</v>
      </c>
      <c r="Q25" s="712">
        <v>327.5</v>
      </c>
    </row>
    <row r="26" spans="1:17" ht="14.4" customHeight="1" x14ac:dyDescent="0.3">
      <c r="A26" s="695" t="s">
        <v>529</v>
      </c>
      <c r="B26" s="696" t="s">
        <v>3718</v>
      </c>
      <c r="C26" s="696" t="s">
        <v>3589</v>
      </c>
      <c r="D26" s="696" t="s">
        <v>4007</v>
      </c>
      <c r="E26" s="696" t="s">
        <v>4008</v>
      </c>
      <c r="F26" s="711">
        <v>3</v>
      </c>
      <c r="G26" s="711">
        <v>831</v>
      </c>
      <c r="H26" s="711">
        <v>1</v>
      </c>
      <c r="I26" s="711">
        <v>277</v>
      </c>
      <c r="J26" s="711">
        <v>3</v>
      </c>
      <c r="K26" s="711">
        <v>834</v>
      </c>
      <c r="L26" s="711">
        <v>1.0036101083032491</v>
      </c>
      <c r="M26" s="711">
        <v>278</v>
      </c>
      <c r="N26" s="711">
        <v>5</v>
      </c>
      <c r="O26" s="711">
        <v>1392</v>
      </c>
      <c r="P26" s="701">
        <v>1.6750902527075813</v>
      </c>
      <c r="Q26" s="712">
        <v>278.39999999999998</v>
      </c>
    </row>
    <row r="27" spans="1:17" ht="14.4" customHeight="1" x14ac:dyDescent="0.3">
      <c r="A27" s="695" t="s">
        <v>529</v>
      </c>
      <c r="B27" s="696" t="s">
        <v>3718</v>
      </c>
      <c r="C27" s="696" t="s">
        <v>3589</v>
      </c>
      <c r="D27" s="696" t="s">
        <v>4029</v>
      </c>
      <c r="E27" s="696" t="s">
        <v>4030</v>
      </c>
      <c r="F27" s="711">
        <v>11</v>
      </c>
      <c r="G27" s="711">
        <v>8118</v>
      </c>
      <c r="H27" s="711">
        <v>1</v>
      </c>
      <c r="I27" s="711">
        <v>738</v>
      </c>
      <c r="J27" s="711">
        <v>7</v>
      </c>
      <c r="K27" s="711">
        <v>5194</v>
      </c>
      <c r="L27" s="711">
        <v>0.63981276176398127</v>
      </c>
      <c r="M27" s="711">
        <v>742</v>
      </c>
      <c r="N27" s="711">
        <v>7</v>
      </c>
      <c r="O27" s="711">
        <v>5215</v>
      </c>
      <c r="P27" s="701">
        <v>0.64239960581423994</v>
      </c>
      <c r="Q27" s="712">
        <v>745</v>
      </c>
    </row>
    <row r="28" spans="1:17" ht="14.4" customHeight="1" x14ac:dyDescent="0.3">
      <c r="A28" s="695" t="s">
        <v>529</v>
      </c>
      <c r="B28" s="696" t="s">
        <v>3718</v>
      </c>
      <c r="C28" s="696" t="s">
        <v>3589</v>
      </c>
      <c r="D28" s="696" t="s">
        <v>3665</v>
      </c>
      <c r="E28" s="696" t="s">
        <v>3666</v>
      </c>
      <c r="F28" s="711"/>
      <c r="G28" s="711"/>
      <c r="H28" s="711"/>
      <c r="I28" s="711"/>
      <c r="J28" s="711"/>
      <c r="K28" s="711"/>
      <c r="L28" s="711"/>
      <c r="M28" s="711"/>
      <c r="N28" s="711">
        <v>2</v>
      </c>
      <c r="O28" s="711">
        <v>1110</v>
      </c>
      <c r="P28" s="701"/>
      <c r="Q28" s="712">
        <v>555</v>
      </c>
    </row>
    <row r="29" spans="1:17" ht="14.4" customHeight="1" x14ac:dyDescent="0.3">
      <c r="A29" s="695" t="s">
        <v>529</v>
      </c>
      <c r="B29" s="696" t="s">
        <v>3718</v>
      </c>
      <c r="C29" s="696" t="s">
        <v>3589</v>
      </c>
      <c r="D29" s="696" t="s">
        <v>3679</v>
      </c>
      <c r="E29" s="696" t="s">
        <v>3680</v>
      </c>
      <c r="F29" s="711">
        <v>13</v>
      </c>
      <c r="G29" s="711">
        <v>72397</v>
      </c>
      <c r="H29" s="711">
        <v>1</v>
      </c>
      <c r="I29" s="711">
        <v>5569</v>
      </c>
      <c r="J29" s="711">
        <v>13</v>
      </c>
      <c r="K29" s="711">
        <v>72436</v>
      </c>
      <c r="L29" s="711">
        <v>1.0005386963548213</v>
      </c>
      <c r="M29" s="711">
        <v>5572</v>
      </c>
      <c r="N29" s="711">
        <v>8</v>
      </c>
      <c r="O29" s="711">
        <v>44600</v>
      </c>
      <c r="P29" s="701">
        <v>0.61604762628285703</v>
      </c>
      <c r="Q29" s="712">
        <v>5575</v>
      </c>
    </row>
    <row r="30" spans="1:17" ht="14.4" customHeight="1" x14ac:dyDescent="0.3">
      <c r="A30" s="695" t="s">
        <v>529</v>
      </c>
      <c r="B30" s="696" t="s">
        <v>3718</v>
      </c>
      <c r="C30" s="696" t="s">
        <v>3589</v>
      </c>
      <c r="D30" s="696" t="s">
        <v>4103</v>
      </c>
      <c r="E30" s="696" t="s">
        <v>4104</v>
      </c>
      <c r="F30" s="711"/>
      <c r="G30" s="711"/>
      <c r="H30" s="711"/>
      <c r="I30" s="711"/>
      <c r="J30" s="711">
        <v>1</v>
      </c>
      <c r="K30" s="711">
        <v>158</v>
      </c>
      <c r="L30" s="711"/>
      <c r="M30" s="711">
        <v>158</v>
      </c>
      <c r="N30" s="711"/>
      <c r="O30" s="711"/>
      <c r="P30" s="701"/>
      <c r="Q30" s="712"/>
    </row>
    <row r="31" spans="1:17" ht="14.4" customHeight="1" x14ac:dyDescent="0.3">
      <c r="A31" s="695" t="s">
        <v>529</v>
      </c>
      <c r="B31" s="696" t="s">
        <v>3718</v>
      </c>
      <c r="C31" s="696" t="s">
        <v>3589</v>
      </c>
      <c r="D31" s="696" t="s">
        <v>3695</v>
      </c>
      <c r="E31" s="696" t="s">
        <v>3696</v>
      </c>
      <c r="F31" s="711"/>
      <c r="G31" s="711"/>
      <c r="H31" s="711"/>
      <c r="I31" s="711"/>
      <c r="J31" s="711">
        <v>3</v>
      </c>
      <c r="K31" s="711">
        <v>1425</v>
      </c>
      <c r="L31" s="711"/>
      <c r="M31" s="711">
        <v>475</v>
      </c>
      <c r="N31" s="711">
        <v>26</v>
      </c>
      <c r="O31" s="711">
        <v>12374</v>
      </c>
      <c r="P31" s="701"/>
      <c r="Q31" s="712">
        <v>475.92307692307691</v>
      </c>
    </row>
    <row r="32" spans="1:17" ht="14.4" customHeight="1" x14ac:dyDescent="0.3">
      <c r="A32" s="695" t="s">
        <v>529</v>
      </c>
      <c r="B32" s="696" t="s">
        <v>3718</v>
      </c>
      <c r="C32" s="696" t="s">
        <v>3589</v>
      </c>
      <c r="D32" s="696" t="s">
        <v>4105</v>
      </c>
      <c r="E32" s="696" t="s">
        <v>4106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549</v>
      </c>
      <c r="P32" s="701"/>
      <c r="Q32" s="712">
        <v>549</v>
      </c>
    </row>
    <row r="33" spans="1:17" ht="14.4" customHeight="1" x14ac:dyDescent="0.3">
      <c r="A33" s="695" t="s">
        <v>4113</v>
      </c>
      <c r="B33" s="696" t="s">
        <v>4276</v>
      </c>
      <c r="C33" s="696" t="s">
        <v>1006</v>
      </c>
      <c r="D33" s="696" t="s">
        <v>4277</v>
      </c>
      <c r="E33" s="696" t="s">
        <v>4278</v>
      </c>
      <c r="F33" s="711">
        <v>0.6</v>
      </c>
      <c r="G33" s="711">
        <v>1485.85</v>
      </c>
      <c r="H33" s="711">
        <v>1</v>
      </c>
      <c r="I33" s="711">
        <v>2476.4166666666665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4113</v>
      </c>
      <c r="B34" s="696" t="s">
        <v>4276</v>
      </c>
      <c r="C34" s="696" t="s">
        <v>1006</v>
      </c>
      <c r="D34" s="696" t="s">
        <v>4279</v>
      </c>
      <c r="E34" s="696" t="s">
        <v>1636</v>
      </c>
      <c r="F34" s="711"/>
      <c r="G34" s="711"/>
      <c r="H34" s="711"/>
      <c r="I34" s="711"/>
      <c r="J34" s="711"/>
      <c r="K34" s="711"/>
      <c r="L34" s="711"/>
      <c r="M34" s="711"/>
      <c r="N34" s="711">
        <v>0.5</v>
      </c>
      <c r="O34" s="711">
        <v>1092.1600000000001</v>
      </c>
      <c r="P34" s="701"/>
      <c r="Q34" s="712">
        <v>2184.3200000000002</v>
      </c>
    </row>
    <row r="35" spans="1:17" ht="14.4" customHeight="1" x14ac:dyDescent="0.3">
      <c r="A35" s="695" t="s">
        <v>4113</v>
      </c>
      <c r="B35" s="696" t="s">
        <v>4276</v>
      </c>
      <c r="C35" s="696" t="s">
        <v>1006</v>
      </c>
      <c r="D35" s="696" t="s">
        <v>4280</v>
      </c>
      <c r="E35" s="696" t="s">
        <v>4281</v>
      </c>
      <c r="F35" s="711">
        <v>0.05</v>
      </c>
      <c r="G35" s="711">
        <v>46.83</v>
      </c>
      <c r="H35" s="711">
        <v>1</v>
      </c>
      <c r="I35" s="711">
        <v>936.59999999999991</v>
      </c>
      <c r="J35" s="711"/>
      <c r="K35" s="711"/>
      <c r="L35" s="711"/>
      <c r="M35" s="711"/>
      <c r="N35" s="711">
        <v>0.05</v>
      </c>
      <c r="O35" s="711">
        <v>47.24</v>
      </c>
      <c r="P35" s="701">
        <v>1.0087550715353406</v>
      </c>
      <c r="Q35" s="712">
        <v>944.8</v>
      </c>
    </row>
    <row r="36" spans="1:17" ht="14.4" customHeight="1" x14ac:dyDescent="0.3">
      <c r="A36" s="695" t="s">
        <v>4113</v>
      </c>
      <c r="B36" s="696" t="s">
        <v>4276</v>
      </c>
      <c r="C36" s="696" t="s">
        <v>3849</v>
      </c>
      <c r="D36" s="696" t="s">
        <v>4282</v>
      </c>
      <c r="E36" s="696" t="s">
        <v>3541</v>
      </c>
      <c r="F36" s="711">
        <v>400</v>
      </c>
      <c r="G36" s="711">
        <v>1812</v>
      </c>
      <c r="H36" s="711">
        <v>1</v>
      </c>
      <c r="I36" s="711">
        <v>4.53</v>
      </c>
      <c r="J36" s="711">
        <v>180</v>
      </c>
      <c r="K36" s="711">
        <v>871.2</v>
      </c>
      <c r="L36" s="711">
        <v>0.480794701986755</v>
      </c>
      <c r="M36" s="711">
        <v>4.84</v>
      </c>
      <c r="N36" s="711">
        <v>150</v>
      </c>
      <c r="O36" s="711">
        <v>765</v>
      </c>
      <c r="P36" s="701">
        <v>0.42218543046357615</v>
      </c>
      <c r="Q36" s="712">
        <v>5.0999999999999996</v>
      </c>
    </row>
    <row r="37" spans="1:17" ht="14.4" customHeight="1" x14ac:dyDescent="0.3">
      <c r="A37" s="695" t="s">
        <v>4113</v>
      </c>
      <c r="B37" s="696" t="s">
        <v>4276</v>
      </c>
      <c r="C37" s="696" t="s">
        <v>3849</v>
      </c>
      <c r="D37" s="696" t="s">
        <v>4283</v>
      </c>
      <c r="E37" s="696" t="s">
        <v>3541</v>
      </c>
      <c r="F37" s="711">
        <v>430</v>
      </c>
      <c r="G37" s="711">
        <v>3108.8999999999996</v>
      </c>
      <c r="H37" s="711">
        <v>1</v>
      </c>
      <c r="I37" s="711">
        <v>7.2299999999999995</v>
      </c>
      <c r="J37" s="711">
        <v>270</v>
      </c>
      <c r="K37" s="711">
        <v>2072.6999999999998</v>
      </c>
      <c r="L37" s="711">
        <v>0.66669883238444472</v>
      </c>
      <c r="M37" s="711">
        <v>7.6766666666666659</v>
      </c>
      <c r="N37" s="711">
        <v>644</v>
      </c>
      <c r="O37" s="711">
        <v>5293.6799999999994</v>
      </c>
      <c r="P37" s="701">
        <v>1.7027501688700184</v>
      </c>
      <c r="Q37" s="712">
        <v>8.2199999999999989</v>
      </c>
    </row>
    <row r="38" spans="1:17" ht="14.4" customHeight="1" x14ac:dyDescent="0.3">
      <c r="A38" s="695" t="s">
        <v>4113</v>
      </c>
      <c r="B38" s="696" t="s">
        <v>4276</v>
      </c>
      <c r="C38" s="696" t="s">
        <v>3849</v>
      </c>
      <c r="D38" s="696" t="s">
        <v>4284</v>
      </c>
      <c r="E38" s="696" t="s">
        <v>3541</v>
      </c>
      <c r="F38" s="711">
        <v>570</v>
      </c>
      <c r="G38" s="711">
        <v>4827.8999999999996</v>
      </c>
      <c r="H38" s="711">
        <v>1</v>
      </c>
      <c r="I38" s="711">
        <v>8.4699999999999989</v>
      </c>
      <c r="J38" s="711"/>
      <c r="K38" s="711"/>
      <c r="L38" s="711"/>
      <c r="M38" s="711"/>
      <c r="N38" s="711">
        <v>255</v>
      </c>
      <c r="O38" s="711">
        <v>2402.1000000000004</v>
      </c>
      <c r="P38" s="701">
        <v>0.49754551668427277</v>
      </c>
      <c r="Q38" s="712">
        <v>9.4200000000000017</v>
      </c>
    </row>
    <row r="39" spans="1:17" ht="14.4" customHeight="1" x14ac:dyDescent="0.3">
      <c r="A39" s="695" t="s">
        <v>4113</v>
      </c>
      <c r="B39" s="696" t="s">
        <v>4276</v>
      </c>
      <c r="C39" s="696" t="s">
        <v>3849</v>
      </c>
      <c r="D39" s="696" t="s">
        <v>4285</v>
      </c>
      <c r="E39" s="696" t="s">
        <v>3541</v>
      </c>
      <c r="F39" s="711">
        <v>1</v>
      </c>
      <c r="G39" s="711">
        <v>2135.09</v>
      </c>
      <c r="H39" s="711">
        <v>1</v>
      </c>
      <c r="I39" s="711">
        <v>2135.09</v>
      </c>
      <c r="J39" s="711"/>
      <c r="K39" s="711"/>
      <c r="L39" s="711"/>
      <c r="M39" s="711"/>
      <c r="N39" s="711">
        <v>1</v>
      </c>
      <c r="O39" s="711">
        <v>2193.58</v>
      </c>
      <c r="P39" s="701">
        <v>1.0273946297345777</v>
      </c>
      <c r="Q39" s="712">
        <v>2193.58</v>
      </c>
    </row>
    <row r="40" spans="1:17" ht="14.4" customHeight="1" x14ac:dyDescent="0.3">
      <c r="A40" s="695" t="s">
        <v>4113</v>
      </c>
      <c r="B40" s="696" t="s">
        <v>4276</v>
      </c>
      <c r="C40" s="696" t="s">
        <v>3849</v>
      </c>
      <c r="D40" s="696" t="s">
        <v>4286</v>
      </c>
      <c r="E40" s="696" t="s">
        <v>3541</v>
      </c>
      <c r="F40" s="711">
        <v>2611</v>
      </c>
      <c r="G40" s="711">
        <v>7676.34</v>
      </c>
      <c r="H40" s="711">
        <v>1</v>
      </c>
      <c r="I40" s="711">
        <v>2.94</v>
      </c>
      <c r="J40" s="711">
        <v>2159</v>
      </c>
      <c r="K40" s="711">
        <v>6660.2800000000007</v>
      </c>
      <c r="L40" s="711">
        <v>0.867637441801692</v>
      </c>
      <c r="M40" s="711">
        <v>3.0848911533117187</v>
      </c>
      <c r="N40" s="711">
        <v>839</v>
      </c>
      <c r="O40" s="711">
        <v>2735.14</v>
      </c>
      <c r="P40" s="701">
        <v>0.35630782378060377</v>
      </c>
      <c r="Q40" s="712">
        <v>3.26</v>
      </c>
    </row>
    <row r="41" spans="1:17" ht="14.4" customHeight="1" x14ac:dyDescent="0.3">
      <c r="A41" s="695" t="s">
        <v>4113</v>
      </c>
      <c r="B41" s="696" t="s">
        <v>4276</v>
      </c>
      <c r="C41" s="696" t="s">
        <v>3849</v>
      </c>
      <c r="D41" s="696" t="s">
        <v>4287</v>
      </c>
      <c r="E41" s="696" t="s">
        <v>3541</v>
      </c>
      <c r="F41" s="711">
        <v>564</v>
      </c>
      <c r="G41" s="711">
        <v>17551.68</v>
      </c>
      <c r="H41" s="711">
        <v>1</v>
      </c>
      <c r="I41" s="711">
        <v>31.12</v>
      </c>
      <c r="J41" s="711"/>
      <c r="K41" s="711"/>
      <c r="L41" s="711"/>
      <c r="M41" s="711"/>
      <c r="N41" s="711">
        <v>436</v>
      </c>
      <c r="O41" s="711">
        <v>14518.8</v>
      </c>
      <c r="P41" s="701">
        <v>0.82720286605042925</v>
      </c>
      <c r="Q41" s="712">
        <v>33.299999999999997</v>
      </c>
    </row>
    <row r="42" spans="1:17" ht="14.4" customHeight="1" x14ac:dyDescent="0.3">
      <c r="A42" s="695" t="s">
        <v>4113</v>
      </c>
      <c r="B42" s="696" t="s">
        <v>4276</v>
      </c>
      <c r="C42" s="696" t="s">
        <v>3558</v>
      </c>
      <c r="D42" s="696" t="s">
        <v>4288</v>
      </c>
      <c r="E42" s="696" t="s">
        <v>4289</v>
      </c>
      <c r="F42" s="711">
        <v>1</v>
      </c>
      <c r="G42" s="711">
        <v>884.32</v>
      </c>
      <c r="H42" s="711">
        <v>1</v>
      </c>
      <c r="I42" s="711">
        <v>884.32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4113</v>
      </c>
      <c r="B43" s="696" t="s">
        <v>4276</v>
      </c>
      <c r="C43" s="696" t="s">
        <v>3589</v>
      </c>
      <c r="D43" s="696" t="s">
        <v>4290</v>
      </c>
      <c r="E43" s="696" t="s">
        <v>4291</v>
      </c>
      <c r="F43" s="711">
        <v>3</v>
      </c>
      <c r="G43" s="711">
        <v>4140</v>
      </c>
      <c r="H43" s="711">
        <v>1</v>
      </c>
      <c r="I43" s="711">
        <v>1380</v>
      </c>
      <c r="J43" s="711">
        <v>1</v>
      </c>
      <c r="K43" s="711">
        <v>1383</v>
      </c>
      <c r="L43" s="711">
        <v>0.33405797101449275</v>
      </c>
      <c r="M43" s="711">
        <v>1383</v>
      </c>
      <c r="N43" s="711">
        <v>5</v>
      </c>
      <c r="O43" s="711">
        <v>6921</v>
      </c>
      <c r="P43" s="701">
        <v>1.6717391304347826</v>
      </c>
      <c r="Q43" s="712">
        <v>1384.2</v>
      </c>
    </row>
    <row r="44" spans="1:17" ht="14.4" customHeight="1" x14ac:dyDescent="0.3">
      <c r="A44" s="695" t="s">
        <v>4113</v>
      </c>
      <c r="B44" s="696" t="s">
        <v>4276</v>
      </c>
      <c r="C44" s="696" t="s">
        <v>3589</v>
      </c>
      <c r="D44" s="696" t="s">
        <v>4292</v>
      </c>
      <c r="E44" s="696" t="s">
        <v>4293</v>
      </c>
      <c r="F44" s="711">
        <v>4</v>
      </c>
      <c r="G44" s="711">
        <v>7344</v>
      </c>
      <c r="H44" s="711">
        <v>1</v>
      </c>
      <c r="I44" s="711">
        <v>1836</v>
      </c>
      <c r="J44" s="711"/>
      <c r="K44" s="711"/>
      <c r="L44" s="711"/>
      <c r="M44" s="711"/>
      <c r="N44" s="711">
        <v>2</v>
      </c>
      <c r="O44" s="711">
        <v>3686</v>
      </c>
      <c r="P44" s="701">
        <v>0.50190631808278863</v>
      </c>
      <c r="Q44" s="712">
        <v>1843</v>
      </c>
    </row>
    <row r="45" spans="1:17" ht="14.4" customHeight="1" x14ac:dyDescent="0.3">
      <c r="A45" s="695" t="s">
        <v>4113</v>
      </c>
      <c r="B45" s="696" t="s">
        <v>4276</v>
      </c>
      <c r="C45" s="696" t="s">
        <v>3589</v>
      </c>
      <c r="D45" s="696" t="s">
        <v>4294</v>
      </c>
      <c r="E45" s="696" t="s">
        <v>4295</v>
      </c>
      <c r="F45" s="711">
        <v>1</v>
      </c>
      <c r="G45" s="711">
        <v>653</v>
      </c>
      <c r="H45" s="711">
        <v>1</v>
      </c>
      <c r="I45" s="711">
        <v>653</v>
      </c>
      <c r="J45" s="711"/>
      <c r="K45" s="711"/>
      <c r="L45" s="711"/>
      <c r="M45" s="711"/>
      <c r="N45" s="711">
        <v>1</v>
      </c>
      <c r="O45" s="711">
        <v>657</v>
      </c>
      <c r="P45" s="701">
        <v>1.0061255742725881</v>
      </c>
      <c r="Q45" s="712">
        <v>657</v>
      </c>
    </row>
    <row r="46" spans="1:17" ht="14.4" customHeight="1" x14ac:dyDescent="0.3">
      <c r="A46" s="695" t="s">
        <v>4113</v>
      </c>
      <c r="B46" s="696" t="s">
        <v>4276</v>
      </c>
      <c r="C46" s="696" t="s">
        <v>3589</v>
      </c>
      <c r="D46" s="696" t="s">
        <v>4296</v>
      </c>
      <c r="E46" s="696" t="s">
        <v>4297</v>
      </c>
      <c r="F46" s="711">
        <v>8</v>
      </c>
      <c r="G46" s="711">
        <v>14008</v>
      </c>
      <c r="H46" s="711">
        <v>1</v>
      </c>
      <c r="I46" s="711">
        <v>1751</v>
      </c>
      <c r="J46" s="711">
        <v>8</v>
      </c>
      <c r="K46" s="711">
        <v>14032</v>
      </c>
      <c r="L46" s="711">
        <v>1.001713306681896</v>
      </c>
      <c r="M46" s="711">
        <v>1754</v>
      </c>
      <c r="N46" s="711">
        <v>2</v>
      </c>
      <c r="O46" s="711">
        <v>3514</v>
      </c>
      <c r="P46" s="701">
        <v>0.25085665334094803</v>
      </c>
      <c r="Q46" s="712">
        <v>1757</v>
      </c>
    </row>
    <row r="47" spans="1:17" ht="14.4" customHeight="1" x14ac:dyDescent="0.3">
      <c r="A47" s="695" t="s">
        <v>4113</v>
      </c>
      <c r="B47" s="696" t="s">
        <v>4276</v>
      </c>
      <c r="C47" s="696" t="s">
        <v>3589</v>
      </c>
      <c r="D47" s="696" t="s">
        <v>4298</v>
      </c>
      <c r="E47" s="696" t="s">
        <v>4299</v>
      </c>
      <c r="F47" s="711"/>
      <c r="G47" s="711"/>
      <c r="H47" s="711"/>
      <c r="I47" s="711"/>
      <c r="J47" s="711"/>
      <c r="K47" s="711"/>
      <c r="L47" s="711"/>
      <c r="M47" s="711"/>
      <c r="N47" s="711">
        <v>1</v>
      </c>
      <c r="O47" s="711">
        <v>14328</v>
      </c>
      <c r="P47" s="701"/>
      <c r="Q47" s="712">
        <v>14328</v>
      </c>
    </row>
    <row r="48" spans="1:17" ht="14.4" customHeight="1" x14ac:dyDescent="0.3">
      <c r="A48" s="695" t="s">
        <v>4113</v>
      </c>
      <c r="B48" s="696" t="s">
        <v>4276</v>
      </c>
      <c r="C48" s="696" t="s">
        <v>3589</v>
      </c>
      <c r="D48" s="696" t="s">
        <v>4300</v>
      </c>
      <c r="E48" s="696" t="s">
        <v>4301</v>
      </c>
      <c r="F48" s="711">
        <v>4</v>
      </c>
      <c r="G48" s="711">
        <v>5132</v>
      </c>
      <c r="H48" s="711">
        <v>1</v>
      </c>
      <c r="I48" s="711">
        <v>1283</v>
      </c>
      <c r="J48" s="711">
        <v>3</v>
      </c>
      <c r="K48" s="711">
        <v>3858</v>
      </c>
      <c r="L48" s="711">
        <v>0.75175370226032734</v>
      </c>
      <c r="M48" s="711">
        <v>1286</v>
      </c>
      <c r="N48" s="711">
        <v>1</v>
      </c>
      <c r="O48" s="711">
        <v>1286</v>
      </c>
      <c r="P48" s="701">
        <v>0.25058456742010909</v>
      </c>
      <c r="Q48" s="712">
        <v>1286</v>
      </c>
    </row>
    <row r="49" spans="1:17" ht="14.4" customHeight="1" x14ac:dyDescent="0.3">
      <c r="A49" s="695" t="s">
        <v>4113</v>
      </c>
      <c r="B49" s="696" t="s">
        <v>4276</v>
      </c>
      <c r="C49" s="696" t="s">
        <v>3589</v>
      </c>
      <c r="D49" s="696" t="s">
        <v>4302</v>
      </c>
      <c r="E49" s="696" t="s">
        <v>4303</v>
      </c>
      <c r="F49" s="711">
        <v>2</v>
      </c>
      <c r="G49" s="711">
        <v>972</v>
      </c>
      <c r="H49" s="711">
        <v>1</v>
      </c>
      <c r="I49" s="711">
        <v>486</v>
      </c>
      <c r="J49" s="711">
        <v>1</v>
      </c>
      <c r="K49" s="711">
        <v>487</v>
      </c>
      <c r="L49" s="711">
        <v>0.50102880658436211</v>
      </c>
      <c r="M49" s="711">
        <v>487</v>
      </c>
      <c r="N49" s="711">
        <v>1</v>
      </c>
      <c r="O49" s="711">
        <v>489</v>
      </c>
      <c r="P49" s="701">
        <v>0.50308641975308643</v>
      </c>
      <c r="Q49" s="712">
        <v>489</v>
      </c>
    </row>
    <row r="50" spans="1:17" ht="14.4" customHeight="1" x14ac:dyDescent="0.3">
      <c r="A50" s="695" t="s">
        <v>4113</v>
      </c>
      <c r="B50" s="696" t="s">
        <v>4276</v>
      </c>
      <c r="C50" s="696" t="s">
        <v>3589</v>
      </c>
      <c r="D50" s="696" t="s">
        <v>4304</v>
      </c>
      <c r="E50" s="696" t="s">
        <v>4305</v>
      </c>
      <c r="F50" s="711"/>
      <c r="G50" s="711"/>
      <c r="H50" s="711"/>
      <c r="I50" s="711"/>
      <c r="J50" s="711">
        <v>1</v>
      </c>
      <c r="K50" s="711">
        <v>499</v>
      </c>
      <c r="L50" s="711"/>
      <c r="M50" s="711">
        <v>499</v>
      </c>
      <c r="N50" s="711"/>
      <c r="O50" s="711"/>
      <c r="P50" s="701"/>
      <c r="Q50" s="712"/>
    </row>
    <row r="51" spans="1:17" ht="14.4" customHeight="1" x14ac:dyDescent="0.3">
      <c r="A51" s="695" t="s">
        <v>4118</v>
      </c>
      <c r="B51" s="696" t="s">
        <v>4306</v>
      </c>
      <c r="C51" s="696" t="s">
        <v>3589</v>
      </c>
      <c r="D51" s="696" t="s">
        <v>4307</v>
      </c>
      <c r="E51" s="696" t="s">
        <v>4308</v>
      </c>
      <c r="F51" s="711">
        <v>1</v>
      </c>
      <c r="G51" s="711">
        <v>9702</v>
      </c>
      <c r="H51" s="711">
        <v>1</v>
      </c>
      <c r="I51" s="711">
        <v>9702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4118</v>
      </c>
      <c r="B52" s="696" t="s">
        <v>4309</v>
      </c>
      <c r="C52" s="696" t="s">
        <v>3589</v>
      </c>
      <c r="D52" s="696" t="s">
        <v>4310</v>
      </c>
      <c r="E52" s="696" t="s">
        <v>4311</v>
      </c>
      <c r="F52" s="711">
        <v>2</v>
      </c>
      <c r="G52" s="711">
        <v>700</v>
      </c>
      <c r="H52" s="711">
        <v>1</v>
      </c>
      <c r="I52" s="711">
        <v>350</v>
      </c>
      <c r="J52" s="711">
        <v>9</v>
      </c>
      <c r="K52" s="711">
        <v>3150</v>
      </c>
      <c r="L52" s="711">
        <v>4.5</v>
      </c>
      <c r="M52" s="711">
        <v>350</v>
      </c>
      <c r="N52" s="711">
        <v>1</v>
      </c>
      <c r="O52" s="711">
        <v>351</v>
      </c>
      <c r="P52" s="701">
        <v>0.50142857142857145</v>
      </c>
      <c r="Q52" s="712">
        <v>351</v>
      </c>
    </row>
    <row r="53" spans="1:17" ht="14.4" customHeight="1" x14ac:dyDescent="0.3">
      <c r="A53" s="695" t="s">
        <v>4118</v>
      </c>
      <c r="B53" s="696" t="s">
        <v>4309</v>
      </c>
      <c r="C53" s="696" t="s">
        <v>3589</v>
      </c>
      <c r="D53" s="696" t="s">
        <v>4312</v>
      </c>
      <c r="E53" s="696" t="s">
        <v>4313</v>
      </c>
      <c r="F53" s="711">
        <v>681</v>
      </c>
      <c r="G53" s="711">
        <v>43584</v>
      </c>
      <c r="H53" s="711">
        <v>1</v>
      </c>
      <c r="I53" s="711">
        <v>64</v>
      </c>
      <c r="J53" s="711">
        <v>301</v>
      </c>
      <c r="K53" s="711">
        <v>19565</v>
      </c>
      <c r="L53" s="711">
        <v>0.44890326725403817</v>
      </c>
      <c r="M53" s="711">
        <v>65</v>
      </c>
      <c r="N53" s="711">
        <v>97</v>
      </c>
      <c r="O53" s="711">
        <v>6305</v>
      </c>
      <c r="P53" s="701">
        <v>0.14466317914831131</v>
      </c>
      <c r="Q53" s="712">
        <v>65</v>
      </c>
    </row>
    <row r="54" spans="1:17" ht="14.4" customHeight="1" x14ac:dyDescent="0.3">
      <c r="A54" s="695" t="s">
        <v>4118</v>
      </c>
      <c r="B54" s="696" t="s">
        <v>4309</v>
      </c>
      <c r="C54" s="696" t="s">
        <v>3589</v>
      </c>
      <c r="D54" s="696" t="s">
        <v>4314</v>
      </c>
      <c r="E54" s="696" t="s">
        <v>4315</v>
      </c>
      <c r="F54" s="711"/>
      <c r="G54" s="711"/>
      <c r="H54" s="711"/>
      <c r="I54" s="711"/>
      <c r="J54" s="711"/>
      <c r="K54" s="711"/>
      <c r="L54" s="711"/>
      <c r="M54" s="711"/>
      <c r="N54" s="711">
        <v>6</v>
      </c>
      <c r="O54" s="711">
        <v>3540</v>
      </c>
      <c r="P54" s="701"/>
      <c r="Q54" s="712">
        <v>590</v>
      </c>
    </row>
    <row r="55" spans="1:17" ht="14.4" customHeight="1" x14ac:dyDescent="0.3">
      <c r="A55" s="695" t="s">
        <v>4118</v>
      </c>
      <c r="B55" s="696" t="s">
        <v>4309</v>
      </c>
      <c r="C55" s="696" t="s">
        <v>3589</v>
      </c>
      <c r="D55" s="696" t="s">
        <v>4316</v>
      </c>
      <c r="E55" s="696" t="s">
        <v>4317</v>
      </c>
      <c r="F55" s="711"/>
      <c r="G55" s="711"/>
      <c r="H55" s="711"/>
      <c r="I55" s="711"/>
      <c r="J55" s="711"/>
      <c r="K55" s="711"/>
      <c r="L55" s="711"/>
      <c r="M55" s="711"/>
      <c r="N55" s="711">
        <v>2</v>
      </c>
      <c r="O55" s="711">
        <v>298</v>
      </c>
      <c r="P55" s="701"/>
      <c r="Q55" s="712">
        <v>149</v>
      </c>
    </row>
    <row r="56" spans="1:17" ht="14.4" customHeight="1" x14ac:dyDescent="0.3">
      <c r="A56" s="695" t="s">
        <v>4118</v>
      </c>
      <c r="B56" s="696" t="s">
        <v>4309</v>
      </c>
      <c r="C56" s="696" t="s">
        <v>3589</v>
      </c>
      <c r="D56" s="696" t="s">
        <v>4318</v>
      </c>
      <c r="E56" s="696" t="s">
        <v>4319</v>
      </c>
      <c r="F56" s="711">
        <v>14</v>
      </c>
      <c r="G56" s="711">
        <v>322</v>
      </c>
      <c r="H56" s="711">
        <v>1</v>
      </c>
      <c r="I56" s="711">
        <v>23</v>
      </c>
      <c r="J56" s="711">
        <v>4</v>
      </c>
      <c r="K56" s="711">
        <v>92</v>
      </c>
      <c r="L56" s="711">
        <v>0.2857142857142857</v>
      </c>
      <c r="M56" s="711">
        <v>23</v>
      </c>
      <c r="N56" s="711">
        <v>4</v>
      </c>
      <c r="O56" s="711">
        <v>94</v>
      </c>
      <c r="P56" s="701">
        <v>0.29192546583850931</v>
      </c>
      <c r="Q56" s="712">
        <v>23.5</v>
      </c>
    </row>
    <row r="57" spans="1:17" ht="14.4" customHeight="1" x14ac:dyDescent="0.3">
      <c r="A57" s="695" t="s">
        <v>4118</v>
      </c>
      <c r="B57" s="696" t="s">
        <v>4309</v>
      </c>
      <c r="C57" s="696" t="s">
        <v>3589</v>
      </c>
      <c r="D57" s="696" t="s">
        <v>4320</v>
      </c>
      <c r="E57" s="696" t="s">
        <v>4321</v>
      </c>
      <c r="F57" s="711">
        <v>3</v>
      </c>
      <c r="G57" s="711">
        <v>162</v>
      </c>
      <c r="H57" s="711">
        <v>1</v>
      </c>
      <c r="I57" s="711">
        <v>54</v>
      </c>
      <c r="J57" s="711">
        <v>8</v>
      </c>
      <c r="K57" s="711">
        <v>432</v>
      </c>
      <c r="L57" s="711">
        <v>2.6666666666666665</v>
      </c>
      <c r="M57" s="711">
        <v>54</v>
      </c>
      <c r="N57" s="711">
        <v>6</v>
      </c>
      <c r="O57" s="711">
        <v>324</v>
      </c>
      <c r="P57" s="701">
        <v>2</v>
      </c>
      <c r="Q57" s="712">
        <v>54</v>
      </c>
    </row>
    <row r="58" spans="1:17" ht="14.4" customHeight="1" x14ac:dyDescent="0.3">
      <c r="A58" s="695" t="s">
        <v>4118</v>
      </c>
      <c r="B58" s="696" t="s">
        <v>4309</v>
      </c>
      <c r="C58" s="696" t="s">
        <v>3589</v>
      </c>
      <c r="D58" s="696" t="s">
        <v>4322</v>
      </c>
      <c r="E58" s="696" t="s">
        <v>4323</v>
      </c>
      <c r="F58" s="711">
        <v>232</v>
      </c>
      <c r="G58" s="711">
        <v>17864</v>
      </c>
      <c r="H58" s="711">
        <v>1</v>
      </c>
      <c r="I58" s="711">
        <v>77</v>
      </c>
      <c r="J58" s="711">
        <v>190</v>
      </c>
      <c r="K58" s="711">
        <v>14630</v>
      </c>
      <c r="L58" s="711">
        <v>0.81896551724137934</v>
      </c>
      <c r="M58" s="711">
        <v>77</v>
      </c>
      <c r="N58" s="711">
        <v>163</v>
      </c>
      <c r="O58" s="711">
        <v>12551</v>
      </c>
      <c r="P58" s="701">
        <v>0.70258620689655171</v>
      </c>
      <c r="Q58" s="712">
        <v>77</v>
      </c>
    </row>
    <row r="59" spans="1:17" ht="14.4" customHeight="1" x14ac:dyDescent="0.3">
      <c r="A59" s="695" t="s">
        <v>4118</v>
      </c>
      <c r="B59" s="696" t="s">
        <v>4309</v>
      </c>
      <c r="C59" s="696" t="s">
        <v>3589</v>
      </c>
      <c r="D59" s="696" t="s">
        <v>4324</v>
      </c>
      <c r="E59" s="696" t="s">
        <v>4325</v>
      </c>
      <c r="F59" s="711">
        <v>95</v>
      </c>
      <c r="G59" s="711">
        <v>2090</v>
      </c>
      <c r="H59" s="711">
        <v>1</v>
      </c>
      <c r="I59" s="711">
        <v>22</v>
      </c>
      <c r="J59" s="711">
        <v>27</v>
      </c>
      <c r="K59" s="711">
        <v>594</v>
      </c>
      <c r="L59" s="711">
        <v>0.28421052631578947</v>
      </c>
      <c r="M59" s="711">
        <v>22</v>
      </c>
      <c r="N59" s="711">
        <v>8</v>
      </c>
      <c r="O59" s="711">
        <v>179</v>
      </c>
      <c r="P59" s="701">
        <v>8.5645933014354067E-2</v>
      </c>
      <c r="Q59" s="712">
        <v>22.375</v>
      </c>
    </row>
    <row r="60" spans="1:17" ht="14.4" customHeight="1" x14ac:dyDescent="0.3">
      <c r="A60" s="695" t="s">
        <v>4118</v>
      </c>
      <c r="B60" s="696" t="s">
        <v>4309</v>
      </c>
      <c r="C60" s="696" t="s">
        <v>3589</v>
      </c>
      <c r="D60" s="696" t="s">
        <v>4326</v>
      </c>
      <c r="E60" s="696" t="s">
        <v>4327</v>
      </c>
      <c r="F60" s="711">
        <v>13</v>
      </c>
      <c r="G60" s="711">
        <v>2717</v>
      </c>
      <c r="H60" s="711">
        <v>1</v>
      </c>
      <c r="I60" s="711">
        <v>209</v>
      </c>
      <c r="J60" s="711">
        <v>7</v>
      </c>
      <c r="K60" s="711">
        <v>1463</v>
      </c>
      <c r="L60" s="711">
        <v>0.53846153846153844</v>
      </c>
      <c r="M60" s="711">
        <v>209</v>
      </c>
      <c r="N60" s="711"/>
      <c r="O60" s="711"/>
      <c r="P60" s="701"/>
      <c r="Q60" s="712"/>
    </row>
    <row r="61" spans="1:17" ht="14.4" customHeight="1" x14ac:dyDescent="0.3">
      <c r="A61" s="695" t="s">
        <v>4118</v>
      </c>
      <c r="B61" s="696" t="s">
        <v>4309</v>
      </c>
      <c r="C61" s="696" t="s">
        <v>3589</v>
      </c>
      <c r="D61" s="696" t="s">
        <v>4328</v>
      </c>
      <c r="E61" s="696" t="s">
        <v>4329</v>
      </c>
      <c r="F61" s="711"/>
      <c r="G61" s="711"/>
      <c r="H61" s="711"/>
      <c r="I61" s="711"/>
      <c r="J61" s="711">
        <v>9</v>
      </c>
      <c r="K61" s="711">
        <v>594</v>
      </c>
      <c r="L61" s="711"/>
      <c r="M61" s="711">
        <v>66</v>
      </c>
      <c r="N61" s="711">
        <v>3</v>
      </c>
      <c r="O61" s="711">
        <v>198</v>
      </c>
      <c r="P61" s="701"/>
      <c r="Q61" s="712">
        <v>66</v>
      </c>
    </row>
    <row r="62" spans="1:17" ht="14.4" customHeight="1" x14ac:dyDescent="0.3">
      <c r="A62" s="695" t="s">
        <v>4118</v>
      </c>
      <c r="B62" s="696" t="s">
        <v>4309</v>
      </c>
      <c r="C62" s="696" t="s">
        <v>3589</v>
      </c>
      <c r="D62" s="696" t="s">
        <v>4330</v>
      </c>
      <c r="E62" s="696" t="s">
        <v>4331</v>
      </c>
      <c r="F62" s="711">
        <v>10</v>
      </c>
      <c r="G62" s="711">
        <v>3470</v>
      </c>
      <c r="H62" s="711">
        <v>1</v>
      </c>
      <c r="I62" s="711">
        <v>347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4118</v>
      </c>
      <c r="B63" s="696" t="s">
        <v>4309</v>
      </c>
      <c r="C63" s="696" t="s">
        <v>3589</v>
      </c>
      <c r="D63" s="696" t="s">
        <v>4332</v>
      </c>
      <c r="E63" s="696" t="s">
        <v>4333</v>
      </c>
      <c r="F63" s="711">
        <v>77</v>
      </c>
      <c r="G63" s="711">
        <v>1771</v>
      </c>
      <c r="H63" s="711">
        <v>1</v>
      </c>
      <c r="I63" s="711">
        <v>23</v>
      </c>
      <c r="J63" s="711">
        <v>23</v>
      </c>
      <c r="K63" s="711">
        <v>552</v>
      </c>
      <c r="L63" s="711">
        <v>0.31168831168831168</v>
      </c>
      <c r="M63" s="711">
        <v>24</v>
      </c>
      <c r="N63" s="711">
        <v>4</v>
      </c>
      <c r="O63" s="711">
        <v>96</v>
      </c>
      <c r="P63" s="701">
        <v>5.4206662902315079E-2</v>
      </c>
      <c r="Q63" s="712">
        <v>24</v>
      </c>
    </row>
    <row r="64" spans="1:17" ht="14.4" customHeight="1" x14ac:dyDescent="0.3">
      <c r="A64" s="695" t="s">
        <v>4118</v>
      </c>
      <c r="B64" s="696" t="s">
        <v>4309</v>
      </c>
      <c r="C64" s="696" t="s">
        <v>3589</v>
      </c>
      <c r="D64" s="696" t="s">
        <v>4334</v>
      </c>
      <c r="E64" s="696" t="s">
        <v>4335</v>
      </c>
      <c r="F64" s="711">
        <v>3</v>
      </c>
      <c r="G64" s="711">
        <v>540</v>
      </c>
      <c r="H64" s="711">
        <v>1</v>
      </c>
      <c r="I64" s="711">
        <v>180</v>
      </c>
      <c r="J64" s="711">
        <v>1</v>
      </c>
      <c r="K64" s="711">
        <v>180</v>
      </c>
      <c r="L64" s="711">
        <v>0.33333333333333331</v>
      </c>
      <c r="M64" s="711">
        <v>180</v>
      </c>
      <c r="N64" s="711">
        <v>1</v>
      </c>
      <c r="O64" s="711">
        <v>180</v>
      </c>
      <c r="P64" s="701">
        <v>0.33333333333333331</v>
      </c>
      <c r="Q64" s="712">
        <v>180</v>
      </c>
    </row>
    <row r="65" spans="1:17" ht="14.4" customHeight="1" x14ac:dyDescent="0.3">
      <c r="A65" s="695" t="s">
        <v>4118</v>
      </c>
      <c r="B65" s="696" t="s">
        <v>4309</v>
      </c>
      <c r="C65" s="696" t="s">
        <v>3589</v>
      </c>
      <c r="D65" s="696" t="s">
        <v>4336</v>
      </c>
      <c r="E65" s="696" t="s">
        <v>4337</v>
      </c>
      <c r="F65" s="711">
        <v>1</v>
      </c>
      <c r="G65" s="711">
        <v>253</v>
      </c>
      <c r="H65" s="711">
        <v>1</v>
      </c>
      <c r="I65" s="711">
        <v>253</v>
      </c>
      <c r="J65" s="711"/>
      <c r="K65" s="711"/>
      <c r="L65" s="711"/>
      <c r="M65" s="711"/>
      <c r="N65" s="711">
        <v>10</v>
      </c>
      <c r="O65" s="711">
        <v>2530</v>
      </c>
      <c r="P65" s="701">
        <v>10</v>
      </c>
      <c r="Q65" s="712">
        <v>253</v>
      </c>
    </row>
    <row r="66" spans="1:17" ht="14.4" customHeight="1" x14ac:dyDescent="0.3">
      <c r="A66" s="695" t="s">
        <v>4118</v>
      </c>
      <c r="B66" s="696" t="s">
        <v>4309</v>
      </c>
      <c r="C66" s="696" t="s">
        <v>3589</v>
      </c>
      <c r="D66" s="696" t="s">
        <v>4338</v>
      </c>
      <c r="E66" s="696" t="s">
        <v>4339</v>
      </c>
      <c r="F66" s="711"/>
      <c r="G66" s="711"/>
      <c r="H66" s="711"/>
      <c r="I66" s="711"/>
      <c r="J66" s="711">
        <v>1</v>
      </c>
      <c r="K66" s="711">
        <v>189</v>
      </c>
      <c r="L66" s="711"/>
      <c r="M66" s="711">
        <v>189</v>
      </c>
      <c r="N66" s="711"/>
      <c r="O66" s="711"/>
      <c r="P66" s="701"/>
      <c r="Q66" s="712"/>
    </row>
    <row r="67" spans="1:17" ht="14.4" customHeight="1" x14ac:dyDescent="0.3">
      <c r="A67" s="695" t="s">
        <v>4118</v>
      </c>
      <c r="B67" s="696" t="s">
        <v>4309</v>
      </c>
      <c r="C67" s="696" t="s">
        <v>3589</v>
      </c>
      <c r="D67" s="696" t="s">
        <v>4340</v>
      </c>
      <c r="E67" s="696" t="s">
        <v>4341</v>
      </c>
      <c r="F67" s="711">
        <v>1</v>
      </c>
      <c r="G67" s="711">
        <v>216</v>
      </c>
      <c r="H67" s="711">
        <v>1</v>
      </c>
      <c r="I67" s="711">
        <v>216</v>
      </c>
      <c r="J67" s="711">
        <v>2</v>
      </c>
      <c r="K67" s="711">
        <v>432</v>
      </c>
      <c r="L67" s="711">
        <v>2</v>
      </c>
      <c r="M67" s="711">
        <v>216</v>
      </c>
      <c r="N67" s="711">
        <v>4</v>
      </c>
      <c r="O67" s="711">
        <v>864</v>
      </c>
      <c r="P67" s="701">
        <v>4</v>
      </c>
      <c r="Q67" s="712">
        <v>216</v>
      </c>
    </row>
    <row r="68" spans="1:17" ht="14.4" customHeight="1" x14ac:dyDescent="0.3">
      <c r="A68" s="695" t="s">
        <v>4118</v>
      </c>
      <c r="B68" s="696" t="s">
        <v>4309</v>
      </c>
      <c r="C68" s="696" t="s">
        <v>3589</v>
      </c>
      <c r="D68" s="696" t="s">
        <v>4342</v>
      </c>
      <c r="E68" s="696" t="s">
        <v>4343</v>
      </c>
      <c r="F68" s="711">
        <v>1</v>
      </c>
      <c r="G68" s="711">
        <v>35</v>
      </c>
      <c r="H68" s="711">
        <v>1</v>
      </c>
      <c r="I68" s="711">
        <v>35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4118</v>
      </c>
      <c r="B69" s="696" t="s">
        <v>4309</v>
      </c>
      <c r="C69" s="696" t="s">
        <v>3589</v>
      </c>
      <c r="D69" s="696" t="s">
        <v>4344</v>
      </c>
      <c r="E69" s="696" t="s">
        <v>4345</v>
      </c>
      <c r="F69" s="711">
        <v>1</v>
      </c>
      <c r="G69" s="711">
        <v>50</v>
      </c>
      <c r="H69" s="711">
        <v>1</v>
      </c>
      <c r="I69" s="711">
        <v>50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4118</v>
      </c>
      <c r="B70" s="696" t="s">
        <v>4309</v>
      </c>
      <c r="C70" s="696" t="s">
        <v>3589</v>
      </c>
      <c r="D70" s="696" t="s">
        <v>4346</v>
      </c>
      <c r="E70" s="696" t="s">
        <v>4347</v>
      </c>
      <c r="F70" s="711"/>
      <c r="G70" s="711"/>
      <c r="H70" s="711"/>
      <c r="I70" s="711"/>
      <c r="J70" s="711">
        <v>1</v>
      </c>
      <c r="K70" s="711">
        <v>326</v>
      </c>
      <c r="L70" s="711"/>
      <c r="M70" s="711">
        <v>326</v>
      </c>
      <c r="N70" s="711"/>
      <c r="O70" s="711"/>
      <c r="P70" s="701"/>
      <c r="Q70" s="712"/>
    </row>
    <row r="71" spans="1:17" ht="14.4" customHeight="1" x14ac:dyDescent="0.3">
      <c r="A71" s="695" t="s">
        <v>4118</v>
      </c>
      <c r="B71" s="696" t="s">
        <v>4309</v>
      </c>
      <c r="C71" s="696" t="s">
        <v>3589</v>
      </c>
      <c r="D71" s="696" t="s">
        <v>4348</v>
      </c>
      <c r="E71" s="696" t="s">
        <v>4349</v>
      </c>
      <c r="F71" s="711"/>
      <c r="G71" s="711"/>
      <c r="H71" s="711"/>
      <c r="I71" s="711"/>
      <c r="J71" s="711"/>
      <c r="K71" s="711"/>
      <c r="L71" s="711"/>
      <c r="M71" s="711"/>
      <c r="N71" s="711">
        <v>1</v>
      </c>
      <c r="O71" s="711">
        <v>751</v>
      </c>
      <c r="P71" s="701"/>
      <c r="Q71" s="712">
        <v>751</v>
      </c>
    </row>
    <row r="72" spans="1:17" ht="14.4" customHeight="1" x14ac:dyDescent="0.3">
      <c r="A72" s="695" t="s">
        <v>4118</v>
      </c>
      <c r="B72" s="696" t="s">
        <v>4309</v>
      </c>
      <c r="C72" s="696" t="s">
        <v>3589</v>
      </c>
      <c r="D72" s="696" t="s">
        <v>4350</v>
      </c>
      <c r="E72" s="696" t="s">
        <v>4351</v>
      </c>
      <c r="F72" s="711"/>
      <c r="G72" s="711"/>
      <c r="H72" s="711"/>
      <c r="I72" s="711"/>
      <c r="J72" s="711"/>
      <c r="K72" s="711"/>
      <c r="L72" s="711"/>
      <c r="M72" s="711"/>
      <c r="N72" s="711">
        <v>2</v>
      </c>
      <c r="O72" s="711">
        <v>458</v>
      </c>
      <c r="P72" s="701"/>
      <c r="Q72" s="712">
        <v>229</v>
      </c>
    </row>
    <row r="73" spans="1:17" ht="14.4" customHeight="1" x14ac:dyDescent="0.3">
      <c r="A73" s="695" t="s">
        <v>4118</v>
      </c>
      <c r="B73" s="696" t="s">
        <v>4309</v>
      </c>
      <c r="C73" s="696" t="s">
        <v>3589</v>
      </c>
      <c r="D73" s="696" t="s">
        <v>4352</v>
      </c>
      <c r="E73" s="696" t="s">
        <v>4353</v>
      </c>
      <c r="F73" s="711"/>
      <c r="G73" s="711"/>
      <c r="H73" s="711"/>
      <c r="I73" s="711"/>
      <c r="J73" s="711"/>
      <c r="K73" s="711"/>
      <c r="L73" s="711"/>
      <c r="M73" s="711"/>
      <c r="N73" s="711">
        <v>8</v>
      </c>
      <c r="O73" s="711">
        <v>3248</v>
      </c>
      <c r="P73" s="701"/>
      <c r="Q73" s="712">
        <v>406</v>
      </c>
    </row>
    <row r="74" spans="1:17" ht="14.4" customHeight="1" x14ac:dyDescent="0.3">
      <c r="A74" s="695" t="s">
        <v>4118</v>
      </c>
      <c r="B74" s="696" t="s">
        <v>4309</v>
      </c>
      <c r="C74" s="696" t="s">
        <v>3589</v>
      </c>
      <c r="D74" s="696" t="s">
        <v>4354</v>
      </c>
      <c r="E74" s="696" t="s">
        <v>4355</v>
      </c>
      <c r="F74" s="711"/>
      <c r="G74" s="711"/>
      <c r="H74" s="711"/>
      <c r="I74" s="711"/>
      <c r="J74" s="711"/>
      <c r="K74" s="711"/>
      <c r="L74" s="711"/>
      <c r="M74" s="711"/>
      <c r="N74" s="711">
        <v>8</v>
      </c>
      <c r="O74" s="711">
        <v>4688</v>
      </c>
      <c r="P74" s="701"/>
      <c r="Q74" s="712">
        <v>586</v>
      </c>
    </row>
    <row r="75" spans="1:17" ht="14.4" customHeight="1" x14ac:dyDescent="0.3">
      <c r="A75" s="695" t="s">
        <v>4356</v>
      </c>
      <c r="B75" s="696" t="s">
        <v>4357</v>
      </c>
      <c r="C75" s="696" t="s">
        <v>3589</v>
      </c>
      <c r="D75" s="696" t="s">
        <v>4358</v>
      </c>
      <c r="E75" s="696" t="s">
        <v>4359</v>
      </c>
      <c r="F75" s="711">
        <v>121</v>
      </c>
      <c r="G75" s="711">
        <v>3267</v>
      </c>
      <c r="H75" s="711">
        <v>1</v>
      </c>
      <c r="I75" s="711">
        <v>27</v>
      </c>
      <c r="J75" s="711">
        <v>89</v>
      </c>
      <c r="K75" s="711">
        <v>2403</v>
      </c>
      <c r="L75" s="711">
        <v>0.73553719008264462</v>
      </c>
      <c r="M75" s="711">
        <v>27</v>
      </c>
      <c r="N75" s="711">
        <v>95</v>
      </c>
      <c r="O75" s="711">
        <v>2565</v>
      </c>
      <c r="P75" s="701">
        <v>0.78512396694214881</v>
      </c>
      <c r="Q75" s="712">
        <v>27</v>
      </c>
    </row>
    <row r="76" spans="1:17" ht="14.4" customHeight="1" x14ac:dyDescent="0.3">
      <c r="A76" s="695" t="s">
        <v>4356</v>
      </c>
      <c r="B76" s="696" t="s">
        <v>4357</v>
      </c>
      <c r="C76" s="696" t="s">
        <v>3589</v>
      </c>
      <c r="D76" s="696" t="s">
        <v>4360</v>
      </c>
      <c r="E76" s="696" t="s">
        <v>4361</v>
      </c>
      <c r="F76" s="711">
        <v>43</v>
      </c>
      <c r="G76" s="711">
        <v>2322</v>
      </c>
      <c r="H76" s="711">
        <v>1</v>
      </c>
      <c r="I76" s="711">
        <v>54</v>
      </c>
      <c r="J76" s="711">
        <v>38</v>
      </c>
      <c r="K76" s="711">
        <v>2052</v>
      </c>
      <c r="L76" s="711">
        <v>0.88372093023255816</v>
      </c>
      <c r="M76" s="711">
        <v>54</v>
      </c>
      <c r="N76" s="711">
        <v>36</v>
      </c>
      <c r="O76" s="711">
        <v>1944</v>
      </c>
      <c r="P76" s="701">
        <v>0.83720930232558144</v>
      </c>
      <c r="Q76" s="712">
        <v>54</v>
      </c>
    </row>
    <row r="77" spans="1:17" ht="14.4" customHeight="1" x14ac:dyDescent="0.3">
      <c r="A77" s="695" t="s">
        <v>4356</v>
      </c>
      <c r="B77" s="696" t="s">
        <v>4357</v>
      </c>
      <c r="C77" s="696" t="s">
        <v>3589</v>
      </c>
      <c r="D77" s="696" t="s">
        <v>4362</v>
      </c>
      <c r="E77" s="696" t="s">
        <v>4363</v>
      </c>
      <c r="F77" s="711">
        <v>107</v>
      </c>
      <c r="G77" s="711">
        <v>2568</v>
      </c>
      <c r="H77" s="711">
        <v>1</v>
      </c>
      <c r="I77" s="711">
        <v>24</v>
      </c>
      <c r="J77" s="711">
        <v>79</v>
      </c>
      <c r="K77" s="711">
        <v>1896</v>
      </c>
      <c r="L77" s="711">
        <v>0.73831775700934577</v>
      </c>
      <c r="M77" s="711">
        <v>24</v>
      </c>
      <c r="N77" s="711">
        <v>85</v>
      </c>
      <c r="O77" s="711">
        <v>2040</v>
      </c>
      <c r="P77" s="701">
        <v>0.79439252336448596</v>
      </c>
      <c r="Q77" s="712">
        <v>24</v>
      </c>
    </row>
    <row r="78" spans="1:17" ht="14.4" customHeight="1" x14ac:dyDescent="0.3">
      <c r="A78" s="695" t="s">
        <v>4356</v>
      </c>
      <c r="B78" s="696" t="s">
        <v>4357</v>
      </c>
      <c r="C78" s="696" t="s">
        <v>3589</v>
      </c>
      <c r="D78" s="696" t="s">
        <v>4364</v>
      </c>
      <c r="E78" s="696" t="s">
        <v>4365</v>
      </c>
      <c r="F78" s="711">
        <v>368</v>
      </c>
      <c r="G78" s="711">
        <v>9936</v>
      </c>
      <c r="H78" s="711">
        <v>1</v>
      </c>
      <c r="I78" s="711">
        <v>27</v>
      </c>
      <c r="J78" s="711">
        <v>344</v>
      </c>
      <c r="K78" s="711">
        <v>9288</v>
      </c>
      <c r="L78" s="711">
        <v>0.93478260869565222</v>
      </c>
      <c r="M78" s="711">
        <v>27</v>
      </c>
      <c r="N78" s="711">
        <v>283</v>
      </c>
      <c r="O78" s="711">
        <v>7641</v>
      </c>
      <c r="P78" s="701">
        <v>0.76902173913043481</v>
      </c>
      <c r="Q78" s="712">
        <v>27</v>
      </c>
    </row>
    <row r="79" spans="1:17" ht="14.4" customHeight="1" x14ac:dyDescent="0.3">
      <c r="A79" s="695" t="s">
        <v>4356</v>
      </c>
      <c r="B79" s="696" t="s">
        <v>4357</v>
      </c>
      <c r="C79" s="696" t="s">
        <v>3589</v>
      </c>
      <c r="D79" s="696" t="s">
        <v>4366</v>
      </c>
      <c r="E79" s="696" t="s">
        <v>4367</v>
      </c>
      <c r="F79" s="711">
        <v>9</v>
      </c>
      <c r="G79" s="711">
        <v>504</v>
      </c>
      <c r="H79" s="711">
        <v>1</v>
      </c>
      <c r="I79" s="711">
        <v>56</v>
      </c>
      <c r="J79" s="711">
        <v>1</v>
      </c>
      <c r="K79" s="711">
        <v>56</v>
      </c>
      <c r="L79" s="711">
        <v>0.1111111111111111</v>
      </c>
      <c r="M79" s="711">
        <v>56</v>
      </c>
      <c r="N79" s="711">
        <v>1</v>
      </c>
      <c r="O79" s="711">
        <v>56</v>
      </c>
      <c r="P79" s="701">
        <v>0.1111111111111111</v>
      </c>
      <c r="Q79" s="712">
        <v>56</v>
      </c>
    </row>
    <row r="80" spans="1:17" ht="14.4" customHeight="1" x14ac:dyDescent="0.3">
      <c r="A80" s="695" t="s">
        <v>4356</v>
      </c>
      <c r="B80" s="696" t="s">
        <v>4357</v>
      </c>
      <c r="C80" s="696" t="s">
        <v>3589</v>
      </c>
      <c r="D80" s="696" t="s">
        <v>4368</v>
      </c>
      <c r="E80" s="696" t="s">
        <v>4369</v>
      </c>
      <c r="F80" s="711">
        <v>101</v>
      </c>
      <c r="G80" s="711">
        <v>2727</v>
      </c>
      <c r="H80" s="711">
        <v>1</v>
      </c>
      <c r="I80" s="711">
        <v>27</v>
      </c>
      <c r="J80" s="711">
        <v>77</v>
      </c>
      <c r="K80" s="711">
        <v>2079</v>
      </c>
      <c r="L80" s="711">
        <v>0.76237623762376239</v>
      </c>
      <c r="M80" s="711">
        <v>27</v>
      </c>
      <c r="N80" s="711">
        <v>79</v>
      </c>
      <c r="O80" s="711">
        <v>2133</v>
      </c>
      <c r="P80" s="701">
        <v>0.78217821782178221</v>
      </c>
      <c r="Q80" s="712">
        <v>27</v>
      </c>
    </row>
    <row r="81" spans="1:17" ht="14.4" customHeight="1" x14ac:dyDescent="0.3">
      <c r="A81" s="695" t="s">
        <v>4356</v>
      </c>
      <c r="B81" s="696" t="s">
        <v>4357</v>
      </c>
      <c r="C81" s="696" t="s">
        <v>3589</v>
      </c>
      <c r="D81" s="696" t="s">
        <v>4370</v>
      </c>
      <c r="E81" s="696" t="s">
        <v>4371</v>
      </c>
      <c r="F81" s="711">
        <v>394</v>
      </c>
      <c r="G81" s="711">
        <v>8668</v>
      </c>
      <c r="H81" s="711">
        <v>1</v>
      </c>
      <c r="I81" s="711">
        <v>22</v>
      </c>
      <c r="J81" s="711">
        <v>346</v>
      </c>
      <c r="K81" s="711">
        <v>7612</v>
      </c>
      <c r="L81" s="711">
        <v>0.87817258883248728</v>
      </c>
      <c r="M81" s="711">
        <v>22</v>
      </c>
      <c r="N81" s="711">
        <v>287</v>
      </c>
      <c r="O81" s="711">
        <v>6314</v>
      </c>
      <c r="P81" s="701">
        <v>0.72842639593908631</v>
      </c>
      <c r="Q81" s="712">
        <v>22</v>
      </c>
    </row>
    <row r="82" spans="1:17" ht="14.4" customHeight="1" x14ac:dyDescent="0.3">
      <c r="A82" s="695" t="s">
        <v>4356</v>
      </c>
      <c r="B82" s="696" t="s">
        <v>4357</v>
      </c>
      <c r="C82" s="696" t="s">
        <v>3589</v>
      </c>
      <c r="D82" s="696" t="s">
        <v>4372</v>
      </c>
      <c r="E82" s="696" t="s">
        <v>4373</v>
      </c>
      <c r="F82" s="711">
        <v>6</v>
      </c>
      <c r="G82" s="711">
        <v>408</v>
      </c>
      <c r="H82" s="711">
        <v>1</v>
      </c>
      <c r="I82" s="711">
        <v>68</v>
      </c>
      <c r="J82" s="711">
        <v>1</v>
      </c>
      <c r="K82" s="711">
        <v>68</v>
      </c>
      <c r="L82" s="711">
        <v>0.16666666666666666</v>
      </c>
      <c r="M82" s="711">
        <v>68</v>
      </c>
      <c r="N82" s="711">
        <v>5</v>
      </c>
      <c r="O82" s="711">
        <v>340</v>
      </c>
      <c r="P82" s="701">
        <v>0.83333333333333337</v>
      </c>
      <c r="Q82" s="712">
        <v>68</v>
      </c>
    </row>
    <row r="83" spans="1:17" ht="14.4" customHeight="1" x14ac:dyDescent="0.3">
      <c r="A83" s="695" t="s">
        <v>4356</v>
      </c>
      <c r="B83" s="696" t="s">
        <v>4357</v>
      </c>
      <c r="C83" s="696" t="s">
        <v>3589</v>
      </c>
      <c r="D83" s="696" t="s">
        <v>4374</v>
      </c>
      <c r="E83" s="696" t="s">
        <v>4375</v>
      </c>
      <c r="F83" s="711"/>
      <c r="G83" s="711"/>
      <c r="H83" s="711"/>
      <c r="I83" s="711"/>
      <c r="J83" s="711">
        <v>1</v>
      </c>
      <c r="K83" s="711">
        <v>62</v>
      </c>
      <c r="L83" s="711"/>
      <c r="M83" s="711">
        <v>62</v>
      </c>
      <c r="N83" s="711"/>
      <c r="O83" s="711"/>
      <c r="P83" s="701"/>
      <c r="Q83" s="712"/>
    </row>
    <row r="84" spans="1:17" ht="14.4" customHeight="1" x14ac:dyDescent="0.3">
      <c r="A84" s="695" t="s">
        <v>4356</v>
      </c>
      <c r="B84" s="696" t="s">
        <v>4357</v>
      </c>
      <c r="C84" s="696" t="s">
        <v>3589</v>
      </c>
      <c r="D84" s="696" t="s">
        <v>4376</v>
      </c>
      <c r="E84" s="696" t="s">
        <v>4377</v>
      </c>
      <c r="F84" s="711">
        <v>7</v>
      </c>
      <c r="G84" s="711">
        <v>427</v>
      </c>
      <c r="H84" s="711">
        <v>1</v>
      </c>
      <c r="I84" s="711">
        <v>61</v>
      </c>
      <c r="J84" s="711">
        <v>1</v>
      </c>
      <c r="K84" s="711">
        <v>61</v>
      </c>
      <c r="L84" s="711">
        <v>0.14285714285714285</v>
      </c>
      <c r="M84" s="711">
        <v>61</v>
      </c>
      <c r="N84" s="711">
        <v>1</v>
      </c>
      <c r="O84" s="711">
        <v>62</v>
      </c>
      <c r="P84" s="701">
        <v>0.14519906323185011</v>
      </c>
      <c r="Q84" s="712">
        <v>62</v>
      </c>
    </row>
    <row r="85" spans="1:17" ht="14.4" customHeight="1" x14ac:dyDescent="0.3">
      <c r="A85" s="695" t="s">
        <v>4356</v>
      </c>
      <c r="B85" s="696" t="s">
        <v>4357</v>
      </c>
      <c r="C85" s="696" t="s">
        <v>3589</v>
      </c>
      <c r="D85" s="696" t="s">
        <v>4378</v>
      </c>
      <c r="E85" s="696" t="s">
        <v>4379</v>
      </c>
      <c r="F85" s="711">
        <v>13</v>
      </c>
      <c r="G85" s="711">
        <v>5122</v>
      </c>
      <c r="H85" s="711">
        <v>1</v>
      </c>
      <c r="I85" s="711">
        <v>394</v>
      </c>
      <c r="J85" s="711">
        <v>18</v>
      </c>
      <c r="K85" s="711">
        <v>7092</v>
      </c>
      <c r="L85" s="711">
        <v>1.3846153846153846</v>
      </c>
      <c r="M85" s="711">
        <v>394</v>
      </c>
      <c r="N85" s="711">
        <v>12</v>
      </c>
      <c r="O85" s="711">
        <v>4728</v>
      </c>
      <c r="P85" s="701">
        <v>0.92307692307692313</v>
      </c>
      <c r="Q85" s="712">
        <v>394</v>
      </c>
    </row>
    <row r="86" spans="1:17" ht="14.4" customHeight="1" x14ac:dyDescent="0.3">
      <c r="A86" s="695" t="s">
        <v>4356</v>
      </c>
      <c r="B86" s="696" t="s">
        <v>4357</v>
      </c>
      <c r="C86" s="696" t="s">
        <v>3589</v>
      </c>
      <c r="D86" s="696" t="s">
        <v>4380</v>
      </c>
      <c r="E86" s="696" t="s">
        <v>4381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81</v>
      </c>
      <c r="P86" s="701"/>
      <c r="Q86" s="712">
        <v>81</v>
      </c>
    </row>
    <row r="87" spans="1:17" ht="14.4" customHeight="1" x14ac:dyDescent="0.3">
      <c r="A87" s="695" t="s">
        <v>4356</v>
      </c>
      <c r="B87" s="696" t="s">
        <v>4357</v>
      </c>
      <c r="C87" s="696" t="s">
        <v>3589</v>
      </c>
      <c r="D87" s="696" t="s">
        <v>4382</v>
      </c>
      <c r="E87" s="696" t="s">
        <v>4383</v>
      </c>
      <c r="F87" s="711">
        <v>27</v>
      </c>
      <c r="G87" s="711">
        <v>26649</v>
      </c>
      <c r="H87" s="711">
        <v>1</v>
      </c>
      <c r="I87" s="711">
        <v>987</v>
      </c>
      <c r="J87" s="711">
        <v>15</v>
      </c>
      <c r="K87" s="711">
        <v>14805</v>
      </c>
      <c r="L87" s="711">
        <v>0.55555555555555558</v>
      </c>
      <c r="M87" s="711">
        <v>987</v>
      </c>
      <c r="N87" s="711">
        <v>8</v>
      </c>
      <c r="O87" s="711">
        <v>7896</v>
      </c>
      <c r="P87" s="701">
        <v>0.29629629629629628</v>
      </c>
      <c r="Q87" s="712">
        <v>987</v>
      </c>
    </row>
    <row r="88" spans="1:17" ht="14.4" customHeight="1" x14ac:dyDescent="0.3">
      <c r="A88" s="695" t="s">
        <v>4356</v>
      </c>
      <c r="B88" s="696" t="s">
        <v>4357</v>
      </c>
      <c r="C88" s="696" t="s">
        <v>3589</v>
      </c>
      <c r="D88" s="696" t="s">
        <v>4384</v>
      </c>
      <c r="E88" s="696" t="s">
        <v>4385</v>
      </c>
      <c r="F88" s="711"/>
      <c r="G88" s="711"/>
      <c r="H88" s="711"/>
      <c r="I88" s="711"/>
      <c r="J88" s="711">
        <v>9</v>
      </c>
      <c r="K88" s="711">
        <v>15867</v>
      </c>
      <c r="L88" s="711"/>
      <c r="M88" s="711">
        <v>1763</v>
      </c>
      <c r="N88" s="711"/>
      <c r="O88" s="711"/>
      <c r="P88" s="701"/>
      <c r="Q88" s="712"/>
    </row>
    <row r="89" spans="1:17" ht="14.4" customHeight="1" x14ac:dyDescent="0.3">
      <c r="A89" s="695" t="s">
        <v>4356</v>
      </c>
      <c r="B89" s="696" t="s">
        <v>4357</v>
      </c>
      <c r="C89" s="696" t="s">
        <v>3589</v>
      </c>
      <c r="D89" s="696" t="s">
        <v>4386</v>
      </c>
      <c r="E89" s="696" t="s">
        <v>4387</v>
      </c>
      <c r="F89" s="711"/>
      <c r="G89" s="711"/>
      <c r="H89" s="711"/>
      <c r="I89" s="711"/>
      <c r="J89" s="711">
        <v>1</v>
      </c>
      <c r="K89" s="711">
        <v>63</v>
      </c>
      <c r="L89" s="711"/>
      <c r="M89" s="711">
        <v>63</v>
      </c>
      <c r="N89" s="711"/>
      <c r="O89" s="711"/>
      <c r="P89" s="701"/>
      <c r="Q89" s="712"/>
    </row>
    <row r="90" spans="1:17" ht="14.4" customHeight="1" x14ac:dyDescent="0.3">
      <c r="A90" s="695" t="s">
        <v>4356</v>
      </c>
      <c r="B90" s="696" t="s">
        <v>4357</v>
      </c>
      <c r="C90" s="696" t="s">
        <v>3589</v>
      </c>
      <c r="D90" s="696" t="s">
        <v>4388</v>
      </c>
      <c r="E90" s="696" t="s">
        <v>4389</v>
      </c>
      <c r="F90" s="711">
        <v>14</v>
      </c>
      <c r="G90" s="711">
        <v>238</v>
      </c>
      <c r="H90" s="711">
        <v>1</v>
      </c>
      <c r="I90" s="711">
        <v>17</v>
      </c>
      <c r="J90" s="711">
        <v>7</v>
      </c>
      <c r="K90" s="711">
        <v>119</v>
      </c>
      <c r="L90" s="711">
        <v>0.5</v>
      </c>
      <c r="M90" s="711">
        <v>17</v>
      </c>
      <c r="N90" s="711">
        <v>1</v>
      </c>
      <c r="O90" s="711">
        <v>17</v>
      </c>
      <c r="P90" s="701">
        <v>7.1428571428571425E-2</v>
      </c>
      <c r="Q90" s="712">
        <v>17</v>
      </c>
    </row>
    <row r="91" spans="1:17" ht="14.4" customHeight="1" x14ac:dyDescent="0.3">
      <c r="A91" s="695" t="s">
        <v>4356</v>
      </c>
      <c r="B91" s="696" t="s">
        <v>4357</v>
      </c>
      <c r="C91" s="696" t="s">
        <v>3589</v>
      </c>
      <c r="D91" s="696" t="s">
        <v>4390</v>
      </c>
      <c r="E91" s="696" t="s">
        <v>4391</v>
      </c>
      <c r="F91" s="711"/>
      <c r="G91" s="711"/>
      <c r="H91" s="711"/>
      <c r="I91" s="711"/>
      <c r="J91" s="711">
        <v>1</v>
      </c>
      <c r="K91" s="711">
        <v>63</v>
      </c>
      <c r="L91" s="711"/>
      <c r="M91" s="711">
        <v>63</v>
      </c>
      <c r="N91" s="711"/>
      <c r="O91" s="711"/>
      <c r="P91" s="701"/>
      <c r="Q91" s="712"/>
    </row>
    <row r="92" spans="1:17" ht="14.4" customHeight="1" x14ac:dyDescent="0.3">
      <c r="A92" s="695" t="s">
        <v>4356</v>
      </c>
      <c r="B92" s="696" t="s">
        <v>4357</v>
      </c>
      <c r="C92" s="696" t="s">
        <v>3589</v>
      </c>
      <c r="D92" s="696" t="s">
        <v>4392</v>
      </c>
      <c r="E92" s="696" t="s">
        <v>4393</v>
      </c>
      <c r="F92" s="711">
        <v>3</v>
      </c>
      <c r="G92" s="711">
        <v>141</v>
      </c>
      <c r="H92" s="711">
        <v>1</v>
      </c>
      <c r="I92" s="711">
        <v>47</v>
      </c>
      <c r="J92" s="711"/>
      <c r="K92" s="711"/>
      <c r="L92" s="711"/>
      <c r="M92" s="711"/>
      <c r="N92" s="711"/>
      <c r="O92" s="711"/>
      <c r="P92" s="701"/>
      <c r="Q92" s="712"/>
    </row>
    <row r="93" spans="1:17" ht="14.4" customHeight="1" x14ac:dyDescent="0.3">
      <c r="A93" s="695" t="s">
        <v>4356</v>
      </c>
      <c r="B93" s="696" t="s">
        <v>4357</v>
      </c>
      <c r="C93" s="696" t="s">
        <v>3589</v>
      </c>
      <c r="D93" s="696" t="s">
        <v>4394</v>
      </c>
      <c r="E93" s="696" t="s">
        <v>4395</v>
      </c>
      <c r="F93" s="711">
        <v>5</v>
      </c>
      <c r="G93" s="711">
        <v>300</v>
      </c>
      <c r="H93" s="711">
        <v>1</v>
      </c>
      <c r="I93" s="711">
        <v>60</v>
      </c>
      <c r="J93" s="711">
        <v>19</v>
      </c>
      <c r="K93" s="711">
        <v>1140</v>
      </c>
      <c r="L93" s="711">
        <v>3.8</v>
      </c>
      <c r="M93" s="711">
        <v>60</v>
      </c>
      <c r="N93" s="711"/>
      <c r="O93" s="711"/>
      <c r="P93" s="701"/>
      <c r="Q93" s="712"/>
    </row>
    <row r="94" spans="1:17" ht="14.4" customHeight="1" x14ac:dyDescent="0.3">
      <c r="A94" s="695" t="s">
        <v>4356</v>
      </c>
      <c r="B94" s="696" t="s">
        <v>4357</v>
      </c>
      <c r="C94" s="696" t="s">
        <v>3589</v>
      </c>
      <c r="D94" s="696" t="s">
        <v>4396</v>
      </c>
      <c r="E94" s="696" t="s">
        <v>4397</v>
      </c>
      <c r="F94" s="711"/>
      <c r="G94" s="711"/>
      <c r="H94" s="711"/>
      <c r="I94" s="711"/>
      <c r="J94" s="711">
        <v>1</v>
      </c>
      <c r="K94" s="711">
        <v>96</v>
      </c>
      <c r="L94" s="711"/>
      <c r="M94" s="711">
        <v>96</v>
      </c>
      <c r="N94" s="711"/>
      <c r="O94" s="711"/>
      <c r="P94" s="701"/>
      <c r="Q94" s="712"/>
    </row>
    <row r="95" spans="1:17" ht="14.4" customHeight="1" x14ac:dyDescent="0.3">
      <c r="A95" s="695" t="s">
        <v>4356</v>
      </c>
      <c r="B95" s="696" t="s">
        <v>4357</v>
      </c>
      <c r="C95" s="696" t="s">
        <v>3589</v>
      </c>
      <c r="D95" s="696" t="s">
        <v>4398</v>
      </c>
      <c r="E95" s="696" t="s">
        <v>4399</v>
      </c>
      <c r="F95" s="711"/>
      <c r="G95" s="711"/>
      <c r="H95" s="711"/>
      <c r="I95" s="711"/>
      <c r="J95" s="711">
        <v>1</v>
      </c>
      <c r="K95" s="711">
        <v>60</v>
      </c>
      <c r="L95" s="711"/>
      <c r="M95" s="711">
        <v>60</v>
      </c>
      <c r="N95" s="711"/>
      <c r="O95" s="711"/>
      <c r="P95" s="701"/>
      <c r="Q95" s="712"/>
    </row>
    <row r="96" spans="1:17" ht="14.4" customHeight="1" x14ac:dyDescent="0.3">
      <c r="A96" s="695" t="s">
        <v>4356</v>
      </c>
      <c r="B96" s="696" t="s">
        <v>4357</v>
      </c>
      <c r="C96" s="696" t="s">
        <v>3589</v>
      </c>
      <c r="D96" s="696" t="s">
        <v>4400</v>
      </c>
      <c r="E96" s="696" t="s">
        <v>4401</v>
      </c>
      <c r="F96" s="711"/>
      <c r="G96" s="711"/>
      <c r="H96" s="711"/>
      <c r="I96" s="711"/>
      <c r="J96" s="711">
        <v>1</v>
      </c>
      <c r="K96" s="711">
        <v>1447</v>
      </c>
      <c r="L96" s="711"/>
      <c r="M96" s="711">
        <v>1447</v>
      </c>
      <c r="N96" s="711"/>
      <c r="O96" s="711"/>
      <c r="P96" s="701"/>
      <c r="Q96" s="712"/>
    </row>
    <row r="97" spans="1:17" ht="14.4" customHeight="1" x14ac:dyDescent="0.3">
      <c r="A97" s="695" t="s">
        <v>4356</v>
      </c>
      <c r="B97" s="696" t="s">
        <v>4357</v>
      </c>
      <c r="C97" s="696" t="s">
        <v>3589</v>
      </c>
      <c r="D97" s="696" t="s">
        <v>4402</v>
      </c>
      <c r="E97" s="696" t="s">
        <v>4403</v>
      </c>
      <c r="F97" s="711">
        <v>2</v>
      </c>
      <c r="G97" s="711">
        <v>782</v>
      </c>
      <c r="H97" s="711">
        <v>1</v>
      </c>
      <c r="I97" s="711">
        <v>391</v>
      </c>
      <c r="J97" s="711">
        <v>1</v>
      </c>
      <c r="K97" s="711">
        <v>391</v>
      </c>
      <c r="L97" s="711">
        <v>0.5</v>
      </c>
      <c r="M97" s="711">
        <v>391</v>
      </c>
      <c r="N97" s="711">
        <v>6</v>
      </c>
      <c r="O97" s="711">
        <v>2346</v>
      </c>
      <c r="P97" s="701">
        <v>3</v>
      </c>
      <c r="Q97" s="712">
        <v>391</v>
      </c>
    </row>
    <row r="98" spans="1:17" ht="14.4" customHeight="1" x14ac:dyDescent="0.3">
      <c r="A98" s="695" t="s">
        <v>4356</v>
      </c>
      <c r="B98" s="696" t="s">
        <v>4357</v>
      </c>
      <c r="C98" s="696" t="s">
        <v>3589</v>
      </c>
      <c r="D98" s="696" t="s">
        <v>4404</v>
      </c>
      <c r="E98" s="696" t="s">
        <v>4405</v>
      </c>
      <c r="F98" s="711">
        <v>5</v>
      </c>
      <c r="G98" s="711">
        <v>4250</v>
      </c>
      <c r="H98" s="711">
        <v>1</v>
      </c>
      <c r="I98" s="711">
        <v>850</v>
      </c>
      <c r="J98" s="711">
        <v>6</v>
      </c>
      <c r="K98" s="711">
        <v>5106</v>
      </c>
      <c r="L98" s="711">
        <v>1.2014117647058824</v>
      </c>
      <c r="M98" s="711">
        <v>851</v>
      </c>
      <c r="N98" s="711">
        <v>6</v>
      </c>
      <c r="O98" s="711">
        <v>5109</v>
      </c>
      <c r="P98" s="701">
        <v>1.2021176470588235</v>
      </c>
      <c r="Q98" s="712">
        <v>851.5</v>
      </c>
    </row>
    <row r="99" spans="1:17" ht="14.4" customHeight="1" x14ac:dyDescent="0.3">
      <c r="A99" s="695" t="s">
        <v>4356</v>
      </c>
      <c r="B99" s="696" t="s">
        <v>4357</v>
      </c>
      <c r="C99" s="696" t="s">
        <v>3589</v>
      </c>
      <c r="D99" s="696" t="s">
        <v>4406</v>
      </c>
      <c r="E99" s="696" t="s">
        <v>4407</v>
      </c>
      <c r="F99" s="711"/>
      <c r="G99" s="711"/>
      <c r="H99" s="711"/>
      <c r="I99" s="711"/>
      <c r="J99" s="711">
        <v>1</v>
      </c>
      <c r="K99" s="711">
        <v>236</v>
      </c>
      <c r="L99" s="711"/>
      <c r="M99" s="711">
        <v>236</v>
      </c>
      <c r="N99" s="711"/>
      <c r="O99" s="711"/>
      <c r="P99" s="701"/>
      <c r="Q99" s="712"/>
    </row>
    <row r="100" spans="1:17" ht="14.4" customHeight="1" x14ac:dyDescent="0.3">
      <c r="A100" s="695" t="s">
        <v>4356</v>
      </c>
      <c r="B100" s="696" t="s">
        <v>4357</v>
      </c>
      <c r="C100" s="696" t="s">
        <v>3589</v>
      </c>
      <c r="D100" s="696" t="s">
        <v>4408</v>
      </c>
      <c r="E100" s="696" t="s">
        <v>4409</v>
      </c>
      <c r="F100" s="711"/>
      <c r="G100" s="711"/>
      <c r="H100" s="711"/>
      <c r="I100" s="711"/>
      <c r="J100" s="711">
        <v>1</v>
      </c>
      <c r="K100" s="711">
        <v>1210</v>
      </c>
      <c r="L100" s="711"/>
      <c r="M100" s="711">
        <v>1210</v>
      </c>
      <c r="N100" s="711"/>
      <c r="O100" s="711"/>
      <c r="P100" s="701"/>
      <c r="Q100" s="712"/>
    </row>
    <row r="101" spans="1:17" ht="14.4" customHeight="1" x14ac:dyDescent="0.3">
      <c r="A101" s="695" t="s">
        <v>4356</v>
      </c>
      <c r="B101" s="696" t="s">
        <v>4357</v>
      </c>
      <c r="C101" s="696" t="s">
        <v>3589</v>
      </c>
      <c r="D101" s="696" t="s">
        <v>4410</v>
      </c>
      <c r="E101" s="696" t="s">
        <v>4411</v>
      </c>
      <c r="F101" s="711">
        <v>2</v>
      </c>
      <c r="G101" s="711">
        <v>1564</v>
      </c>
      <c r="H101" s="711">
        <v>1</v>
      </c>
      <c r="I101" s="711">
        <v>782</v>
      </c>
      <c r="J101" s="711"/>
      <c r="K101" s="711"/>
      <c r="L101" s="711"/>
      <c r="M101" s="711"/>
      <c r="N101" s="711"/>
      <c r="O101" s="711"/>
      <c r="P101" s="701"/>
      <c r="Q101" s="712"/>
    </row>
    <row r="102" spans="1:17" ht="14.4" customHeight="1" x14ac:dyDescent="0.3">
      <c r="A102" s="695" t="s">
        <v>4356</v>
      </c>
      <c r="B102" s="696" t="s">
        <v>4357</v>
      </c>
      <c r="C102" s="696" t="s">
        <v>3589</v>
      </c>
      <c r="D102" s="696" t="s">
        <v>4412</v>
      </c>
      <c r="E102" s="696" t="s">
        <v>4413</v>
      </c>
      <c r="F102" s="711"/>
      <c r="G102" s="711"/>
      <c r="H102" s="711"/>
      <c r="I102" s="711"/>
      <c r="J102" s="711">
        <v>1</v>
      </c>
      <c r="K102" s="711">
        <v>597</v>
      </c>
      <c r="L102" s="711"/>
      <c r="M102" s="711">
        <v>597</v>
      </c>
      <c r="N102" s="711"/>
      <c r="O102" s="711"/>
      <c r="P102" s="701"/>
      <c r="Q102" s="712"/>
    </row>
    <row r="103" spans="1:17" ht="14.4" customHeight="1" x14ac:dyDescent="0.3">
      <c r="A103" s="695" t="s">
        <v>4356</v>
      </c>
      <c r="B103" s="696" t="s">
        <v>4357</v>
      </c>
      <c r="C103" s="696" t="s">
        <v>3589</v>
      </c>
      <c r="D103" s="696" t="s">
        <v>4414</v>
      </c>
      <c r="E103" s="696" t="s">
        <v>4415</v>
      </c>
      <c r="F103" s="711">
        <v>3</v>
      </c>
      <c r="G103" s="711">
        <v>558</v>
      </c>
      <c r="H103" s="711">
        <v>1</v>
      </c>
      <c r="I103" s="711">
        <v>186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4356</v>
      </c>
      <c r="B104" s="696" t="s">
        <v>4357</v>
      </c>
      <c r="C104" s="696" t="s">
        <v>3589</v>
      </c>
      <c r="D104" s="696" t="s">
        <v>4416</v>
      </c>
      <c r="E104" s="696" t="s">
        <v>4417</v>
      </c>
      <c r="F104" s="711">
        <v>1</v>
      </c>
      <c r="G104" s="711">
        <v>459</v>
      </c>
      <c r="H104" s="711">
        <v>1</v>
      </c>
      <c r="I104" s="711">
        <v>459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4356</v>
      </c>
      <c r="B105" s="696" t="s">
        <v>4357</v>
      </c>
      <c r="C105" s="696" t="s">
        <v>3589</v>
      </c>
      <c r="D105" s="696" t="s">
        <v>4418</v>
      </c>
      <c r="E105" s="696" t="s">
        <v>4419</v>
      </c>
      <c r="F105" s="711"/>
      <c r="G105" s="711"/>
      <c r="H105" s="711"/>
      <c r="I105" s="711"/>
      <c r="J105" s="711">
        <v>1</v>
      </c>
      <c r="K105" s="711">
        <v>560</v>
      </c>
      <c r="L105" s="711"/>
      <c r="M105" s="711">
        <v>560</v>
      </c>
      <c r="N105" s="711"/>
      <c r="O105" s="711"/>
      <c r="P105" s="701"/>
      <c r="Q105" s="712"/>
    </row>
    <row r="106" spans="1:17" ht="14.4" customHeight="1" x14ac:dyDescent="0.3">
      <c r="A106" s="695" t="s">
        <v>4356</v>
      </c>
      <c r="B106" s="696" t="s">
        <v>4357</v>
      </c>
      <c r="C106" s="696" t="s">
        <v>3589</v>
      </c>
      <c r="D106" s="696" t="s">
        <v>4420</v>
      </c>
      <c r="E106" s="696" t="s">
        <v>4421</v>
      </c>
      <c r="F106" s="711"/>
      <c r="G106" s="711"/>
      <c r="H106" s="711"/>
      <c r="I106" s="711"/>
      <c r="J106" s="711"/>
      <c r="K106" s="711"/>
      <c r="L106" s="711"/>
      <c r="M106" s="711"/>
      <c r="N106" s="711">
        <v>1</v>
      </c>
      <c r="O106" s="711">
        <v>170</v>
      </c>
      <c r="P106" s="701"/>
      <c r="Q106" s="712">
        <v>170</v>
      </c>
    </row>
    <row r="107" spans="1:17" ht="14.4" customHeight="1" x14ac:dyDescent="0.3">
      <c r="A107" s="695" t="s">
        <v>4356</v>
      </c>
      <c r="B107" s="696" t="s">
        <v>4357</v>
      </c>
      <c r="C107" s="696" t="s">
        <v>3589</v>
      </c>
      <c r="D107" s="696" t="s">
        <v>4422</v>
      </c>
      <c r="E107" s="696" t="s">
        <v>4423</v>
      </c>
      <c r="F107" s="711">
        <v>6</v>
      </c>
      <c r="G107" s="711">
        <v>1056</v>
      </c>
      <c r="H107" s="711">
        <v>1</v>
      </c>
      <c r="I107" s="711">
        <v>176</v>
      </c>
      <c r="J107" s="711">
        <v>10</v>
      </c>
      <c r="K107" s="711">
        <v>1770</v>
      </c>
      <c r="L107" s="711">
        <v>1.6761363636363635</v>
      </c>
      <c r="M107" s="711">
        <v>177</v>
      </c>
      <c r="N107" s="711">
        <v>1</v>
      </c>
      <c r="O107" s="711">
        <v>177</v>
      </c>
      <c r="P107" s="701">
        <v>0.16761363636363635</v>
      </c>
      <c r="Q107" s="712">
        <v>177</v>
      </c>
    </row>
    <row r="108" spans="1:17" ht="14.4" customHeight="1" x14ac:dyDescent="0.3">
      <c r="A108" s="695" t="s">
        <v>4356</v>
      </c>
      <c r="B108" s="696" t="s">
        <v>4357</v>
      </c>
      <c r="C108" s="696" t="s">
        <v>3589</v>
      </c>
      <c r="D108" s="696" t="s">
        <v>4424</v>
      </c>
      <c r="E108" s="696" t="s">
        <v>4425</v>
      </c>
      <c r="F108" s="711">
        <v>1</v>
      </c>
      <c r="G108" s="711">
        <v>938</v>
      </c>
      <c r="H108" s="711">
        <v>1</v>
      </c>
      <c r="I108" s="711">
        <v>938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4356</v>
      </c>
      <c r="B109" s="696" t="s">
        <v>4357</v>
      </c>
      <c r="C109" s="696" t="s">
        <v>3589</v>
      </c>
      <c r="D109" s="696" t="s">
        <v>4426</v>
      </c>
      <c r="E109" s="696" t="s">
        <v>4427</v>
      </c>
      <c r="F109" s="711"/>
      <c r="G109" s="711"/>
      <c r="H109" s="711"/>
      <c r="I109" s="711"/>
      <c r="J109" s="711">
        <v>1</v>
      </c>
      <c r="K109" s="711">
        <v>573</v>
      </c>
      <c r="L109" s="711"/>
      <c r="M109" s="711">
        <v>573</v>
      </c>
      <c r="N109" s="711"/>
      <c r="O109" s="711"/>
      <c r="P109" s="701"/>
      <c r="Q109" s="712"/>
    </row>
    <row r="110" spans="1:17" ht="14.4" customHeight="1" x14ac:dyDescent="0.3">
      <c r="A110" s="695" t="s">
        <v>4356</v>
      </c>
      <c r="B110" s="696" t="s">
        <v>4357</v>
      </c>
      <c r="C110" s="696" t="s">
        <v>3589</v>
      </c>
      <c r="D110" s="696" t="s">
        <v>4428</v>
      </c>
      <c r="E110" s="696" t="s">
        <v>4429</v>
      </c>
      <c r="F110" s="711">
        <v>5</v>
      </c>
      <c r="G110" s="711">
        <v>1545</v>
      </c>
      <c r="H110" s="711">
        <v>1</v>
      </c>
      <c r="I110" s="711">
        <v>309</v>
      </c>
      <c r="J110" s="711">
        <v>10</v>
      </c>
      <c r="K110" s="711">
        <v>3090</v>
      </c>
      <c r="L110" s="711">
        <v>2</v>
      </c>
      <c r="M110" s="711">
        <v>309</v>
      </c>
      <c r="N110" s="711">
        <v>1</v>
      </c>
      <c r="O110" s="711">
        <v>309</v>
      </c>
      <c r="P110" s="701">
        <v>0.2</v>
      </c>
      <c r="Q110" s="712">
        <v>309</v>
      </c>
    </row>
    <row r="111" spans="1:17" ht="14.4" customHeight="1" x14ac:dyDescent="0.3">
      <c r="A111" s="695" t="s">
        <v>4356</v>
      </c>
      <c r="B111" s="696" t="s">
        <v>4357</v>
      </c>
      <c r="C111" s="696" t="s">
        <v>3589</v>
      </c>
      <c r="D111" s="696" t="s">
        <v>4430</v>
      </c>
      <c r="E111" s="696" t="s">
        <v>4431</v>
      </c>
      <c r="F111" s="711">
        <v>408</v>
      </c>
      <c r="G111" s="711">
        <v>11832</v>
      </c>
      <c r="H111" s="711">
        <v>1</v>
      </c>
      <c r="I111" s="711">
        <v>29</v>
      </c>
      <c r="J111" s="711">
        <v>347</v>
      </c>
      <c r="K111" s="711">
        <v>10063</v>
      </c>
      <c r="L111" s="711">
        <v>0.85049019607843135</v>
      </c>
      <c r="M111" s="711">
        <v>29</v>
      </c>
      <c r="N111" s="711">
        <v>287</v>
      </c>
      <c r="O111" s="711">
        <v>8413</v>
      </c>
      <c r="P111" s="701">
        <v>0.71103786342123054</v>
      </c>
      <c r="Q111" s="712">
        <v>29.313588850174217</v>
      </c>
    </row>
    <row r="112" spans="1:17" ht="14.4" customHeight="1" x14ac:dyDescent="0.3">
      <c r="A112" s="695" t="s">
        <v>4356</v>
      </c>
      <c r="B112" s="696" t="s">
        <v>4357</v>
      </c>
      <c r="C112" s="696" t="s">
        <v>3589</v>
      </c>
      <c r="D112" s="696" t="s">
        <v>4432</v>
      </c>
      <c r="E112" s="696" t="s">
        <v>4433</v>
      </c>
      <c r="F112" s="711">
        <v>5</v>
      </c>
      <c r="G112" s="711">
        <v>250</v>
      </c>
      <c r="H112" s="711">
        <v>1</v>
      </c>
      <c r="I112" s="711">
        <v>50</v>
      </c>
      <c r="J112" s="711">
        <v>19</v>
      </c>
      <c r="K112" s="711">
        <v>950</v>
      </c>
      <c r="L112" s="711">
        <v>3.8</v>
      </c>
      <c r="M112" s="711">
        <v>50</v>
      </c>
      <c r="N112" s="711"/>
      <c r="O112" s="711"/>
      <c r="P112" s="701"/>
      <c r="Q112" s="712"/>
    </row>
    <row r="113" spans="1:17" ht="14.4" customHeight="1" x14ac:dyDescent="0.3">
      <c r="A113" s="695" t="s">
        <v>4356</v>
      </c>
      <c r="B113" s="696" t="s">
        <v>4357</v>
      </c>
      <c r="C113" s="696" t="s">
        <v>3589</v>
      </c>
      <c r="D113" s="696" t="s">
        <v>4434</v>
      </c>
      <c r="E113" s="696" t="s">
        <v>4435</v>
      </c>
      <c r="F113" s="711">
        <v>55</v>
      </c>
      <c r="G113" s="711">
        <v>660</v>
      </c>
      <c r="H113" s="711">
        <v>1</v>
      </c>
      <c r="I113" s="711">
        <v>12</v>
      </c>
      <c r="J113" s="711">
        <v>40</v>
      </c>
      <c r="K113" s="711">
        <v>480</v>
      </c>
      <c r="L113" s="711">
        <v>0.72727272727272729</v>
      </c>
      <c r="M113" s="711">
        <v>12</v>
      </c>
      <c r="N113" s="711">
        <v>24</v>
      </c>
      <c r="O113" s="711">
        <v>288</v>
      </c>
      <c r="P113" s="701">
        <v>0.43636363636363634</v>
      </c>
      <c r="Q113" s="712">
        <v>12</v>
      </c>
    </row>
    <row r="114" spans="1:17" ht="14.4" customHeight="1" x14ac:dyDescent="0.3">
      <c r="A114" s="695" t="s">
        <v>4356</v>
      </c>
      <c r="B114" s="696" t="s">
        <v>4357</v>
      </c>
      <c r="C114" s="696" t="s">
        <v>3589</v>
      </c>
      <c r="D114" s="696" t="s">
        <v>4436</v>
      </c>
      <c r="E114" s="696" t="s">
        <v>4437</v>
      </c>
      <c r="F114" s="711">
        <v>1</v>
      </c>
      <c r="G114" s="711">
        <v>180</v>
      </c>
      <c r="H114" s="711">
        <v>1</v>
      </c>
      <c r="I114" s="711">
        <v>180</v>
      </c>
      <c r="J114" s="711"/>
      <c r="K114" s="711"/>
      <c r="L114" s="711"/>
      <c r="M114" s="711"/>
      <c r="N114" s="711">
        <v>1</v>
      </c>
      <c r="O114" s="711">
        <v>181</v>
      </c>
      <c r="P114" s="701">
        <v>1.0055555555555555</v>
      </c>
      <c r="Q114" s="712">
        <v>181</v>
      </c>
    </row>
    <row r="115" spans="1:17" ht="14.4" customHeight="1" x14ac:dyDescent="0.3">
      <c r="A115" s="695" t="s">
        <v>4356</v>
      </c>
      <c r="B115" s="696" t="s">
        <v>4357</v>
      </c>
      <c r="C115" s="696" t="s">
        <v>3589</v>
      </c>
      <c r="D115" s="696" t="s">
        <v>4438</v>
      </c>
      <c r="E115" s="696" t="s">
        <v>4439</v>
      </c>
      <c r="F115" s="711">
        <v>48</v>
      </c>
      <c r="G115" s="711">
        <v>3408</v>
      </c>
      <c r="H115" s="711">
        <v>1</v>
      </c>
      <c r="I115" s="711">
        <v>71</v>
      </c>
      <c r="J115" s="711">
        <v>50</v>
      </c>
      <c r="K115" s="711">
        <v>3550</v>
      </c>
      <c r="L115" s="711">
        <v>1.0416666666666667</v>
      </c>
      <c r="M115" s="711">
        <v>71</v>
      </c>
      <c r="N115" s="711">
        <v>68</v>
      </c>
      <c r="O115" s="711">
        <v>4852</v>
      </c>
      <c r="P115" s="701">
        <v>1.4237089201877935</v>
      </c>
      <c r="Q115" s="712">
        <v>71.352941176470594</v>
      </c>
    </row>
    <row r="116" spans="1:17" ht="14.4" customHeight="1" x14ac:dyDescent="0.3">
      <c r="A116" s="695" t="s">
        <v>4356</v>
      </c>
      <c r="B116" s="696" t="s">
        <v>4357</v>
      </c>
      <c r="C116" s="696" t="s">
        <v>3589</v>
      </c>
      <c r="D116" s="696" t="s">
        <v>4440</v>
      </c>
      <c r="E116" s="696" t="s">
        <v>4441</v>
      </c>
      <c r="F116" s="711"/>
      <c r="G116" s="711"/>
      <c r="H116" s="711"/>
      <c r="I116" s="711"/>
      <c r="J116" s="711"/>
      <c r="K116" s="711"/>
      <c r="L116" s="711"/>
      <c r="M116" s="711"/>
      <c r="N116" s="711">
        <v>2</v>
      </c>
      <c r="O116" s="711">
        <v>2490</v>
      </c>
      <c r="P116" s="701"/>
      <c r="Q116" s="712">
        <v>1245</v>
      </c>
    </row>
    <row r="117" spans="1:17" ht="14.4" customHeight="1" x14ac:dyDescent="0.3">
      <c r="A117" s="695" t="s">
        <v>4356</v>
      </c>
      <c r="B117" s="696" t="s">
        <v>4357</v>
      </c>
      <c r="C117" s="696" t="s">
        <v>3589</v>
      </c>
      <c r="D117" s="696" t="s">
        <v>4442</v>
      </c>
      <c r="E117" s="696" t="s">
        <v>4443</v>
      </c>
      <c r="F117" s="711">
        <v>499</v>
      </c>
      <c r="G117" s="711">
        <v>73353</v>
      </c>
      <c r="H117" s="711">
        <v>1</v>
      </c>
      <c r="I117" s="711">
        <v>147</v>
      </c>
      <c r="J117" s="711">
        <v>400</v>
      </c>
      <c r="K117" s="711">
        <v>58800</v>
      </c>
      <c r="L117" s="711">
        <v>0.80160320641282568</v>
      </c>
      <c r="M117" s="711">
        <v>147</v>
      </c>
      <c r="N117" s="711">
        <v>415</v>
      </c>
      <c r="O117" s="711">
        <v>61130</v>
      </c>
      <c r="P117" s="701">
        <v>0.83336741510231349</v>
      </c>
      <c r="Q117" s="712">
        <v>147.3012048192771</v>
      </c>
    </row>
    <row r="118" spans="1:17" ht="14.4" customHeight="1" x14ac:dyDescent="0.3">
      <c r="A118" s="695" t="s">
        <v>4356</v>
      </c>
      <c r="B118" s="696" t="s">
        <v>4357</v>
      </c>
      <c r="C118" s="696" t="s">
        <v>3589</v>
      </c>
      <c r="D118" s="696" t="s">
        <v>4444</v>
      </c>
      <c r="E118" s="696" t="s">
        <v>4445</v>
      </c>
      <c r="F118" s="711">
        <v>419</v>
      </c>
      <c r="G118" s="711">
        <v>12151</v>
      </c>
      <c r="H118" s="711">
        <v>1</v>
      </c>
      <c r="I118" s="711">
        <v>29</v>
      </c>
      <c r="J118" s="711">
        <v>377</v>
      </c>
      <c r="K118" s="711">
        <v>10933</v>
      </c>
      <c r="L118" s="711">
        <v>0.89976133651551315</v>
      </c>
      <c r="M118" s="711">
        <v>29</v>
      </c>
      <c r="N118" s="711">
        <v>316</v>
      </c>
      <c r="O118" s="711">
        <v>9265</v>
      </c>
      <c r="P118" s="701">
        <v>0.76248868405892523</v>
      </c>
      <c r="Q118" s="712">
        <v>29.319620253164558</v>
      </c>
    </row>
    <row r="119" spans="1:17" ht="14.4" customHeight="1" x14ac:dyDescent="0.3">
      <c r="A119" s="695" t="s">
        <v>4356</v>
      </c>
      <c r="B119" s="696" t="s">
        <v>4357</v>
      </c>
      <c r="C119" s="696" t="s">
        <v>3589</v>
      </c>
      <c r="D119" s="696" t="s">
        <v>4446</v>
      </c>
      <c r="E119" s="696" t="s">
        <v>4447</v>
      </c>
      <c r="F119" s="711">
        <v>93</v>
      </c>
      <c r="G119" s="711">
        <v>2883</v>
      </c>
      <c r="H119" s="711">
        <v>1</v>
      </c>
      <c r="I119" s="711">
        <v>31</v>
      </c>
      <c r="J119" s="711">
        <v>74</v>
      </c>
      <c r="K119" s="711">
        <v>2294</v>
      </c>
      <c r="L119" s="711">
        <v>0.79569892473118276</v>
      </c>
      <c r="M119" s="711">
        <v>31</v>
      </c>
      <c r="N119" s="711">
        <v>77</v>
      </c>
      <c r="O119" s="711">
        <v>2387</v>
      </c>
      <c r="P119" s="701">
        <v>0.82795698924731187</v>
      </c>
      <c r="Q119" s="712">
        <v>31</v>
      </c>
    </row>
    <row r="120" spans="1:17" ht="14.4" customHeight="1" x14ac:dyDescent="0.3">
      <c r="A120" s="695" t="s">
        <v>4356</v>
      </c>
      <c r="B120" s="696" t="s">
        <v>4357</v>
      </c>
      <c r="C120" s="696" t="s">
        <v>3589</v>
      </c>
      <c r="D120" s="696" t="s">
        <v>4448</v>
      </c>
      <c r="E120" s="696" t="s">
        <v>4449</v>
      </c>
      <c r="F120" s="711">
        <v>121</v>
      </c>
      <c r="G120" s="711">
        <v>3267</v>
      </c>
      <c r="H120" s="711">
        <v>1</v>
      </c>
      <c r="I120" s="711">
        <v>27</v>
      </c>
      <c r="J120" s="711">
        <v>90</v>
      </c>
      <c r="K120" s="711">
        <v>2430</v>
      </c>
      <c r="L120" s="711">
        <v>0.74380165289256195</v>
      </c>
      <c r="M120" s="711">
        <v>27</v>
      </c>
      <c r="N120" s="711">
        <v>95</v>
      </c>
      <c r="O120" s="711">
        <v>2565</v>
      </c>
      <c r="P120" s="701">
        <v>0.78512396694214881</v>
      </c>
      <c r="Q120" s="712">
        <v>27</v>
      </c>
    </row>
    <row r="121" spans="1:17" ht="14.4" customHeight="1" x14ac:dyDescent="0.3">
      <c r="A121" s="695" t="s">
        <v>4356</v>
      </c>
      <c r="B121" s="696" t="s">
        <v>4357</v>
      </c>
      <c r="C121" s="696" t="s">
        <v>3589</v>
      </c>
      <c r="D121" s="696" t="s">
        <v>4450</v>
      </c>
      <c r="E121" s="696" t="s">
        <v>4451</v>
      </c>
      <c r="F121" s="711">
        <v>36</v>
      </c>
      <c r="G121" s="711">
        <v>9108</v>
      </c>
      <c r="H121" s="711">
        <v>1</v>
      </c>
      <c r="I121" s="711">
        <v>253</v>
      </c>
      <c r="J121" s="711">
        <v>39</v>
      </c>
      <c r="K121" s="711">
        <v>9867</v>
      </c>
      <c r="L121" s="711">
        <v>1.0833333333333333</v>
      </c>
      <c r="M121" s="711">
        <v>253</v>
      </c>
      <c r="N121" s="711">
        <v>17</v>
      </c>
      <c r="O121" s="711">
        <v>4311</v>
      </c>
      <c r="P121" s="701">
        <v>0.47332015810276679</v>
      </c>
      <c r="Q121" s="712">
        <v>253.58823529411765</v>
      </c>
    </row>
    <row r="122" spans="1:17" ht="14.4" customHeight="1" x14ac:dyDescent="0.3">
      <c r="A122" s="695" t="s">
        <v>4356</v>
      </c>
      <c r="B122" s="696" t="s">
        <v>4357</v>
      </c>
      <c r="C122" s="696" t="s">
        <v>3589</v>
      </c>
      <c r="D122" s="696" t="s">
        <v>4452</v>
      </c>
      <c r="E122" s="696" t="s">
        <v>4453</v>
      </c>
      <c r="F122" s="711"/>
      <c r="G122" s="711"/>
      <c r="H122" s="711"/>
      <c r="I122" s="711"/>
      <c r="J122" s="711"/>
      <c r="K122" s="711"/>
      <c r="L122" s="711"/>
      <c r="M122" s="711"/>
      <c r="N122" s="711">
        <v>1</v>
      </c>
      <c r="O122" s="711">
        <v>161</v>
      </c>
      <c r="P122" s="701"/>
      <c r="Q122" s="712">
        <v>161</v>
      </c>
    </row>
    <row r="123" spans="1:17" ht="14.4" customHeight="1" x14ac:dyDescent="0.3">
      <c r="A123" s="695" t="s">
        <v>4356</v>
      </c>
      <c r="B123" s="696" t="s">
        <v>4357</v>
      </c>
      <c r="C123" s="696" t="s">
        <v>3589</v>
      </c>
      <c r="D123" s="696" t="s">
        <v>4454</v>
      </c>
      <c r="E123" s="696" t="s">
        <v>4455</v>
      </c>
      <c r="F123" s="711">
        <v>1</v>
      </c>
      <c r="G123" s="711">
        <v>22</v>
      </c>
      <c r="H123" s="711">
        <v>1</v>
      </c>
      <c r="I123" s="711">
        <v>22</v>
      </c>
      <c r="J123" s="711">
        <v>2</v>
      </c>
      <c r="K123" s="711">
        <v>44</v>
      </c>
      <c r="L123" s="711">
        <v>2</v>
      </c>
      <c r="M123" s="711">
        <v>22</v>
      </c>
      <c r="N123" s="711">
        <v>1</v>
      </c>
      <c r="O123" s="711">
        <v>22</v>
      </c>
      <c r="P123" s="701">
        <v>1</v>
      </c>
      <c r="Q123" s="712">
        <v>22</v>
      </c>
    </row>
    <row r="124" spans="1:17" ht="14.4" customHeight="1" x14ac:dyDescent="0.3">
      <c r="A124" s="695" t="s">
        <v>4356</v>
      </c>
      <c r="B124" s="696" t="s">
        <v>4357</v>
      </c>
      <c r="C124" s="696" t="s">
        <v>3589</v>
      </c>
      <c r="D124" s="696" t="s">
        <v>4456</v>
      </c>
      <c r="E124" s="696" t="s">
        <v>4457</v>
      </c>
      <c r="F124" s="711"/>
      <c r="G124" s="711"/>
      <c r="H124" s="711"/>
      <c r="I124" s="711"/>
      <c r="J124" s="711">
        <v>8</v>
      </c>
      <c r="K124" s="711">
        <v>6832</v>
      </c>
      <c r="L124" s="711"/>
      <c r="M124" s="711">
        <v>854</v>
      </c>
      <c r="N124" s="711"/>
      <c r="O124" s="711"/>
      <c r="P124" s="701"/>
      <c r="Q124" s="712"/>
    </row>
    <row r="125" spans="1:17" ht="14.4" customHeight="1" x14ac:dyDescent="0.3">
      <c r="A125" s="695" t="s">
        <v>4356</v>
      </c>
      <c r="B125" s="696" t="s">
        <v>4357</v>
      </c>
      <c r="C125" s="696" t="s">
        <v>3589</v>
      </c>
      <c r="D125" s="696" t="s">
        <v>4458</v>
      </c>
      <c r="E125" s="696" t="s">
        <v>4459</v>
      </c>
      <c r="F125" s="711">
        <v>370</v>
      </c>
      <c r="G125" s="711">
        <v>9250</v>
      </c>
      <c r="H125" s="711">
        <v>1</v>
      </c>
      <c r="I125" s="711">
        <v>25</v>
      </c>
      <c r="J125" s="711">
        <v>344</v>
      </c>
      <c r="K125" s="711">
        <v>8600</v>
      </c>
      <c r="L125" s="711">
        <v>0.92972972972972978</v>
      </c>
      <c r="M125" s="711">
        <v>25</v>
      </c>
      <c r="N125" s="711">
        <v>282</v>
      </c>
      <c r="O125" s="711">
        <v>7050</v>
      </c>
      <c r="P125" s="701">
        <v>0.76216216216216215</v>
      </c>
      <c r="Q125" s="712">
        <v>25</v>
      </c>
    </row>
    <row r="126" spans="1:17" ht="14.4" customHeight="1" x14ac:dyDescent="0.3">
      <c r="A126" s="695" t="s">
        <v>4356</v>
      </c>
      <c r="B126" s="696" t="s">
        <v>4357</v>
      </c>
      <c r="C126" s="696" t="s">
        <v>3589</v>
      </c>
      <c r="D126" s="696" t="s">
        <v>4460</v>
      </c>
      <c r="E126" s="696" t="s">
        <v>4461</v>
      </c>
      <c r="F126" s="711">
        <v>1</v>
      </c>
      <c r="G126" s="711">
        <v>33</v>
      </c>
      <c r="H126" s="711">
        <v>1</v>
      </c>
      <c r="I126" s="711">
        <v>33</v>
      </c>
      <c r="J126" s="711">
        <v>2</v>
      </c>
      <c r="K126" s="711">
        <v>66</v>
      </c>
      <c r="L126" s="711">
        <v>2</v>
      </c>
      <c r="M126" s="711">
        <v>33</v>
      </c>
      <c r="N126" s="711">
        <v>6</v>
      </c>
      <c r="O126" s="711">
        <v>198</v>
      </c>
      <c r="P126" s="701">
        <v>6</v>
      </c>
      <c r="Q126" s="712">
        <v>33</v>
      </c>
    </row>
    <row r="127" spans="1:17" ht="14.4" customHeight="1" x14ac:dyDescent="0.3">
      <c r="A127" s="695" t="s">
        <v>4356</v>
      </c>
      <c r="B127" s="696" t="s">
        <v>4357</v>
      </c>
      <c r="C127" s="696" t="s">
        <v>3589</v>
      </c>
      <c r="D127" s="696" t="s">
        <v>4462</v>
      </c>
      <c r="E127" s="696" t="s">
        <v>4463</v>
      </c>
      <c r="F127" s="711">
        <v>7</v>
      </c>
      <c r="G127" s="711">
        <v>1428</v>
      </c>
      <c r="H127" s="711">
        <v>1</v>
      </c>
      <c r="I127" s="711">
        <v>204</v>
      </c>
      <c r="J127" s="711">
        <v>1</v>
      </c>
      <c r="K127" s="711">
        <v>204</v>
      </c>
      <c r="L127" s="711">
        <v>0.14285714285714285</v>
      </c>
      <c r="M127" s="711">
        <v>204</v>
      </c>
      <c r="N127" s="711">
        <v>1</v>
      </c>
      <c r="O127" s="711">
        <v>204</v>
      </c>
      <c r="P127" s="701">
        <v>0.14285714285714285</v>
      </c>
      <c r="Q127" s="712">
        <v>204</v>
      </c>
    </row>
    <row r="128" spans="1:17" ht="14.4" customHeight="1" x14ac:dyDescent="0.3">
      <c r="A128" s="695" t="s">
        <v>4356</v>
      </c>
      <c r="B128" s="696" t="s">
        <v>4357</v>
      </c>
      <c r="C128" s="696" t="s">
        <v>3589</v>
      </c>
      <c r="D128" s="696" t="s">
        <v>4464</v>
      </c>
      <c r="E128" s="696" t="s">
        <v>4465</v>
      </c>
      <c r="F128" s="711">
        <v>5</v>
      </c>
      <c r="G128" s="711">
        <v>130</v>
      </c>
      <c r="H128" s="711">
        <v>1</v>
      </c>
      <c r="I128" s="711">
        <v>26</v>
      </c>
      <c r="J128" s="711">
        <v>2</v>
      </c>
      <c r="K128" s="711">
        <v>52</v>
      </c>
      <c r="L128" s="711">
        <v>0.4</v>
      </c>
      <c r="M128" s="711">
        <v>26</v>
      </c>
      <c r="N128" s="711">
        <v>1</v>
      </c>
      <c r="O128" s="711">
        <v>26</v>
      </c>
      <c r="P128" s="701">
        <v>0.2</v>
      </c>
      <c r="Q128" s="712">
        <v>26</v>
      </c>
    </row>
    <row r="129" spans="1:17" ht="14.4" customHeight="1" x14ac:dyDescent="0.3">
      <c r="A129" s="695" t="s">
        <v>4356</v>
      </c>
      <c r="B129" s="696" t="s">
        <v>4357</v>
      </c>
      <c r="C129" s="696" t="s">
        <v>3589</v>
      </c>
      <c r="D129" s="696" t="s">
        <v>4466</v>
      </c>
      <c r="E129" s="696" t="s">
        <v>4467</v>
      </c>
      <c r="F129" s="711">
        <v>39</v>
      </c>
      <c r="G129" s="711">
        <v>3276</v>
      </c>
      <c r="H129" s="711">
        <v>1</v>
      </c>
      <c r="I129" s="711">
        <v>84</v>
      </c>
      <c r="J129" s="711">
        <v>33</v>
      </c>
      <c r="K129" s="711">
        <v>2772</v>
      </c>
      <c r="L129" s="711">
        <v>0.84615384615384615</v>
      </c>
      <c r="M129" s="711">
        <v>84</v>
      </c>
      <c r="N129" s="711">
        <v>35</v>
      </c>
      <c r="O129" s="711">
        <v>2940</v>
      </c>
      <c r="P129" s="701">
        <v>0.89743589743589747</v>
      </c>
      <c r="Q129" s="712">
        <v>84</v>
      </c>
    </row>
    <row r="130" spans="1:17" ht="14.4" customHeight="1" x14ac:dyDescent="0.3">
      <c r="A130" s="695" t="s">
        <v>4356</v>
      </c>
      <c r="B130" s="696" t="s">
        <v>4357</v>
      </c>
      <c r="C130" s="696" t="s">
        <v>3589</v>
      </c>
      <c r="D130" s="696" t="s">
        <v>4468</v>
      </c>
      <c r="E130" s="696" t="s">
        <v>4469</v>
      </c>
      <c r="F130" s="711">
        <v>2</v>
      </c>
      <c r="G130" s="711">
        <v>346</v>
      </c>
      <c r="H130" s="711">
        <v>1</v>
      </c>
      <c r="I130" s="711">
        <v>173</v>
      </c>
      <c r="J130" s="711"/>
      <c r="K130" s="711"/>
      <c r="L130" s="711"/>
      <c r="M130" s="711"/>
      <c r="N130" s="711">
        <v>1</v>
      </c>
      <c r="O130" s="711">
        <v>174</v>
      </c>
      <c r="P130" s="701">
        <v>0.50289017341040465</v>
      </c>
      <c r="Q130" s="712">
        <v>174</v>
      </c>
    </row>
    <row r="131" spans="1:17" ht="14.4" customHeight="1" x14ac:dyDescent="0.3">
      <c r="A131" s="695" t="s">
        <v>4356</v>
      </c>
      <c r="B131" s="696" t="s">
        <v>4357</v>
      </c>
      <c r="C131" s="696" t="s">
        <v>3589</v>
      </c>
      <c r="D131" s="696" t="s">
        <v>4470</v>
      </c>
      <c r="E131" s="696" t="s">
        <v>4471</v>
      </c>
      <c r="F131" s="711">
        <v>16</v>
      </c>
      <c r="G131" s="711">
        <v>240</v>
      </c>
      <c r="H131" s="711">
        <v>1</v>
      </c>
      <c r="I131" s="711">
        <v>15</v>
      </c>
      <c r="J131" s="711">
        <v>7</v>
      </c>
      <c r="K131" s="711">
        <v>105</v>
      </c>
      <c r="L131" s="711">
        <v>0.4375</v>
      </c>
      <c r="M131" s="711">
        <v>15</v>
      </c>
      <c r="N131" s="711">
        <v>24</v>
      </c>
      <c r="O131" s="711">
        <v>360</v>
      </c>
      <c r="P131" s="701">
        <v>1.5</v>
      </c>
      <c r="Q131" s="712">
        <v>15</v>
      </c>
    </row>
    <row r="132" spans="1:17" ht="14.4" customHeight="1" x14ac:dyDescent="0.3">
      <c r="A132" s="695" t="s">
        <v>4356</v>
      </c>
      <c r="B132" s="696" t="s">
        <v>4357</v>
      </c>
      <c r="C132" s="696" t="s">
        <v>3589</v>
      </c>
      <c r="D132" s="696" t="s">
        <v>4472</v>
      </c>
      <c r="E132" s="696" t="s">
        <v>4473</v>
      </c>
      <c r="F132" s="711">
        <v>17</v>
      </c>
      <c r="G132" s="711">
        <v>391</v>
      </c>
      <c r="H132" s="711">
        <v>1</v>
      </c>
      <c r="I132" s="711">
        <v>23</v>
      </c>
      <c r="J132" s="711">
        <v>12</v>
      </c>
      <c r="K132" s="711">
        <v>276</v>
      </c>
      <c r="L132" s="711">
        <v>0.70588235294117652</v>
      </c>
      <c r="M132" s="711">
        <v>23</v>
      </c>
      <c r="N132" s="711">
        <v>15</v>
      </c>
      <c r="O132" s="711">
        <v>345</v>
      </c>
      <c r="P132" s="701">
        <v>0.88235294117647056</v>
      </c>
      <c r="Q132" s="712">
        <v>23</v>
      </c>
    </row>
    <row r="133" spans="1:17" ht="14.4" customHeight="1" x14ac:dyDescent="0.3">
      <c r="A133" s="695" t="s">
        <v>4356</v>
      </c>
      <c r="B133" s="696" t="s">
        <v>4357</v>
      </c>
      <c r="C133" s="696" t="s">
        <v>3589</v>
      </c>
      <c r="D133" s="696" t="s">
        <v>4474</v>
      </c>
      <c r="E133" s="696" t="s">
        <v>4475</v>
      </c>
      <c r="F133" s="711">
        <v>7</v>
      </c>
      <c r="G133" s="711">
        <v>259</v>
      </c>
      <c r="H133" s="711">
        <v>1</v>
      </c>
      <c r="I133" s="711">
        <v>37</v>
      </c>
      <c r="J133" s="711">
        <v>2</v>
      </c>
      <c r="K133" s="711">
        <v>74</v>
      </c>
      <c r="L133" s="711">
        <v>0.2857142857142857</v>
      </c>
      <c r="M133" s="711">
        <v>37</v>
      </c>
      <c r="N133" s="711">
        <v>3</v>
      </c>
      <c r="O133" s="711">
        <v>111</v>
      </c>
      <c r="P133" s="701">
        <v>0.42857142857142855</v>
      </c>
      <c r="Q133" s="712">
        <v>37</v>
      </c>
    </row>
    <row r="134" spans="1:17" ht="14.4" customHeight="1" x14ac:dyDescent="0.3">
      <c r="A134" s="695" t="s">
        <v>4356</v>
      </c>
      <c r="B134" s="696" t="s">
        <v>4357</v>
      </c>
      <c r="C134" s="696" t="s">
        <v>3589</v>
      </c>
      <c r="D134" s="696" t="s">
        <v>4476</v>
      </c>
      <c r="E134" s="696" t="s">
        <v>4477</v>
      </c>
      <c r="F134" s="711">
        <v>144</v>
      </c>
      <c r="G134" s="711">
        <v>3312</v>
      </c>
      <c r="H134" s="711">
        <v>1</v>
      </c>
      <c r="I134" s="711">
        <v>23</v>
      </c>
      <c r="J134" s="711">
        <v>104</v>
      </c>
      <c r="K134" s="711">
        <v>2392</v>
      </c>
      <c r="L134" s="711">
        <v>0.72222222222222221</v>
      </c>
      <c r="M134" s="711">
        <v>23</v>
      </c>
      <c r="N134" s="711">
        <v>94</v>
      </c>
      <c r="O134" s="711">
        <v>2162</v>
      </c>
      <c r="P134" s="701">
        <v>0.65277777777777779</v>
      </c>
      <c r="Q134" s="712">
        <v>23</v>
      </c>
    </row>
    <row r="135" spans="1:17" ht="14.4" customHeight="1" x14ac:dyDescent="0.3">
      <c r="A135" s="695" t="s">
        <v>4356</v>
      </c>
      <c r="B135" s="696" t="s">
        <v>4357</v>
      </c>
      <c r="C135" s="696" t="s">
        <v>3589</v>
      </c>
      <c r="D135" s="696" t="s">
        <v>4478</v>
      </c>
      <c r="E135" s="696" t="s">
        <v>4479</v>
      </c>
      <c r="F135" s="711">
        <v>1</v>
      </c>
      <c r="G135" s="711">
        <v>331</v>
      </c>
      <c r="H135" s="711">
        <v>1</v>
      </c>
      <c r="I135" s="711">
        <v>331</v>
      </c>
      <c r="J135" s="711"/>
      <c r="K135" s="711"/>
      <c r="L135" s="711"/>
      <c r="M135" s="711"/>
      <c r="N135" s="711">
        <v>1</v>
      </c>
      <c r="O135" s="711">
        <v>331</v>
      </c>
      <c r="P135" s="701">
        <v>1</v>
      </c>
      <c r="Q135" s="712">
        <v>331</v>
      </c>
    </row>
    <row r="136" spans="1:17" ht="14.4" customHeight="1" x14ac:dyDescent="0.3">
      <c r="A136" s="695" t="s">
        <v>4356</v>
      </c>
      <c r="B136" s="696" t="s">
        <v>4357</v>
      </c>
      <c r="C136" s="696" t="s">
        <v>3589</v>
      </c>
      <c r="D136" s="696" t="s">
        <v>4480</v>
      </c>
      <c r="E136" s="696" t="s">
        <v>4481</v>
      </c>
      <c r="F136" s="711">
        <v>5</v>
      </c>
      <c r="G136" s="711">
        <v>145</v>
      </c>
      <c r="H136" s="711">
        <v>1</v>
      </c>
      <c r="I136" s="711">
        <v>29</v>
      </c>
      <c r="J136" s="711">
        <v>19</v>
      </c>
      <c r="K136" s="711">
        <v>551</v>
      </c>
      <c r="L136" s="711">
        <v>3.8</v>
      </c>
      <c r="M136" s="711">
        <v>29</v>
      </c>
      <c r="N136" s="711">
        <v>10</v>
      </c>
      <c r="O136" s="711">
        <v>290</v>
      </c>
      <c r="P136" s="701">
        <v>2</v>
      </c>
      <c r="Q136" s="712">
        <v>29</v>
      </c>
    </row>
    <row r="137" spans="1:17" ht="14.4" customHeight="1" x14ac:dyDescent="0.3">
      <c r="A137" s="695" t="s">
        <v>4356</v>
      </c>
      <c r="B137" s="696" t="s">
        <v>4357</v>
      </c>
      <c r="C137" s="696" t="s">
        <v>3589</v>
      </c>
      <c r="D137" s="696" t="s">
        <v>4482</v>
      </c>
      <c r="E137" s="696" t="s">
        <v>4483</v>
      </c>
      <c r="F137" s="711"/>
      <c r="G137" s="711"/>
      <c r="H137" s="711"/>
      <c r="I137" s="711"/>
      <c r="J137" s="711"/>
      <c r="K137" s="711"/>
      <c r="L137" s="711"/>
      <c r="M137" s="711"/>
      <c r="N137" s="711">
        <v>5</v>
      </c>
      <c r="O137" s="711">
        <v>881</v>
      </c>
      <c r="P137" s="701"/>
      <c r="Q137" s="712">
        <v>176.2</v>
      </c>
    </row>
    <row r="138" spans="1:17" ht="14.4" customHeight="1" x14ac:dyDescent="0.3">
      <c r="A138" s="695" t="s">
        <v>4356</v>
      </c>
      <c r="B138" s="696" t="s">
        <v>4357</v>
      </c>
      <c r="C138" s="696" t="s">
        <v>3589</v>
      </c>
      <c r="D138" s="696" t="s">
        <v>4484</v>
      </c>
      <c r="E138" s="696" t="s">
        <v>4485</v>
      </c>
      <c r="F138" s="711"/>
      <c r="G138" s="711"/>
      <c r="H138" s="711"/>
      <c r="I138" s="711"/>
      <c r="J138" s="711"/>
      <c r="K138" s="711"/>
      <c r="L138" s="711"/>
      <c r="M138" s="711"/>
      <c r="N138" s="711">
        <v>1</v>
      </c>
      <c r="O138" s="711">
        <v>197</v>
      </c>
      <c r="P138" s="701"/>
      <c r="Q138" s="712">
        <v>197</v>
      </c>
    </row>
    <row r="139" spans="1:17" ht="14.4" customHeight="1" x14ac:dyDescent="0.3">
      <c r="A139" s="695" t="s">
        <v>4356</v>
      </c>
      <c r="B139" s="696" t="s">
        <v>4357</v>
      </c>
      <c r="C139" s="696" t="s">
        <v>3589</v>
      </c>
      <c r="D139" s="696" t="s">
        <v>4486</v>
      </c>
      <c r="E139" s="696" t="s">
        <v>4487</v>
      </c>
      <c r="F139" s="711">
        <v>2</v>
      </c>
      <c r="G139" s="711">
        <v>30</v>
      </c>
      <c r="H139" s="711">
        <v>1</v>
      </c>
      <c r="I139" s="711">
        <v>15</v>
      </c>
      <c r="J139" s="711"/>
      <c r="K139" s="711"/>
      <c r="L139" s="711"/>
      <c r="M139" s="711"/>
      <c r="N139" s="711">
        <v>2</v>
      </c>
      <c r="O139" s="711">
        <v>30</v>
      </c>
      <c r="P139" s="701">
        <v>1</v>
      </c>
      <c r="Q139" s="712">
        <v>15</v>
      </c>
    </row>
    <row r="140" spans="1:17" ht="14.4" customHeight="1" x14ac:dyDescent="0.3">
      <c r="A140" s="695" t="s">
        <v>4356</v>
      </c>
      <c r="B140" s="696" t="s">
        <v>4357</v>
      </c>
      <c r="C140" s="696" t="s">
        <v>3589</v>
      </c>
      <c r="D140" s="696" t="s">
        <v>4488</v>
      </c>
      <c r="E140" s="696" t="s">
        <v>4489</v>
      </c>
      <c r="F140" s="711">
        <v>13</v>
      </c>
      <c r="G140" s="711">
        <v>247</v>
      </c>
      <c r="H140" s="711">
        <v>1</v>
      </c>
      <c r="I140" s="711">
        <v>19</v>
      </c>
      <c r="J140" s="711">
        <v>9</v>
      </c>
      <c r="K140" s="711">
        <v>171</v>
      </c>
      <c r="L140" s="711">
        <v>0.69230769230769229</v>
      </c>
      <c r="M140" s="711">
        <v>19</v>
      </c>
      <c r="N140" s="711">
        <v>1</v>
      </c>
      <c r="O140" s="711">
        <v>19</v>
      </c>
      <c r="P140" s="701">
        <v>7.6923076923076927E-2</v>
      </c>
      <c r="Q140" s="712">
        <v>19</v>
      </c>
    </row>
    <row r="141" spans="1:17" ht="14.4" customHeight="1" x14ac:dyDescent="0.3">
      <c r="A141" s="695" t="s">
        <v>4356</v>
      </c>
      <c r="B141" s="696" t="s">
        <v>4357</v>
      </c>
      <c r="C141" s="696" t="s">
        <v>3589</v>
      </c>
      <c r="D141" s="696" t="s">
        <v>4490</v>
      </c>
      <c r="E141" s="696" t="s">
        <v>4491</v>
      </c>
      <c r="F141" s="711">
        <v>23</v>
      </c>
      <c r="G141" s="711">
        <v>460</v>
      </c>
      <c r="H141" s="711">
        <v>1</v>
      </c>
      <c r="I141" s="711">
        <v>20</v>
      </c>
      <c r="J141" s="711">
        <v>24</v>
      </c>
      <c r="K141" s="711">
        <v>480</v>
      </c>
      <c r="L141" s="711">
        <v>1.0434782608695652</v>
      </c>
      <c r="M141" s="711">
        <v>20</v>
      </c>
      <c r="N141" s="711">
        <v>12</v>
      </c>
      <c r="O141" s="711">
        <v>240</v>
      </c>
      <c r="P141" s="701">
        <v>0.52173913043478259</v>
      </c>
      <c r="Q141" s="712">
        <v>20</v>
      </c>
    </row>
    <row r="142" spans="1:17" ht="14.4" customHeight="1" x14ac:dyDescent="0.3">
      <c r="A142" s="695" t="s">
        <v>4356</v>
      </c>
      <c r="B142" s="696" t="s">
        <v>4357</v>
      </c>
      <c r="C142" s="696" t="s">
        <v>3589</v>
      </c>
      <c r="D142" s="696" t="s">
        <v>4492</v>
      </c>
      <c r="E142" s="696" t="s">
        <v>4493</v>
      </c>
      <c r="F142" s="711">
        <v>2</v>
      </c>
      <c r="G142" s="711">
        <v>366</v>
      </c>
      <c r="H142" s="711">
        <v>1</v>
      </c>
      <c r="I142" s="711">
        <v>183</v>
      </c>
      <c r="J142" s="711">
        <v>1</v>
      </c>
      <c r="K142" s="711">
        <v>184</v>
      </c>
      <c r="L142" s="711">
        <v>0.50273224043715847</v>
      </c>
      <c r="M142" s="711">
        <v>184</v>
      </c>
      <c r="N142" s="711">
        <v>6</v>
      </c>
      <c r="O142" s="711">
        <v>1105</v>
      </c>
      <c r="P142" s="701">
        <v>3.0191256830601092</v>
      </c>
      <c r="Q142" s="712">
        <v>184.16666666666666</v>
      </c>
    </row>
    <row r="143" spans="1:17" ht="14.4" customHeight="1" x14ac:dyDescent="0.3">
      <c r="A143" s="695" t="s">
        <v>4356</v>
      </c>
      <c r="B143" s="696" t="s">
        <v>4357</v>
      </c>
      <c r="C143" s="696" t="s">
        <v>3589</v>
      </c>
      <c r="D143" s="696" t="s">
        <v>4494</v>
      </c>
      <c r="E143" s="696" t="s">
        <v>4495</v>
      </c>
      <c r="F143" s="711"/>
      <c r="G143" s="711"/>
      <c r="H143" s="711"/>
      <c r="I143" s="711"/>
      <c r="J143" s="711"/>
      <c r="K143" s="711"/>
      <c r="L143" s="711"/>
      <c r="M143" s="711"/>
      <c r="N143" s="711">
        <v>1</v>
      </c>
      <c r="O143" s="711">
        <v>161</v>
      </c>
      <c r="P143" s="701"/>
      <c r="Q143" s="712">
        <v>161</v>
      </c>
    </row>
    <row r="144" spans="1:17" ht="14.4" customHeight="1" x14ac:dyDescent="0.3">
      <c r="A144" s="695" t="s">
        <v>4356</v>
      </c>
      <c r="B144" s="696" t="s">
        <v>4357</v>
      </c>
      <c r="C144" s="696" t="s">
        <v>3589</v>
      </c>
      <c r="D144" s="696" t="s">
        <v>4496</v>
      </c>
      <c r="E144" s="696" t="s">
        <v>4497</v>
      </c>
      <c r="F144" s="711">
        <v>5</v>
      </c>
      <c r="G144" s="711">
        <v>420</v>
      </c>
      <c r="H144" s="711">
        <v>1</v>
      </c>
      <c r="I144" s="711">
        <v>84</v>
      </c>
      <c r="J144" s="711">
        <v>1</v>
      </c>
      <c r="K144" s="711">
        <v>84</v>
      </c>
      <c r="L144" s="711">
        <v>0.2</v>
      </c>
      <c r="M144" s="711">
        <v>84</v>
      </c>
      <c r="N144" s="711">
        <v>2</v>
      </c>
      <c r="O144" s="711">
        <v>168</v>
      </c>
      <c r="P144" s="701">
        <v>0.4</v>
      </c>
      <c r="Q144" s="712">
        <v>84</v>
      </c>
    </row>
    <row r="145" spans="1:17" ht="14.4" customHeight="1" x14ac:dyDescent="0.3">
      <c r="A145" s="695" t="s">
        <v>4356</v>
      </c>
      <c r="B145" s="696" t="s">
        <v>4357</v>
      </c>
      <c r="C145" s="696" t="s">
        <v>3589</v>
      </c>
      <c r="D145" s="696" t="s">
        <v>4498</v>
      </c>
      <c r="E145" s="696" t="s">
        <v>4499</v>
      </c>
      <c r="F145" s="711"/>
      <c r="G145" s="711"/>
      <c r="H145" s="711"/>
      <c r="I145" s="711"/>
      <c r="J145" s="711">
        <v>1</v>
      </c>
      <c r="K145" s="711">
        <v>952</v>
      </c>
      <c r="L145" s="711"/>
      <c r="M145" s="711">
        <v>952</v>
      </c>
      <c r="N145" s="711"/>
      <c r="O145" s="711"/>
      <c r="P145" s="701"/>
      <c r="Q145" s="712"/>
    </row>
    <row r="146" spans="1:17" ht="14.4" customHeight="1" x14ac:dyDescent="0.3">
      <c r="A146" s="695" t="s">
        <v>4356</v>
      </c>
      <c r="B146" s="696" t="s">
        <v>4357</v>
      </c>
      <c r="C146" s="696" t="s">
        <v>3589</v>
      </c>
      <c r="D146" s="696" t="s">
        <v>4500</v>
      </c>
      <c r="E146" s="696" t="s">
        <v>4501</v>
      </c>
      <c r="F146" s="711">
        <v>1</v>
      </c>
      <c r="G146" s="711">
        <v>21</v>
      </c>
      <c r="H146" s="711">
        <v>1</v>
      </c>
      <c r="I146" s="711">
        <v>21</v>
      </c>
      <c r="J146" s="711">
        <v>2</v>
      </c>
      <c r="K146" s="711">
        <v>42</v>
      </c>
      <c r="L146" s="711">
        <v>2</v>
      </c>
      <c r="M146" s="711">
        <v>21</v>
      </c>
      <c r="N146" s="711"/>
      <c r="O146" s="711"/>
      <c r="P146" s="701"/>
      <c r="Q146" s="712"/>
    </row>
    <row r="147" spans="1:17" ht="14.4" customHeight="1" x14ac:dyDescent="0.3">
      <c r="A147" s="695" t="s">
        <v>4356</v>
      </c>
      <c r="B147" s="696" t="s">
        <v>4357</v>
      </c>
      <c r="C147" s="696" t="s">
        <v>3589</v>
      </c>
      <c r="D147" s="696" t="s">
        <v>4502</v>
      </c>
      <c r="E147" s="696" t="s">
        <v>4503</v>
      </c>
      <c r="F147" s="711">
        <v>27</v>
      </c>
      <c r="G147" s="711">
        <v>594</v>
      </c>
      <c r="H147" s="711">
        <v>1</v>
      </c>
      <c r="I147" s="711">
        <v>22</v>
      </c>
      <c r="J147" s="711">
        <v>18</v>
      </c>
      <c r="K147" s="711">
        <v>396</v>
      </c>
      <c r="L147" s="711">
        <v>0.66666666666666663</v>
      </c>
      <c r="M147" s="711">
        <v>22</v>
      </c>
      <c r="N147" s="711">
        <v>19</v>
      </c>
      <c r="O147" s="711">
        <v>418</v>
      </c>
      <c r="P147" s="701">
        <v>0.70370370370370372</v>
      </c>
      <c r="Q147" s="712">
        <v>22</v>
      </c>
    </row>
    <row r="148" spans="1:17" ht="14.4" customHeight="1" x14ac:dyDescent="0.3">
      <c r="A148" s="695" t="s">
        <v>4356</v>
      </c>
      <c r="B148" s="696" t="s">
        <v>4357</v>
      </c>
      <c r="C148" s="696" t="s">
        <v>3589</v>
      </c>
      <c r="D148" s="696" t="s">
        <v>4504</v>
      </c>
      <c r="E148" s="696" t="s">
        <v>4505</v>
      </c>
      <c r="F148" s="711">
        <v>2</v>
      </c>
      <c r="G148" s="711">
        <v>338</v>
      </c>
      <c r="H148" s="711">
        <v>1</v>
      </c>
      <c r="I148" s="711">
        <v>169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4356</v>
      </c>
      <c r="B149" s="696" t="s">
        <v>4357</v>
      </c>
      <c r="C149" s="696" t="s">
        <v>3589</v>
      </c>
      <c r="D149" s="696" t="s">
        <v>4506</v>
      </c>
      <c r="E149" s="696" t="s">
        <v>4507</v>
      </c>
      <c r="F149" s="711">
        <v>2</v>
      </c>
      <c r="G149" s="711">
        <v>990</v>
      </c>
      <c r="H149" s="711">
        <v>1</v>
      </c>
      <c r="I149" s="711">
        <v>495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4356</v>
      </c>
      <c r="B150" s="696" t="s">
        <v>4357</v>
      </c>
      <c r="C150" s="696" t="s">
        <v>3589</v>
      </c>
      <c r="D150" s="696" t="s">
        <v>4508</v>
      </c>
      <c r="E150" s="696" t="s">
        <v>4509</v>
      </c>
      <c r="F150" s="711">
        <v>1</v>
      </c>
      <c r="G150" s="711">
        <v>562</v>
      </c>
      <c r="H150" s="711">
        <v>1</v>
      </c>
      <c r="I150" s="711">
        <v>562</v>
      </c>
      <c r="J150" s="711">
        <v>1</v>
      </c>
      <c r="K150" s="711">
        <v>564</v>
      </c>
      <c r="L150" s="711">
        <v>1.0035587188612101</v>
      </c>
      <c r="M150" s="711">
        <v>564</v>
      </c>
      <c r="N150" s="711">
        <v>2</v>
      </c>
      <c r="O150" s="711">
        <v>1128</v>
      </c>
      <c r="P150" s="701">
        <v>2.0071174377224201</v>
      </c>
      <c r="Q150" s="712">
        <v>564</v>
      </c>
    </row>
    <row r="151" spans="1:17" ht="14.4" customHeight="1" x14ac:dyDescent="0.3">
      <c r="A151" s="695" t="s">
        <v>4356</v>
      </c>
      <c r="B151" s="696" t="s">
        <v>4357</v>
      </c>
      <c r="C151" s="696" t="s">
        <v>3589</v>
      </c>
      <c r="D151" s="696" t="s">
        <v>4510</v>
      </c>
      <c r="E151" s="696" t="s">
        <v>4511</v>
      </c>
      <c r="F151" s="711">
        <v>1</v>
      </c>
      <c r="G151" s="711">
        <v>1000</v>
      </c>
      <c r="H151" s="711">
        <v>1</v>
      </c>
      <c r="I151" s="711">
        <v>1000</v>
      </c>
      <c r="J151" s="711">
        <v>1</v>
      </c>
      <c r="K151" s="711">
        <v>1002</v>
      </c>
      <c r="L151" s="711">
        <v>1.002</v>
      </c>
      <c r="M151" s="711">
        <v>1002</v>
      </c>
      <c r="N151" s="711">
        <v>2</v>
      </c>
      <c r="O151" s="711">
        <v>2004</v>
      </c>
      <c r="P151" s="701">
        <v>2.004</v>
      </c>
      <c r="Q151" s="712">
        <v>1002</v>
      </c>
    </row>
    <row r="152" spans="1:17" ht="14.4" customHeight="1" x14ac:dyDescent="0.3">
      <c r="A152" s="695" t="s">
        <v>4356</v>
      </c>
      <c r="B152" s="696" t="s">
        <v>4357</v>
      </c>
      <c r="C152" s="696" t="s">
        <v>3589</v>
      </c>
      <c r="D152" s="696" t="s">
        <v>4512</v>
      </c>
      <c r="E152" s="696" t="s">
        <v>4513</v>
      </c>
      <c r="F152" s="711">
        <v>1</v>
      </c>
      <c r="G152" s="711">
        <v>189</v>
      </c>
      <c r="H152" s="711">
        <v>1</v>
      </c>
      <c r="I152" s="711">
        <v>189</v>
      </c>
      <c r="J152" s="711">
        <v>1</v>
      </c>
      <c r="K152" s="711">
        <v>190</v>
      </c>
      <c r="L152" s="711">
        <v>1.0052910052910053</v>
      </c>
      <c r="M152" s="711">
        <v>190</v>
      </c>
      <c r="N152" s="711"/>
      <c r="O152" s="711"/>
      <c r="P152" s="701"/>
      <c r="Q152" s="712"/>
    </row>
    <row r="153" spans="1:17" ht="14.4" customHeight="1" x14ac:dyDescent="0.3">
      <c r="A153" s="695" t="s">
        <v>4356</v>
      </c>
      <c r="B153" s="696" t="s">
        <v>4357</v>
      </c>
      <c r="C153" s="696" t="s">
        <v>3589</v>
      </c>
      <c r="D153" s="696" t="s">
        <v>4514</v>
      </c>
      <c r="E153" s="696" t="s">
        <v>4515</v>
      </c>
      <c r="F153" s="711">
        <v>1</v>
      </c>
      <c r="G153" s="711">
        <v>205</v>
      </c>
      <c r="H153" s="711">
        <v>1</v>
      </c>
      <c r="I153" s="711">
        <v>205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4356</v>
      </c>
      <c r="B154" s="696" t="s">
        <v>4357</v>
      </c>
      <c r="C154" s="696" t="s">
        <v>3589</v>
      </c>
      <c r="D154" s="696" t="s">
        <v>4516</v>
      </c>
      <c r="E154" s="696" t="s">
        <v>4517</v>
      </c>
      <c r="F154" s="711"/>
      <c r="G154" s="711"/>
      <c r="H154" s="711"/>
      <c r="I154" s="711"/>
      <c r="J154" s="711"/>
      <c r="K154" s="711"/>
      <c r="L154" s="711"/>
      <c r="M154" s="711"/>
      <c r="N154" s="711">
        <v>1</v>
      </c>
      <c r="O154" s="711">
        <v>262</v>
      </c>
      <c r="P154" s="701"/>
      <c r="Q154" s="712">
        <v>262</v>
      </c>
    </row>
    <row r="155" spans="1:17" ht="14.4" customHeight="1" x14ac:dyDescent="0.3">
      <c r="A155" s="695" t="s">
        <v>4356</v>
      </c>
      <c r="B155" s="696" t="s">
        <v>4357</v>
      </c>
      <c r="C155" s="696" t="s">
        <v>3589</v>
      </c>
      <c r="D155" s="696" t="s">
        <v>4518</v>
      </c>
      <c r="E155" s="696" t="s">
        <v>4519</v>
      </c>
      <c r="F155" s="711"/>
      <c r="G155" s="711"/>
      <c r="H155" s="711"/>
      <c r="I155" s="711"/>
      <c r="J155" s="711">
        <v>1</v>
      </c>
      <c r="K155" s="711">
        <v>310</v>
      </c>
      <c r="L155" s="711"/>
      <c r="M155" s="711">
        <v>310</v>
      </c>
      <c r="N155" s="711"/>
      <c r="O155" s="711"/>
      <c r="P155" s="701"/>
      <c r="Q155" s="712"/>
    </row>
    <row r="156" spans="1:17" ht="14.4" customHeight="1" x14ac:dyDescent="0.3">
      <c r="A156" s="695" t="s">
        <v>4356</v>
      </c>
      <c r="B156" s="696" t="s">
        <v>4357</v>
      </c>
      <c r="C156" s="696" t="s">
        <v>3589</v>
      </c>
      <c r="D156" s="696" t="s">
        <v>4520</v>
      </c>
      <c r="E156" s="696" t="s">
        <v>4521</v>
      </c>
      <c r="F156" s="711">
        <v>6</v>
      </c>
      <c r="G156" s="711">
        <v>138</v>
      </c>
      <c r="H156" s="711">
        <v>1</v>
      </c>
      <c r="I156" s="711">
        <v>23</v>
      </c>
      <c r="J156" s="711">
        <v>4</v>
      </c>
      <c r="K156" s="711">
        <v>92</v>
      </c>
      <c r="L156" s="711">
        <v>0.66666666666666663</v>
      </c>
      <c r="M156" s="711">
        <v>23</v>
      </c>
      <c r="N156" s="711">
        <v>2</v>
      </c>
      <c r="O156" s="711">
        <v>46</v>
      </c>
      <c r="P156" s="701">
        <v>0.33333333333333331</v>
      </c>
      <c r="Q156" s="712">
        <v>23</v>
      </c>
    </row>
    <row r="157" spans="1:17" ht="14.4" customHeight="1" x14ac:dyDescent="0.3">
      <c r="A157" s="695" t="s">
        <v>4356</v>
      </c>
      <c r="B157" s="696" t="s">
        <v>4357</v>
      </c>
      <c r="C157" s="696" t="s">
        <v>3589</v>
      </c>
      <c r="D157" s="696" t="s">
        <v>4522</v>
      </c>
      <c r="E157" s="696" t="s">
        <v>4523</v>
      </c>
      <c r="F157" s="711"/>
      <c r="G157" s="711"/>
      <c r="H157" s="711"/>
      <c r="I157" s="711"/>
      <c r="J157" s="711"/>
      <c r="K157" s="711"/>
      <c r="L157" s="711"/>
      <c r="M157" s="711"/>
      <c r="N157" s="711">
        <v>1</v>
      </c>
      <c r="O157" s="711">
        <v>17</v>
      </c>
      <c r="P157" s="701"/>
      <c r="Q157" s="712">
        <v>17</v>
      </c>
    </row>
    <row r="158" spans="1:17" ht="14.4" customHeight="1" x14ac:dyDescent="0.3">
      <c r="A158" s="695" t="s">
        <v>4356</v>
      </c>
      <c r="B158" s="696" t="s">
        <v>4357</v>
      </c>
      <c r="C158" s="696" t="s">
        <v>3589</v>
      </c>
      <c r="D158" s="696" t="s">
        <v>4524</v>
      </c>
      <c r="E158" s="696" t="s">
        <v>4525</v>
      </c>
      <c r="F158" s="711">
        <v>1</v>
      </c>
      <c r="G158" s="711">
        <v>649</v>
      </c>
      <c r="H158" s="711">
        <v>1</v>
      </c>
      <c r="I158" s="711">
        <v>649</v>
      </c>
      <c r="J158" s="711"/>
      <c r="K158" s="711"/>
      <c r="L158" s="711"/>
      <c r="M158" s="711"/>
      <c r="N158" s="711">
        <v>1</v>
      </c>
      <c r="O158" s="711">
        <v>650</v>
      </c>
      <c r="P158" s="701">
        <v>1.0015408320493067</v>
      </c>
      <c r="Q158" s="712">
        <v>650</v>
      </c>
    </row>
    <row r="159" spans="1:17" ht="14.4" customHeight="1" x14ac:dyDescent="0.3">
      <c r="A159" s="695" t="s">
        <v>4356</v>
      </c>
      <c r="B159" s="696" t="s">
        <v>4357</v>
      </c>
      <c r="C159" s="696" t="s">
        <v>3589</v>
      </c>
      <c r="D159" s="696" t="s">
        <v>4526</v>
      </c>
      <c r="E159" s="696" t="s">
        <v>4527</v>
      </c>
      <c r="F159" s="711">
        <v>1</v>
      </c>
      <c r="G159" s="711">
        <v>291</v>
      </c>
      <c r="H159" s="711">
        <v>1</v>
      </c>
      <c r="I159" s="711">
        <v>291</v>
      </c>
      <c r="J159" s="711">
        <v>1</v>
      </c>
      <c r="K159" s="711">
        <v>291</v>
      </c>
      <c r="L159" s="711">
        <v>1</v>
      </c>
      <c r="M159" s="711">
        <v>291</v>
      </c>
      <c r="N159" s="711"/>
      <c r="O159" s="711"/>
      <c r="P159" s="701"/>
      <c r="Q159" s="712"/>
    </row>
    <row r="160" spans="1:17" ht="14.4" customHeight="1" x14ac:dyDescent="0.3">
      <c r="A160" s="695" t="s">
        <v>4356</v>
      </c>
      <c r="B160" s="696" t="s">
        <v>4357</v>
      </c>
      <c r="C160" s="696" t="s">
        <v>3589</v>
      </c>
      <c r="D160" s="696" t="s">
        <v>4528</v>
      </c>
      <c r="E160" s="696" t="s">
        <v>4529</v>
      </c>
      <c r="F160" s="711">
        <v>1</v>
      </c>
      <c r="G160" s="711">
        <v>588</v>
      </c>
      <c r="H160" s="711">
        <v>1</v>
      </c>
      <c r="I160" s="711">
        <v>588</v>
      </c>
      <c r="J160" s="711">
        <v>1</v>
      </c>
      <c r="K160" s="711">
        <v>589</v>
      </c>
      <c r="L160" s="711">
        <v>1.0017006802721089</v>
      </c>
      <c r="M160" s="711">
        <v>589</v>
      </c>
      <c r="N160" s="711"/>
      <c r="O160" s="711"/>
      <c r="P160" s="701"/>
      <c r="Q160" s="712"/>
    </row>
    <row r="161" spans="1:17" ht="14.4" customHeight="1" x14ac:dyDescent="0.3">
      <c r="A161" s="695" t="s">
        <v>4356</v>
      </c>
      <c r="B161" s="696" t="s">
        <v>4357</v>
      </c>
      <c r="C161" s="696" t="s">
        <v>3589</v>
      </c>
      <c r="D161" s="696" t="s">
        <v>4530</v>
      </c>
      <c r="E161" s="696" t="s">
        <v>4531</v>
      </c>
      <c r="F161" s="711"/>
      <c r="G161" s="711"/>
      <c r="H161" s="711"/>
      <c r="I161" s="711"/>
      <c r="J161" s="711"/>
      <c r="K161" s="711"/>
      <c r="L161" s="711"/>
      <c r="M161" s="711"/>
      <c r="N161" s="711">
        <v>1</v>
      </c>
      <c r="O161" s="711">
        <v>46</v>
      </c>
      <c r="P161" s="701"/>
      <c r="Q161" s="712">
        <v>46</v>
      </c>
    </row>
    <row r="162" spans="1:17" ht="14.4" customHeight="1" x14ac:dyDescent="0.3">
      <c r="A162" s="695" t="s">
        <v>4356</v>
      </c>
      <c r="B162" s="696" t="s">
        <v>4357</v>
      </c>
      <c r="C162" s="696" t="s">
        <v>3589</v>
      </c>
      <c r="D162" s="696" t="s">
        <v>4532</v>
      </c>
      <c r="E162" s="696" t="s">
        <v>4533</v>
      </c>
      <c r="F162" s="711">
        <v>1</v>
      </c>
      <c r="G162" s="711">
        <v>43</v>
      </c>
      <c r="H162" s="711">
        <v>1</v>
      </c>
      <c r="I162" s="711">
        <v>43</v>
      </c>
      <c r="J162" s="711"/>
      <c r="K162" s="711"/>
      <c r="L162" s="711"/>
      <c r="M162" s="711"/>
      <c r="N162" s="711"/>
      <c r="O162" s="711"/>
      <c r="P162" s="701"/>
      <c r="Q162" s="712"/>
    </row>
    <row r="163" spans="1:17" ht="14.4" customHeight="1" x14ac:dyDescent="0.3">
      <c r="A163" s="695" t="s">
        <v>4356</v>
      </c>
      <c r="B163" s="696" t="s">
        <v>4357</v>
      </c>
      <c r="C163" s="696" t="s">
        <v>3589</v>
      </c>
      <c r="D163" s="696" t="s">
        <v>4534</v>
      </c>
      <c r="E163" s="696" t="s">
        <v>4535</v>
      </c>
      <c r="F163" s="711"/>
      <c r="G163" s="711"/>
      <c r="H163" s="711"/>
      <c r="I163" s="711"/>
      <c r="J163" s="711">
        <v>1</v>
      </c>
      <c r="K163" s="711">
        <v>528</v>
      </c>
      <c r="L163" s="711"/>
      <c r="M163" s="711">
        <v>528</v>
      </c>
      <c r="N163" s="711"/>
      <c r="O163" s="711"/>
      <c r="P163" s="701"/>
      <c r="Q163" s="712"/>
    </row>
    <row r="164" spans="1:17" ht="14.4" customHeight="1" x14ac:dyDescent="0.3">
      <c r="A164" s="695" t="s">
        <v>4356</v>
      </c>
      <c r="B164" s="696" t="s">
        <v>4357</v>
      </c>
      <c r="C164" s="696" t="s">
        <v>3589</v>
      </c>
      <c r="D164" s="696" t="s">
        <v>4536</v>
      </c>
      <c r="E164" s="696" t="s">
        <v>4537</v>
      </c>
      <c r="F164" s="711"/>
      <c r="G164" s="711"/>
      <c r="H164" s="711"/>
      <c r="I164" s="711"/>
      <c r="J164" s="711"/>
      <c r="K164" s="711"/>
      <c r="L164" s="711"/>
      <c r="M164" s="711"/>
      <c r="N164" s="711">
        <v>2</v>
      </c>
      <c r="O164" s="711">
        <v>203</v>
      </c>
      <c r="P164" s="701"/>
      <c r="Q164" s="712">
        <v>101.5</v>
      </c>
    </row>
    <row r="165" spans="1:17" ht="14.4" customHeight="1" x14ac:dyDescent="0.3">
      <c r="A165" s="695" t="s">
        <v>4356</v>
      </c>
      <c r="B165" s="696" t="s">
        <v>4357</v>
      </c>
      <c r="C165" s="696" t="s">
        <v>3589</v>
      </c>
      <c r="D165" s="696" t="s">
        <v>4538</v>
      </c>
      <c r="E165" s="696" t="s">
        <v>4539</v>
      </c>
      <c r="F165" s="711">
        <v>1</v>
      </c>
      <c r="G165" s="711">
        <v>350</v>
      </c>
      <c r="H165" s="711">
        <v>1</v>
      </c>
      <c r="I165" s="711">
        <v>350</v>
      </c>
      <c r="J165" s="711"/>
      <c r="K165" s="711"/>
      <c r="L165" s="711"/>
      <c r="M165" s="711"/>
      <c r="N165" s="711"/>
      <c r="O165" s="711"/>
      <c r="P165" s="701"/>
      <c r="Q165" s="712"/>
    </row>
    <row r="166" spans="1:17" ht="14.4" customHeight="1" x14ac:dyDescent="0.3">
      <c r="A166" s="695" t="s">
        <v>4356</v>
      </c>
      <c r="B166" s="696" t="s">
        <v>4357</v>
      </c>
      <c r="C166" s="696" t="s">
        <v>3589</v>
      </c>
      <c r="D166" s="696" t="s">
        <v>4540</v>
      </c>
      <c r="E166" s="696" t="s">
        <v>4541</v>
      </c>
      <c r="F166" s="711">
        <v>1</v>
      </c>
      <c r="G166" s="711">
        <v>440</v>
      </c>
      <c r="H166" s="711">
        <v>1</v>
      </c>
      <c r="I166" s="711">
        <v>440</v>
      </c>
      <c r="J166" s="711"/>
      <c r="K166" s="711"/>
      <c r="L166" s="711"/>
      <c r="M166" s="711"/>
      <c r="N166" s="711"/>
      <c r="O166" s="711"/>
      <c r="P166" s="701"/>
      <c r="Q166" s="712"/>
    </row>
    <row r="167" spans="1:17" ht="14.4" customHeight="1" x14ac:dyDescent="0.3">
      <c r="A167" s="695" t="s">
        <v>4356</v>
      </c>
      <c r="B167" s="696" t="s">
        <v>4357</v>
      </c>
      <c r="C167" s="696" t="s">
        <v>3589</v>
      </c>
      <c r="D167" s="696" t="s">
        <v>4542</v>
      </c>
      <c r="E167" s="696" t="s">
        <v>4543</v>
      </c>
      <c r="F167" s="711">
        <v>1</v>
      </c>
      <c r="G167" s="711">
        <v>525</v>
      </c>
      <c r="H167" s="711">
        <v>1</v>
      </c>
      <c r="I167" s="711">
        <v>525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4356</v>
      </c>
      <c r="B168" s="696" t="s">
        <v>4357</v>
      </c>
      <c r="C168" s="696" t="s">
        <v>3589</v>
      </c>
      <c r="D168" s="696" t="s">
        <v>4544</v>
      </c>
      <c r="E168" s="696" t="s">
        <v>4545</v>
      </c>
      <c r="F168" s="711"/>
      <c r="G168" s="711"/>
      <c r="H168" s="711"/>
      <c r="I168" s="711"/>
      <c r="J168" s="711">
        <v>1</v>
      </c>
      <c r="K168" s="711">
        <v>1752</v>
      </c>
      <c r="L168" s="711"/>
      <c r="M168" s="711">
        <v>1752</v>
      </c>
      <c r="N168" s="711"/>
      <c r="O168" s="711"/>
      <c r="P168" s="701"/>
      <c r="Q168" s="712"/>
    </row>
    <row r="169" spans="1:17" ht="14.4" customHeight="1" x14ac:dyDescent="0.3">
      <c r="A169" s="695" t="s">
        <v>4356</v>
      </c>
      <c r="B169" s="696" t="s">
        <v>4546</v>
      </c>
      <c r="C169" s="696" t="s">
        <v>3589</v>
      </c>
      <c r="D169" s="696" t="s">
        <v>4547</v>
      </c>
      <c r="E169" s="696" t="s">
        <v>4548</v>
      </c>
      <c r="F169" s="711"/>
      <c r="G169" s="711"/>
      <c r="H169" s="711"/>
      <c r="I169" s="711"/>
      <c r="J169" s="711">
        <v>16</v>
      </c>
      <c r="K169" s="711">
        <v>16560</v>
      </c>
      <c r="L169" s="711"/>
      <c r="M169" s="711">
        <v>1035</v>
      </c>
      <c r="N169" s="711"/>
      <c r="O169" s="711"/>
      <c r="P169" s="701"/>
      <c r="Q169" s="712"/>
    </row>
    <row r="170" spans="1:17" ht="14.4" customHeight="1" x14ac:dyDescent="0.3">
      <c r="A170" s="695" t="s">
        <v>4356</v>
      </c>
      <c r="B170" s="696" t="s">
        <v>4546</v>
      </c>
      <c r="C170" s="696" t="s">
        <v>3589</v>
      </c>
      <c r="D170" s="696" t="s">
        <v>4440</v>
      </c>
      <c r="E170" s="696" t="s">
        <v>4441</v>
      </c>
      <c r="F170" s="711">
        <v>1</v>
      </c>
      <c r="G170" s="711">
        <v>1236</v>
      </c>
      <c r="H170" s="711">
        <v>1</v>
      </c>
      <c r="I170" s="711">
        <v>1236</v>
      </c>
      <c r="J170" s="711">
        <v>1</v>
      </c>
      <c r="K170" s="711">
        <v>1245</v>
      </c>
      <c r="L170" s="711">
        <v>1.0072815533980584</v>
      </c>
      <c r="M170" s="711">
        <v>1245</v>
      </c>
      <c r="N170" s="711"/>
      <c r="O170" s="711"/>
      <c r="P170" s="701"/>
      <c r="Q170" s="712"/>
    </row>
    <row r="171" spans="1:17" ht="14.4" customHeight="1" x14ac:dyDescent="0.3">
      <c r="A171" s="695" t="s">
        <v>4549</v>
      </c>
      <c r="B171" s="696" t="s">
        <v>3718</v>
      </c>
      <c r="C171" s="696" t="s">
        <v>1006</v>
      </c>
      <c r="D171" s="696" t="s">
        <v>4550</v>
      </c>
      <c r="E171" s="696" t="s">
        <v>4278</v>
      </c>
      <c r="F171" s="711">
        <v>3.2</v>
      </c>
      <c r="G171" s="711">
        <v>4674.74</v>
      </c>
      <c r="H171" s="711">
        <v>1</v>
      </c>
      <c r="I171" s="711">
        <v>1460.8562499999998</v>
      </c>
      <c r="J171" s="711">
        <v>0.5</v>
      </c>
      <c r="K171" s="711">
        <v>490.21</v>
      </c>
      <c r="L171" s="711">
        <v>0.10486358599622653</v>
      </c>
      <c r="M171" s="711">
        <v>980.42</v>
      </c>
      <c r="N171" s="711">
        <v>3.0999999999999996</v>
      </c>
      <c r="O171" s="711">
        <v>3065.98</v>
      </c>
      <c r="P171" s="701">
        <v>0.65586107462661025</v>
      </c>
      <c r="Q171" s="712">
        <v>989.02580645161299</v>
      </c>
    </row>
    <row r="172" spans="1:17" ht="14.4" customHeight="1" x14ac:dyDescent="0.3">
      <c r="A172" s="695" t="s">
        <v>4549</v>
      </c>
      <c r="B172" s="696" t="s">
        <v>3718</v>
      </c>
      <c r="C172" s="696" t="s">
        <v>1006</v>
      </c>
      <c r="D172" s="696" t="s">
        <v>4551</v>
      </c>
      <c r="E172" s="696" t="s">
        <v>4552</v>
      </c>
      <c r="F172" s="711"/>
      <c r="G172" s="711"/>
      <c r="H172" s="711"/>
      <c r="I172" s="711"/>
      <c r="J172" s="711">
        <v>0.16</v>
      </c>
      <c r="K172" s="711">
        <v>1653.98</v>
      </c>
      <c r="L172" s="711"/>
      <c r="M172" s="711">
        <v>10337.375</v>
      </c>
      <c r="N172" s="711">
        <v>0.26</v>
      </c>
      <c r="O172" s="711">
        <v>2687.7000000000003</v>
      </c>
      <c r="P172" s="701"/>
      <c r="Q172" s="712">
        <v>10337.307692307693</v>
      </c>
    </row>
    <row r="173" spans="1:17" ht="14.4" customHeight="1" x14ac:dyDescent="0.3">
      <c r="A173" s="695" t="s">
        <v>4549</v>
      </c>
      <c r="B173" s="696" t="s">
        <v>3718</v>
      </c>
      <c r="C173" s="696" t="s">
        <v>1006</v>
      </c>
      <c r="D173" s="696" t="s">
        <v>4553</v>
      </c>
      <c r="E173" s="696" t="s">
        <v>1636</v>
      </c>
      <c r="F173" s="711">
        <v>1.78</v>
      </c>
      <c r="G173" s="711">
        <v>19271.379999999997</v>
      </c>
      <c r="H173" s="711">
        <v>1</v>
      </c>
      <c r="I173" s="711">
        <v>10826.617977528089</v>
      </c>
      <c r="J173" s="711">
        <v>1.47</v>
      </c>
      <c r="K173" s="711">
        <v>16009.11</v>
      </c>
      <c r="L173" s="711">
        <v>0.83071943991556407</v>
      </c>
      <c r="M173" s="711">
        <v>10890.551020408164</v>
      </c>
      <c r="N173" s="711">
        <v>0.91</v>
      </c>
      <c r="O173" s="711">
        <v>9938.6200000000008</v>
      </c>
      <c r="P173" s="701">
        <v>0.51571916489633862</v>
      </c>
      <c r="Q173" s="712">
        <v>10921.56043956044</v>
      </c>
    </row>
    <row r="174" spans="1:17" ht="14.4" customHeight="1" x14ac:dyDescent="0.3">
      <c r="A174" s="695" t="s">
        <v>4549</v>
      </c>
      <c r="B174" s="696" t="s">
        <v>3718</v>
      </c>
      <c r="C174" s="696" t="s">
        <v>1006</v>
      </c>
      <c r="D174" s="696" t="s">
        <v>3820</v>
      </c>
      <c r="E174" s="696" t="s">
        <v>3821</v>
      </c>
      <c r="F174" s="711">
        <v>0.7</v>
      </c>
      <c r="G174" s="711">
        <v>1357.3700000000001</v>
      </c>
      <c r="H174" s="711">
        <v>1</v>
      </c>
      <c r="I174" s="711">
        <v>1939.1000000000004</v>
      </c>
      <c r="J174" s="711">
        <v>0.1</v>
      </c>
      <c r="K174" s="711">
        <v>195.61</v>
      </c>
      <c r="L174" s="711">
        <v>0.14410956482020376</v>
      </c>
      <c r="M174" s="711">
        <v>1956.1000000000001</v>
      </c>
      <c r="N174" s="711">
        <v>0.30000000000000004</v>
      </c>
      <c r="O174" s="711">
        <v>586.83000000000004</v>
      </c>
      <c r="P174" s="701">
        <v>0.43232869446061134</v>
      </c>
      <c r="Q174" s="712">
        <v>1956.1</v>
      </c>
    </row>
    <row r="175" spans="1:17" ht="14.4" customHeight="1" x14ac:dyDescent="0.3">
      <c r="A175" s="695" t="s">
        <v>4549</v>
      </c>
      <c r="B175" s="696" t="s">
        <v>3718</v>
      </c>
      <c r="C175" s="696" t="s">
        <v>1006</v>
      </c>
      <c r="D175" s="696" t="s">
        <v>4554</v>
      </c>
      <c r="E175" s="696" t="s">
        <v>4555</v>
      </c>
      <c r="F175" s="711"/>
      <c r="G175" s="711"/>
      <c r="H175" s="711"/>
      <c r="I175" s="711"/>
      <c r="J175" s="711"/>
      <c r="K175" s="711"/>
      <c r="L175" s="711"/>
      <c r="M175" s="711"/>
      <c r="N175" s="711">
        <v>0.15</v>
      </c>
      <c r="O175" s="711">
        <v>56.9</v>
      </c>
      <c r="P175" s="701"/>
      <c r="Q175" s="712">
        <v>379.33333333333331</v>
      </c>
    </row>
    <row r="176" spans="1:17" ht="14.4" customHeight="1" x14ac:dyDescent="0.3">
      <c r="A176" s="695" t="s">
        <v>4549</v>
      </c>
      <c r="B176" s="696" t="s">
        <v>3718</v>
      </c>
      <c r="C176" s="696" t="s">
        <v>1006</v>
      </c>
      <c r="D176" s="696" t="s">
        <v>4280</v>
      </c>
      <c r="E176" s="696" t="s">
        <v>4281</v>
      </c>
      <c r="F176" s="711">
        <v>0.05</v>
      </c>
      <c r="G176" s="711">
        <v>46.83</v>
      </c>
      <c r="H176" s="711">
        <v>1</v>
      </c>
      <c r="I176" s="711">
        <v>936.59999999999991</v>
      </c>
      <c r="J176" s="711">
        <v>0.25</v>
      </c>
      <c r="K176" s="711">
        <v>235.38</v>
      </c>
      <c r="L176" s="711">
        <v>5.0262652146060223</v>
      </c>
      <c r="M176" s="711">
        <v>941.52</v>
      </c>
      <c r="N176" s="711">
        <v>0.1</v>
      </c>
      <c r="O176" s="711">
        <v>94.48</v>
      </c>
      <c r="P176" s="701">
        <v>2.0175101430706812</v>
      </c>
      <c r="Q176" s="712">
        <v>944.8</v>
      </c>
    </row>
    <row r="177" spans="1:17" ht="14.4" customHeight="1" x14ac:dyDescent="0.3">
      <c r="A177" s="695" t="s">
        <v>4549</v>
      </c>
      <c r="B177" s="696" t="s">
        <v>3718</v>
      </c>
      <c r="C177" s="696" t="s">
        <v>3558</v>
      </c>
      <c r="D177" s="696" t="s">
        <v>4556</v>
      </c>
      <c r="E177" s="696" t="s">
        <v>4557</v>
      </c>
      <c r="F177" s="711"/>
      <c r="G177" s="711"/>
      <c r="H177" s="711"/>
      <c r="I177" s="711"/>
      <c r="J177" s="711"/>
      <c r="K177" s="711"/>
      <c r="L177" s="711"/>
      <c r="M177" s="711"/>
      <c r="N177" s="711">
        <v>1</v>
      </c>
      <c r="O177" s="711">
        <v>1707.1</v>
      </c>
      <c r="P177" s="701"/>
      <c r="Q177" s="712">
        <v>1707.1</v>
      </c>
    </row>
    <row r="178" spans="1:17" ht="14.4" customHeight="1" x14ac:dyDescent="0.3">
      <c r="A178" s="695" t="s">
        <v>4549</v>
      </c>
      <c r="B178" s="696" t="s">
        <v>3718</v>
      </c>
      <c r="C178" s="696" t="s">
        <v>3558</v>
      </c>
      <c r="D178" s="696" t="s">
        <v>4558</v>
      </c>
      <c r="E178" s="696" t="s">
        <v>4559</v>
      </c>
      <c r="F178" s="711"/>
      <c r="G178" s="711"/>
      <c r="H178" s="711"/>
      <c r="I178" s="711"/>
      <c r="J178" s="711">
        <v>1</v>
      </c>
      <c r="K178" s="711">
        <v>972.32</v>
      </c>
      <c r="L178" s="711"/>
      <c r="M178" s="711">
        <v>972.32</v>
      </c>
      <c r="N178" s="711">
        <v>1</v>
      </c>
      <c r="O178" s="711">
        <v>972.32</v>
      </c>
      <c r="P178" s="701"/>
      <c r="Q178" s="712">
        <v>972.32</v>
      </c>
    </row>
    <row r="179" spans="1:17" ht="14.4" customHeight="1" x14ac:dyDescent="0.3">
      <c r="A179" s="695" t="s">
        <v>4549</v>
      </c>
      <c r="B179" s="696" t="s">
        <v>3718</v>
      </c>
      <c r="C179" s="696" t="s">
        <v>3558</v>
      </c>
      <c r="D179" s="696" t="s">
        <v>4560</v>
      </c>
      <c r="E179" s="696" t="s">
        <v>4561</v>
      </c>
      <c r="F179" s="711"/>
      <c r="G179" s="711"/>
      <c r="H179" s="711"/>
      <c r="I179" s="711"/>
      <c r="J179" s="711">
        <v>1</v>
      </c>
      <c r="K179" s="711">
        <v>1027.76</v>
      </c>
      <c r="L179" s="711"/>
      <c r="M179" s="711">
        <v>1027.76</v>
      </c>
      <c r="N179" s="711"/>
      <c r="O179" s="711"/>
      <c r="P179" s="701"/>
      <c r="Q179" s="712"/>
    </row>
    <row r="180" spans="1:17" ht="14.4" customHeight="1" x14ac:dyDescent="0.3">
      <c r="A180" s="695" t="s">
        <v>4549</v>
      </c>
      <c r="B180" s="696" t="s">
        <v>3718</v>
      </c>
      <c r="C180" s="696" t="s">
        <v>3558</v>
      </c>
      <c r="D180" s="696" t="s">
        <v>4562</v>
      </c>
      <c r="E180" s="696" t="s">
        <v>4563</v>
      </c>
      <c r="F180" s="711"/>
      <c r="G180" s="711"/>
      <c r="H180" s="711"/>
      <c r="I180" s="711"/>
      <c r="J180" s="711"/>
      <c r="K180" s="711"/>
      <c r="L180" s="711"/>
      <c r="M180" s="711"/>
      <c r="N180" s="711">
        <v>1</v>
      </c>
      <c r="O180" s="711">
        <v>888.06</v>
      </c>
      <c r="P180" s="701"/>
      <c r="Q180" s="712">
        <v>888.06</v>
      </c>
    </row>
    <row r="181" spans="1:17" ht="14.4" customHeight="1" x14ac:dyDescent="0.3">
      <c r="A181" s="695" t="s">
        <v>4549</v>
      </c>
      <c r="B181" s="696" t="s">
        <v>3718</v>
      </c>
      <c r="C181" s="696" t="s">
        <v>3558</v>
      </c>
      <c r="D181" s="696" t="s">
        <v>4564</v>
      </c>
      <c r="E181" s="696" t="s">
        <v>4565</v>
      </c>
      <c r="F181" s="711"/>
      <c r="G181" s="711"/>
      <c r="H181" s="711"/>
      <c r="I181" s="711"/>
      <c r="J181" s="711">
        <v>1</v>
      </c>
      <c r="K181" s="711">
        <v>888.06</v>
      </c>
      <c r="L181" s="711"/>
      <c r="M181" s="711">
        <v>888.06</v>
      </c>
      <c r="N181" s="711"/>
      <c r="O181" s="711"/>
      <c r="P181" s="701"/>
      <c r="Q181" s="712"/>
    </row>
    <row r="182" spans="1:17" ht="14.4" customHeight="1" x14ac:dyDescent="0.3">
      <c r="A182" s="695" t="s">
        <v>4549</v>
      </c>
      <c r="B182" s="696" t="s">
        <v>3718</v>
      </c>
      <c r="C182" s="696" t="s">
        <v>3558</v>
      </c>
      <c r="D182" s="696" t="s">
        <v>4566</v>
      </c>
      <c r="E182" s="696" t="s">
        <v>4567</v>
      </c>
      <c r="F182" s="711"/>
      <c r="G182" s="711"/>
      <c r="H182" s="711"/>
      <c r="I182" s="711"/>
      <c r="J182" s="711">
        <v>2</v>
      </c>
      <c r="K182" s="711">
        <v>7797.6</v>
      </c>
      <c r="L182" s="711"/>
      <c r="M182" s="711">
        <v>3898.8</v>
      </c>
      <c r="N182" s="711"/>
      <c r="O182" s="711"/>
      <c r="P182" s="701"/>
      <c r="Q182" s="712"/>
    </row>
    <row r="183" spans="1:17" ht="14.4" customHeight="1" x14ac:dyDescent="0.3">
      <c r="A183" s="695" t="s">
        <v>4549</v>
      </c>
      <c r="B183" s="696" t="s">
        <v>3718</v>
      </c>
      <c r="C183" s="696" t="s">
        <v>3558</v>
      </c>
      <c r="D183" s="696" t="s">
        <v>4568</v>
      </c>
      <c r="E183" s="696" t="s">
        <v>4569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3644.58</v>
      </c>
      <c r="P183" s="701"/>
      <c r="Q183" s="712">
        <v>3644.58</v>
      </c>
    </row>
    <row r="184" spans="1:17" ht="14.4" customHeight="1" x14ac:dyDescent="0.3">
      <c r="A184" s="695" t="s">
        <v>4549</v>
      </c>
      <c r="B184" s="696" t="s">
        <v>3718</v>
      </c>
      <c r="C184" s="696" t="s">
        <v>3558</v>
      </c>
      <c r="D184" s="696" t="s">
        <v>4570</v>
      </c>
      <c r="E184" s="696" t="s">
        <v>4571</v>
      </c>
      <c r="F184" s="711"/>
      <c r="G184" s="711"/>
      <c r="H184" s="711"/>
      <c r="I184" s="711"/>
      <c r="J184" s="711">
        <v>1</v>
      </c>
      <c r="K184" s="711">
        <v>359.1</v>
      </c>
      <c r="L184" s="711"/>
      <c r="M184" s="711">
        <v>359.1</v>
      </c>
      <c r="N184" s="711">
        <v>1</v>
      </c>
      <c r="O184" s="711">
        <v>359.1</v>
      </c>
      <c r="P184" s="701"/>
      <c r="Q184" s="712">
        <v>359.1</v>
      </c>
    </row>
    <row r="185" spans="1:17" ht="14.4" customHeight="1" x14ac:dyDescent="0.3">
      <c r="A185" s="695" t="s">
        <v>4549</v>
      </c>
      <c r="B185" s="696" t="s">
        <v>3718</v>
      </c>
      <c r="C185" s="696" t="s">
        <v>3558</v>
      </c>
      <c r="D185" s="696" t="s">
        <v>4572</v>
      </c>
      <c r="E185" s="696" t="s">
        <v>4573</v>
      </c>
      <c r="F185" s="711">
        <v>1</v>
      </c>
      <c r="G185" s="711">
        <v>893.9</v>
      </c>
      <c r="H185" s="711">
        <v>1</v>
      </c>
      <c r="I185" s="711">
        <v>893.9</v>
      </c>
      <c r="J185" s="711">
        <v>3</v>
      </c>
      <c r="K185" s="711">
        <v>2681.7</v>
      </c>
      <c r="L185" s="711">
        <v>3</v>
      </c>
      <c r="M185" s="711">
        <v>893.9</v>
      </c>
      <c r="N185" s="711"/>
      <c r="O185" s="711"/>
      <c r="P185" s="701"/>
      <c r="Q185" s="712"/>
    </row>
    <row r="186" spans="1:17" ht="14.4" customHeight="1" x14ac:dyDescent="0.3">
      <c r="A186" s="695" t="s">
        <v>4549</v>
      </c>
      <c r="B186" s="696" t="s">
        <v>3718</v>
      </c>
      <c r="C186" s="696" t="s">
        <v>3558</v>
      </c>
      <c r="D186" s="696" t="s">
        <v>4574</v>
      </c>
      <c r="E186" s="696" t="s">
        <v>4575</v>
      </c>
      <c r="F186" s="711"/>
      <c r="G186" s="711"/>
      <c r="H186" s="711"/>
      <c r="I186" s="711"/>
      <c r="J186" s="711"/>
      <c r="K186" s="711"/>
      <c r="L186" s="711"/>
      <c r="M186" s="711"/>
      <c r="N186" s="711">
        <v>2</v>
      </c>
      <c r="O186" s="711">
        <v>1787.8</v>
      </c>
      <c r="P186" s="701"/>
      <c r="Q186" s="712">
        <v>893.9</v>
      </c>
    </row>
    <row r="187" spans="1:17" ht="14.4" customHeight="1" x14ac:dyDescent="0.3">
      <c r="A187" s="695" t="s">
        <v>4549</v>
      </c>
      <c r="B187" s="696" t="s">
        <v>3718</v>
      </c>
      <c r="C187" s="696" t="s">
        <v>3558</v>
      </c>
      <c r="D187" s="696" t="s">
        <v>4576</v>
      </c>
      <c r="E187" s="696" t="s">
        <v>4577</v>
      </c>
      <c r="F187" s="711"/>
      <c r="G187" s="711"/>
      <c r="H187" s="711"/>
      <c r="I187" s="711"/>
      <c r="J187" s="711">
        <v>1</v>
      </c>
      <c r="K187" s="711">
        <v>16831.689999999999</v>
      </c>
      <c r="L187" s="711"/>
      <c r="M187" s="711">
        <v>16831.689999999999</v>
      </c>
      <c r="N187" s="711"/>
      <c r="O187" s="711"/>
      <c r="P187" s="701"/>
      <c r="Q187" s="712"/>
    </row>
    <row r="188" spans="1:17" ht="14.4" customHeight="1" x14ac:dyDescent="0.3">
      <c r="A188" s="695" t="s">
        <v>4549</v>
      </c>
      <c r="B188" s="696" t="s">
        <v>3718</v>
      </c>
      <c r="C188" s="696" t="s">
        <v>3558</v>
      </c>
      <c r="D188" s="696" t="s">
        <v>4578</v>
      </c>
      <c r="E188" s="696" t="s">
        <v>4579</v>
      </c>
      <c r="F188" s="711"/>
      <c r="G188" s="711"/>
      <c r="H188" s="711"/>
      <c r="I188" s="711"/>
      <c r="J188" s="711"/>
      <c r="K188" s="711"/>
      <c r="L188" s="711"/>
      <c r="M188" s="711"/>
      <c r="N188" s="711">
        <v>1</v>
      </c>
      <c r="O188" s="711">
        <v>5200.68</v>
      </c>
      <c r="P188" s="701"/>
      <c r="Q188" s="712">
        <v>5200.68</v>
      </c>
    </row>
    <row r="189" spans="1:17" ht="14.4" customHeight="1" x14ac:dyDescent="0.3">
      <c r="A189" s="695" t="s">
        <v>4549</v>
      </c>
      <c r="B189" s="696" t="s">
        <v>3718</v>
      </c>
      <c r="C189" s="696" t="s">
        <v>3558</v>
      </c>
      <c r="D189" s="696" t="s">
        <v>4580</v>
      </c>
      <c r="E189" s="696" t="s">
        <v>4581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6587.13</v>
      </c>
      <c r="P189" s="701"/>
      <c r="Q189" s="712">
        <v>6587.13</v>
      </c>
    </row>
    <row r="190" spans="1:17" ht="14.4" customHeight="1" x14ac:dyDescent="0.3">
      <c r="A190" s="695" t="s">
        <v>4549</v>
      </c>
      <c r="B190" s="696" t="s">
        <v>3718</v>
      </c>
      <c r="C190" s="696" t="s">
        <v>3558</v>
      </c>
      <c r="D190" s="696" t="s">
        <v>4582</v>
      </c>
      <c r="E190" s="696" t="s">
        <v>4583</v>
      </c>
      <c r="F190" s="711"/>
      <c r="G190" s="711"/>
      <c r="H190" s="711"/>
      <c r="I190" s="711"/>
      <c r="J190" s="711">
        <v>2</v>
      </c>
      <c r="K190" s="711">
        <v>6357.26</v>
      </c>
      <c r="L190" s="711"/>
      <c r="M190" s="711">
        <v>3178.63</v>
      </c>
      <c r="N190" s="711"/>
      <c r="O190" s="711"/>
      <c r="P190" s="701"/>
      <c r="Q190" s="712"/>
    </row>
    <row r="191" spans="1:17" ht="14.4" customHeight="1" x14ac:dyDescent="0.3">
      <c r="A191" s="695" t="s">
        <v>4549</v>
      </c>
      <c r="B191" s="696" t="s">
        <v>3718</v>
      </c>
      <c r="C191" s="696" t="s">
        <v>3558</v>
      </c>
      <c r="D191" s="696" t="s">
        <v>4584</v>
      </c>
      <c r="E191" s="696" t="s">
        <v>4585</v>
      </c>
      <c r="F191" s="711"/>
      <c r="G191" s="711"/>
      <c r="H191" s="711"/>
      <c r="I191" s="711"/>
      <c r="J191" s="711"/>
      <c r="K191" s="711"/>
      <c r="L191" s="711"/>
      <c r="M191" s="711"/>
      <c r="N191" s="711">
        <v>2</v>
      </c>
      <c r="O191" s="711">
        <v>2170.4</v>
      </c>
      <c r="P191" s="701"/>
      <c r="Q191" s="712">
        <v>1085.2</v>
      </c>
    </row>
    <row r="192" spans="1:17" ht="14.4" customHeight="1" x14ac:dyDescent="0.3">
      <c r="A192" s="695" t="s">
        <v>4549</v>
      </c>
      <c r="B192" s="696" t="s">
        <v>3718</v>
      </c>
      <c r="C192" s="696" t="s">
        <v>3558</v>
      </c>
      <c r="D192" s="696" t="s">
        <v>4586</v>
      </c>
      <c r="E192" s="696" t="s">
        <v>4587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704</v>
      </c>
      <c r="P192" s="701"/>
      <c r="Q192" s="712">
        <v>704</v>
      </c>
    </row>
    <row r="193" spans="1:17" ht="14.4" customHeight="1" x14ac:dyDescent="0.3">
      <c r="A193" s="695" t="s">
        <v>4549</v>
      </c>
      <c r="B193" s="696" t="s">
        <v>3718</v>
      </c>
      <c r="C193" s="696" t="s">
        <v>3589</v>
      </c>
      <c r="D193" s="696" t="s">
        <v>4101</v>
      </c>
      <c r="E193" s="696" t="s">
        <v>4102</v>
      </c>
      <c r="F193" s="711">
        <v>2</v>
      </c>
      <c r="G193" s="711">
        <v>408</v>
      </c>
      <c r="H193" s="711">
        <v>1</v>
      </c>
      <c r="I193" s="711">
        <v>204</v>
      </c>
      <c r="J193" s="711">
        <v>1</v>
      </c>
      <c r="K193" s="711">
        <v>205</v>
      </c>
      <c r="L193" s="711">
        <v>0.50245098039215685</v>
      </c>
      <c r="M193" s="711">
        <v>205</v>
      </c>
      <c r="N193" s="711">
        <v>2</v>
      </c>
      <c r="O193" s="711">
        <v>412</v>
      </c>
      <c r="P193" s="701">
        <v>1.0098039215686274</v>
      </c>
      <c r="Q193" s="712">
        <v>206</v>
      </c>
    </row>
    <row r="194" spans="1:17" ht="14.4" customHeight="1" x14ac:dyDescent="0.3">
      <c r="A194" s="695" t="s">
        <v>4549</v>
      </c>
      <c r="B194" s="696" t="s">
        <v>3718</v>
      </c>
      <c r="C194" s="696" t="s">
        <v>3589</v>
      </c>
      <c r="D194" s="696" t="s">
        <v>4588</v>
      </c>
      <c r="E194" s="696" t="s">
        <v>4589</v>
      </c>
      <c r="F194" s="711"/>
      <c r="G194" s="711"/>
      <c r="H194" s="711"/>
      <c r="I194" s="711"/>
      <c r="J194" s="711">
        <v>1</v>
      </c>
      <c r="K194" s="711">
        <v>150</v>
      </c>
      <c r="L194" s="711"/>
      <c r="M194" s="711">
        <v>150</v>
      </c>
      <c r="N194" s="711"/>
      <c r="O194" s="711"/>
      <c r="P194" s="701"/>
      <c r="Q194" s="712"/>
    </row>
    <row r="195" spans="1:17" ht="14.4" customHeight="1" x14ac:dyDescent="0.3">
      <c r="A195" s="695" t="s">
        <v>4549</v>
      </c>
      <c r="B195" s="696" t="s">
        <v>3718</v>
      </c>
      <c r="C195" s="696" t="s">
        <v>3589</v>
      </c>
      <c r="D195" s="696" t="s">
        <v>4590</v>
      </c>
      <c r="E195" s="696" t="s">
        <v>4591</v>
      </c>
      <c r="F195" s="711"/>
      <c r="G195" s="711"/>
      <c r="H195" s="711"/>
      <c r="I195" s="711"/>
      <c r="J195" s="711">
        <v>1</v>
      </c>
      <c r="K195" s="711">
        <v>182</v>
      </c>
      <c r="L195" s="711"/>
      <c r="M195" s="711">
        <v>182</v>
      </c>
      <c r="N195" s="711">
        <v>1</v>
      </c>
      <c r="O195" s="711">
        <v>182</v>
      </c>
      <c r="P195" s="701"/>
      <c r="Q195" s="712">
        <v>182</v>
      </c>
    </row>
    <row r="196" spans="1:17" ht="14.4" customHeight="1" x14ac:dyDescent="0.3">
      <c r="A196" s="695" t="s">
        <v>4549</v>
      </c>
      <c r="B196" s="696" t="s">
        <v>3718</v>
      </c>
      <c r="C196" s="696" t="s">
        <v>3589</v>
      </c>
      <c r="D196" s="696" t="s">
        <v>4592</v>
      </c>
      <c r="E196" s="696" t="s">
        <v>4593</v>
      </c>
      <c r="F196" s="711"/>
      <c r="G196" s="711"/>
      <c r="H196" s="711"/>
      <c r="I196" s="711"/>
      <c r="J196" s="711">
        <v>1</v>
      </c>
      <c r="K196" s="711">
        <v>124</v>
      </c>
      <c r="L196" s="711"/>
      <c r="M196" s="711">
        <v>124</v>
      </c>
      <c r="N196" s="711">
        <v>1</v>
      </c>
      <c r="O196" s="711">
        <v>125</v>
      </c>
      <c r="P196" s="701"/>
      <c r="Q196" s="712">
        <v>125</v>
      </c>
    </row>
    <row r="197" spans="1:17" ht="14.4" customHeight="1" x14ac:dyDescent="0.3">
      <c r="A197" s="695" t="s">
        <v>4549</v>
      </c>
      <c r="B197" s="696" t="s">
        <v>3718</v>
      </c>
      <c r="C197" s="696" t="s">
        <v>3589</v>
      </c>
      <c r="D197" s="696" t="s">
        <v>4594</v>
      </c>
      <c r="E197" s="696" t="s">
        <v>4595</v>
      </c>
      <c r="F197" s="711"/>
      <c r="G197" s="711"/>
      <c r="H197" s="711"/>
      <c r="I197" s="711"/>
      <c r="J197" s="711"/>
      <c r="K197" s="711"/>
      <c r="L197" s="711"/>
      <c r="M197" s="711"/>
      <c r="N197" s="711">
        <v>2</v>
      </c>
      <c r="O197" s="711">
        <v>436</v>
      </c>
      <c r="P197" s="701"/>
      <c r="Q197" s="712">
        <v>218</v>
      </c>
    </row>
    <row r="198" spans="1:17" ht="14.4" customHeight="1" x14ac:dyDescent="0.3">
      <c r="A198" s="695" t="s">
        <v>4549</v>
      </c>
      <c r="B198" s="696" t="s">
        <v>3718</v>
      </c>
      <c r="C198" s="696" t="s">
        <v>3589</v>
      </c>
      <c r="D198" s="696" t="s">
        <v>4596</v>
      </c>
      <c r="E198" s="696" t="s">
        <v>4597</v>
      </c>
      <c r="F198" s="711">
        <v>2</v>
      </c>
      <c r="G198" s="711">
        <v>432</v>
      </c>
      <c r="H198" s="711">
        <v>1</v>
      </c>
      <c r="I198" s="711">
        <v>216</v>
      </c>
      <c r="J198" s="711"/>
      <c r="K198" s="711"/>
      <c r="L198" s="711"/>
      <c r="M198" s="711"/>
      <c r="N198" s="711">
        <v>1</v>
      </c>
      <c r="O198" s="711">
        <v>217</v>
      </c>
      <c r="P198" s="701">
        <v>0.50231481481481477</v>
      </c>
      <c r="Q198" s="712">
        <v>217</v>
      </c>
    </row>
    <row r="199" spans="1:17" ht="14.4" customHeight="1" x14ac:dyDescent="0.3">
      <c r="A199" s="695" t="s">
        <v>4549</v>
      </c>
      <c r="B199" s="696" t="s">
        <v>3718</v>
      </c>
      <c r="C199" s="696" t="s">
        <v>3589</v>
      </c>
      <c r="D199" s="696" t="s">
        <v>3633</v>
      </c>
      <c r="E199" s="696" t="s">
        <v>3634</v>
      </c>
      <c r="F199" s="711">
        <v>20</v>
      </c>
      <c r="G199" s="711">
        <v>4360</v>
      </c>
      <c r="H199" s="711">
        <v>1</v>
      </c>
      <c r="I199" s="711">
        <v>218</v>
      </c>
      <c r="J199" s="711">
        <v>32</v>
      </c>
      <c r="K199" s="711">
        <v>7008</v>
      </c>
      <c r="L199" s="711">
        <v>1.6073394495412845</v>
      </c>
      <c r="M199" s="711">
        <v>219</v>
      </c>
      <c r="N199" s="711">
        <v>141</v>
      </c>
      <c r="O199" s="711">
        <v>30933</v>
      </c>
      <c r="P199" s="701">
        <v>7.0947247706422019</v>
      </c>
      <c r="Q199" s="712">
        <v>219.38297872340425</v>
      </c>
    </row>
    <row r="200" spans="1:17" ht="14.4" customHeight="1" x14ac:dyDescent="0.3">
      <c r="A200" s="695" t="s">
        <v>4549</v>
      </c>
      <c r="B200" s="696" t="s">
        <v>3718</v>
      </c>
      <c r="C200" s="696" t="s">
        <v>3589</v>
      </c>
      <c r="D200" s="696" t="s">
        <v>4598</v>
      </c>
      <c r="E200" s="696" t="s">
        <v>4599</v>
      </c>
      <c r="F200" s="711"/>
      <c r="G200" s="711"/>
      <c r="H200" s="711"/>
      <c r="I200" s="711"/>
      <c r="J200" s="711"/>
      <c r="K200" s="711"/>
      <c r="L200" s="711"/>
      <c r="M200" s="711"/>
      <c r="N200" s="711">
        <v>1</v>
      </c>
      <c r="O200" s="711">
        <v>609</v>
      </c>
      <c r="P200" s="701"/>
      <c r="Q200" s="712">
        <v>609</v>
      </c>
    </row>
    <row r="201" spans="1:17" ht="14.4" customHeight="1" x14ac:dyDescent="0.3">
      <c r="A201" s="695" t="s">
        <v>4549</v>
      </c>
      <c r="B201" s="696" t="s">
        <v>3718</v>
      </c>
      <c r="C201" s="696" t="s">
        <v>3589</v>
      </c>
      <c r="D201" s="696" t="s">
        <v>3641</v>
      </c>
      <c r="E201" s="696" t="s">
        <v>3642</v>
      </c>
      <c r="F201" s="711"/>
      <c r="G201" s="711"/>
      <c r="H201" s="711"/>
      <c r="I201" s="711"/>
      <c r="J201" s="711">
        <v>24</v>
      </c>
      <c r="K201" s="711">
        <v>6168</v>
      </c>
      <c r="L201" s="711"/>
      <c r="M201" s="711">
        <v>257</v>
      </c>
      <c r="N201" s="711"/>
      <c r="O201" s="711"/>
      <c r="P201" s="701"/>
      <c r="Q201" s="712"/>
    </row>
    <row r="202" spans="1:17" ht="14.4" customHeight="1" x14ac:dyDescent="0.3">
      <c r="A202" s="695" t="s">
        <v>4549</v>
      </c>
      <c r="B202" s="696" t="s">
        <v>3718</v>
      </c>
      <c r="C202" s="696" t="s">
        <v>3589</v>
      </c>
      <c r="D202" s="696" t="s">
        <v>4005</v>
      </c>
      <c r="E202" s="696" t="s">
        <v>4006</v>
      </c>
      <c r="F202" s="711">
        <v>3</v>
      </c>
      <c r="G202" s="711">
        <v>975</v>
      </c>
      <c r="H202" s="711">
        <v>1</v>
      </c>
      <c r="I202" s="711">
        <v>325</v>
      </c>
      <c r="J202" s="711">
        <v>3</v>
      </c>
      <c r="K202" s="711">
        <v>978</v>
      </c>
      <c r="L202" s="711">
        <v>1.003076923076923</v>
      </c>
      <c r="M202" s="711">
        <v>326</v>
      </c>
      <c r="N202" s="711">
        <v>3</v>
      </c>
      <c r="O202" s="711">
        <v>978</v>
      </c>
      <c r="P202" s="701">
        <v>1.003076923076923</v>
      </c>
      <c r="Q202" s="712">
        <v>326</v>
      </c>
    </row>
    <row r="203" spans="1:17" ht="14.4" customHeight="1" x14ac:dyDescent="0.3">
      <c r="A203" s="695" t="s">
        <v>4549</v>
      </c>
      <c r="B203" s="696" t="s">
        <v>3718</v>
      </c>
      <c r="C203" s="696" t="s">
        <v>3589</v>
      </c>
      <c r="D203" s="696" t="s">
        <v>4600</v>
      </c>
      <c r="E203" s="696" t="s">
        <v>4601</v>
      </c>
      <c r="F203" s="711"/>
      <c r="G203" s="711"/>
      <c r="H203" s="711"/>
      <c r="I203" s="711"/>
      <c r="J203" s="711">
        <v>1</v>
      </c>
      <c r="K203" s="711">
        <v>4127</v>
      </c>
      <c r="L203" s="711"/>
      <c r="M203" s="711">
        <v>4127</v>
      </c>
      <c r="N203" s="711">
        <v>1</v>
      </c>
      <c r="O203" s="711">
        <v>4135</v>
      </c>
      <c r="P203" s="701"/>
      <c r="Q203" s="712">
        <v>4135</v>
      </c>
    </row>
    <row r="204" spans="1:17" ht="14.4" customHeight="1" x14ac:dyDescent="0.3">
      <c r="A204" s="695" t="s">
        <v>4549</v>
      </c>
      <c r="B204" s="696" t="s">
        <v>3718</v>
      </c>
      <c r="C204" s="696" t="s">
        <v>3589</v>
      </c>
      <c r="D204" s="696" t="s">
        <v>4602</v>
      </c>
      <c r="E204" s="696" t="s">
        <v>4603</v>
      </c>
      <c r="F204" s="711"/>
      <c r="G204" s="711"/>
      <c r="H204" s="711"/>
      <c r="I204" s="711"/>
      <c r="J204" s="711">
        <v>2</v>
      </c>
      <c r="K204" s="711">
        <v>7630</v>
      </c>
      <c r="L204" s="711"/>
      <c r="M204" s="711">
        <v>3815</v>
      </c>
      <c r="N204" s="711">
        <v>3</v>
      </c>
      <c r="O204" s="711">
        <v>11463</v>
      </c>
      <c r="P204" s="701"/>
      <c r="Q204" s="712">
        <v>3821</v>
      </c>
    </row>
    <row r="205" spans="1:17" ht="14.4" customHeight="1" x14ac:dyDescent="0.3">
      <c r="A205" s="695" t="s">
        <v>4549</v>
      </c>
      <c r="B205" s="696" t="s">
        <v>3718</v>
      </c>
      <c r="C205" s="696" t="s">
        <v>3589</v>
      </c>
      <c r="D205" s="696" t="s">
        <v>4604</v>
      </c>
      <c r="E205" s="696" t="s">
        <v>4605</v>
      </c>
      <c r="F205" s="711">
        <v>20</v>
      </c>
      <c r="G205" s="711">
        <v>25520</v>
      </c>
      <c r="H205" s="711">
        <v>1</v>
      </c>
      <c r="I205" s="711">
        <v>1276</v>
      </c>
      <c r="J205" s="711">
        <v>22</v>
      </c>
      <c r="K205" s="711">
        <v>28094</v>
      </c>
      <c r="L205" s="711">
        <v>1.1008620689655173</v>
      </c>
      <c r="M205" s="711">
        <v>1277</v>
      </c>
      <c r="N205" s="711">
        <v>15</v>
      </c>
      <c r="O205" s="711">
        <v>19173</v>
      </c>
      <c r="P205" s="701">
        <v>0.75129310344827582</v>
      </c>
      <c r="Q205" s="712">
        <v>1278.2</v>
      </c>
    </row>
    <row r="206" spans="1:17" ht="14.4" customHeight="1" x14ac:dyDescent="0.3">
      <c r="A206" s="695" t="s">
        <v>4549</v>
      </c>
      <c r="B206" s="696" t="s">
        <v>3718</v>
      </c>
      <c r="C206" s="696" t="s">
        <v>3589</v>
      </c>
      <c r="D206" s="696" t="s">
        <v>4606</v>
      </c>
      <c r="E206" s="696" t="s">
        <v>4607</v>
      </c>
      <c r="F206" s="711">
        <v>18</v>
      </c>
      <c r="G206" s="711">
        <v>20934</v>
      </c>
      <c r="H206" s="711">
        <v>1</v>
      </c>
      <c r="I206" s="711">
        <v>1163</v>
      </c>
      <c r="J206" s="711">
        <v>19</v>
      </c>
      <c r="K206" s="711">
        <v>22116</v>
      </c>
      <c r="L206" s="711">
        <v>1.05646316996274</v>
      </c>
      <c r="M206" s="711">
        <v>1164</v>
      </c>
      <c r="N206" s="711">
        <v>5</v>
      </c>
      <c r="O206" s="711">
        <v>5828</v>
      </c>
      <c r="P206" s="701">
        <v>0.27839877710900929</v>
      </c>
      <c r="Q206" s="712">
        <v>1165.5999999999999</v>
      </c>
    </row>
    <row r="207" spans="1:17" ht="14.4" customHeight="1" x14ac:dyDescent="0.3">
      <c r="A207" s="695" t="s">
        <v>4549</v>
      </c>
      <c r="B207" s="696" t="s">
        <v>3718</v>
      </c>
      <c r="C207" s="696" t="s">
        <v>3589</v>
      </c>
      <c r="D207" s="696" t="s">
        <v>4608</v>
      </c>
      <c r="E207" s="696" t="s">
        <v>4609</v>
      </c>
      <c r="F207" s="711"/>
      <c r="G207" s="711"/>
      <c r="H207" s="711"/>
      <c r="I207" s="711"/>
      <c r="J207" s="711">
        <v>2</v>
      </c>
      <c r="K207" s="711">
        <v>10136</v>
      </c>
      <c r="L207" s="711"/>
      <c r="M207" s="711">
        <v>5068</v>
      </c>
      <c r="N207" s="711"/>
      <c r="O207" s="711"/>
      <c r="P207" s="701"/>
      <c r="Q207" s="712"/>
    </row>
    <row r="208" spans="1:17" ht="14.4" customHeight="1" x14ac:dyDescent="0.3">
      <c r="A208" s="695" t="s">
        <v>4549</v>
      </c>
      <c r="B208" s="696" t="s">
        <v>3718</v>
      </c>
      <c r="C208" s="696" t="s">
        <v>3589</v>
      </c>
      <c r="D208" s="696" t="s">
        <v>4029</v>
      </c>
      <c r="E208" s="696" t="s">
        <v>4030</v>
      </c>
      <c r="F208" s="711"/>
      <c r="G208" s="711"/>
      <c r="H208" s="711"/>
      <c r="I208" s="711"/>
      <c r="J208" s="711"/>
      <c r="K208" s="711"/>
      <c r="L208" s="711"/>
      <c r="M208" s="711"/>
      <c r="N208" s="711">
        <v>1</v>
      </c>
      <c r="O208" s="711">
        <v>742</v>
      </c>
      <c r="P208" s="701"/>
      <c r="Q208" s="712">
        <v>742</v>
      </c>
    </row>
    <row r="209" spans="1:17" ht="14.4" customHeight="1" x14ac:dyDescent="0.3">
      <c r="A209" s="695" t="s">
        <v>4549</v>
      </c>
      <c r="B209" s="696" t="s">
        <v>3718</v>
      </c>
      <c r="C209" s="696" t="s">
        <v>3589</v>
      </c>
      <c r="D209" s="696" t="s">
        <v>4610</v>
      </c>
      <c r="E209" s="696" t="s">
        <v>4611</v>
      </c>
      <c r="F209" s="711">
        <v>69</v>
      </c>
      <c r="G209" s="711">
        <v>11868</v>
      </c>
      <c r="H209" s="711">
        <v>1</v>
      </c>
      <c r="I209" s="711">
        <v>172</v>
      </c>
      <c r="J209" s="711">
        <v>46</v>
      </c>
      <c r="K209" s="711">
        <v>7958</v>
      </c>
      <c r="L209" s="711">
        <v>0.6705426356589147</v>
      </c>
      <c r="M209" s="711">
        <v>173</v>
      </c>
      <c r="N209" s="711">
        <v>58</v>
      </c>
      <c r="O209" s="711">
        <v>10052</v>
      </c>
      <c r="P209" s="701">
        <v>0.84698348500168519</v>
      </c>
      <c r="Q209" s="712">
        <v>173.31034482758622</v>
      </c>
    </row>
    <row r="210" spans="1:17" ht="14.4" customHeight="1" x14ac:dyDescent="0.3">
      <c r="A210" s="695" t="s">
        <v>4549</v>
      </c>
      <c r="B210" s="696" t="s">
        <v>3718</v>
      </c>
      <c r="C210" s="696" t="s">
        <v>3589</v>
      </c>
      <c r="D210" s="696" t="s">
        <v>4612</v>
      </c>
      <c r="E210" s="696" t="s">
        <v>4613</v>
      </c>
      <c r="F210" s="711">
        <v>34</v>
      </c>
      <c r="G210" s="711">
        <v>67796</v>
      </c>
      <c r="H210" s="711">
        <v>1</v>
      </c>
      <c r="I210" s="711">
        <v>1994</v>
      </c>
      <c r="J210" s="711">
        <v>22</v>
      </c>
      <c r="K210" s="711">
        <v>43912</v>
      </c>
      <c r="L210" s="711">
        <v>0.64770782937046434</v>
      </c>
      <c r="M210" s="711">
        <v>1996</v>
      </c>
      <c r="N210" s="711">
        <v>40</v>
      </c>
      <c r="O210" s="711">
        <v>79879</v>
      </c>
      <c r="P210" s="701">
        <v>1.1782258540326862</v>
      </c>
      <c r="Q210" s="712">
        <v>1996.9749999999999</v>
      </c>
    </row>
    <row r="211" spans="1:17" ht="14.4" customHeight="1" x14ac:dyDescent="0.3">
      <c r="A211" s="695" t="s">
        <v>4549</v>
      </c>
      <c r="B211" s="696" t="s">
        <v>3718</v>
      </c>
      <c r="C211" s="696" t="s">
        <v>3589</v>
      </c>
      <c r="D211" s="696" t="s">
        <v>4614</v>
      </c>
      <c r="E211" s="696" t="s">
        <v>4615</v>
      </c>
      <c r="F211" s="711"/>
      <c r="G211" s="711"/>
      <c r="H211" s="711"/>
      <c r="I211" s="711"/>
      <c r="J211" s="711">
        <v>2</v>
      </c>
      <c r="K211" s="711">
        <v>10360</v>
      </c>
      <c r="L211" s="711"/>
      <c r="M211" s="711">
        <v>5180</v>
      </c>
      <c r="N211" s="711"/>
      <c r="O211" s="711"/>
      <c r="P211" s="701"/>
      <c r="Q211" s="712"/>
    </row>
    <row r="212" spans="1:17" ht="14.4" customHeight="1" x14ac:dyDescent="0.3">
      <c r="A212" s="695" t="s">
        <v>4549</v>
      </c>
      <c r="B212" s="696" t="s">
        <v>3718</v>
      </c>
      <c r="C212" s="696" t="s">
        <v>3589</v>
      </c>
      <c r="D212" s="696" t="s">
        <v>4616</v>
      </c>
      <c r="E212" s="696" t="s">
        <v>4617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658</v>
      </c>
      <c r="P212" s="701"/>
      <c r="Q212" s="712">
        <v>658</v>
      </c>
    </row>
    <row r="213" spans="1:17" ht="14.4" customHeight="1" x14ac:dyDescent="0.3">
      <c r="A213" s="695" t="s">
        <v>4549</v>
      </c>
      <c r="B213" s="696" t="s">
        <v>3718</v>
      </c>
      <c r="C213" s="696" t="s">
        <v>3589</v>
      </c>
      <c r="D213" s="696" t="s">
        <v>4618</v>
      </c>
      <c r="E213" s="696" t="s">
        <v>4619</v>
      </c>
      <c r="F213" s="711">
        <v>2</v>
      </c>
      <c r="G213" s="711">
        <v>384</v>
      </c>
      <c r="H213" s="711">
        <v>1</v>
      </c>
      <c r="I213" s="711">
        <v>192</v>
      </c>
      <c r="J213" s="711"/>
      <c r="K213" s="711"/>
      <c r="L213" s="711"/>
      <c r="M213" s="711"/>
      <c r="N213" s="711"/>
      <c r="O213" s="711"/>
      <c r="P213" s="701"/>
      <c r="Q213" s="712"/>
    </row>
    <row r="214" spans="1:17" ht="14.4" customHeight="1" x14ac:dyDescent="0.3">
      <c r="A214" s="695" t="s">
        <v>4549</v>
      </c>
      <c r="B214" s="696" t="s">
        <v>3718</v>
      </c>
      <c r="C214" s="696" t="s">
        <v>3589</v>
      </c>
      <c r="D214" s="696" t="s">
        <v>4620</v>
      </c>
      <c r="E214" s="696" t="s">
        <v>4621</v>
      </c>
      <c r="F214" s="711">
        <v>167</v>
      </c>
      <c r="G214" s="711">
        <v>32899</v>
      </c>
      <c r="H214" s="711">
        <v>1</v>
      </c>
      <c r="I214" s="711">
        <v>197</v>
      </c>
      <c r="J214" s="711">
        <v>85</v>
      </c>
      <c r="K214" s="711">
        <v>16830</v>
      </c>
      <c r="L214" s="711">
        <v>0.51156570108513932</v>
      </c>
      <c r="M214" s="711">
        <v>198</v>
      </c>
      <c r="N214" s="711">
        <v>339</v>
      </c>
      <c r="O214" s="711">
        <v>67232</v>
      </c>
      <c r="P214" s="701">
        <v>2.04358795100155</v>
      </c>
      <c r="Q214" s="712">
        <v>198.32448377581122</v>
      </c>
    </row>
    <row r="215" spans="1:17" ht="14.4" customHeight="1" x14ac:dyDescent="0.3">
      <c r="A215" s="695" t="s">
        <v>4549</v>
      </c>
      <c r="B215" s="696" t="s">
        <v>3718</v>
      </c>
      <c r="C215" s="696" t="s">
        <v>3589</v>
      </c>
      <c r="D215" s="696" t="s">
        <v>4622</v>
      </c>
      <c r="E215" s="696" t="s">
        <v>4623</v>
      </c>
      <c r="F215" s="711"/>
      <c r="G215" s="711"/>
      <c r="H215" s="711"/>
      <c r="I215" s="711"/>
      <c r="J215" s="711"/>
      <c r="K215" s="711"/>
      <c r="L215" s="711"/>
      <c r="M215" s="711"/>
      <c r="N215" s="711">
        <v>1</v>
      </c>
      <c r="O215" s="711">
        <v>415</v>
      </c>
      <c r="P215" s="701"/>
      <c r="Q215" s="712">
        <v>415</v>
      </c>
    </row>
    <row r="216" spans="1:17" ht="14.4" customHeight="1" x14ac:dyDescent="0.3">
      <c r="A216" s="695" t="s">
        <v>4549</v>
      </c>
      <c r="B216" s="696" t="s">
        <v>3718</v>
      </c>
      <c r="C216" s="696" t="s">
        <v>3589</v>
      </c>
      <c r="D216" s="696" t="s">
        <v>4624</v>
      </c>
      <c r="E216" s="696" t="s">
        <v>4625</v>
      </c>
      <c r="F216" s="711">
        <v>1</v>
      </c>
      <c r="G216" s="711">
        <v>157</v>
      </c>
      <c r="H216" s="711">
        <v>1</v>
      </c>
      <c r="I216" s="711">
        <v>157</v>
      </c>
      <c r="J216" s="711"/>
      <c r="K216" s="711"/>
      <c r="L216" s="711"/>
      <c r="M216" s="711"/>
      <c r="N216" s="711">
        <v>1</v>
      </c>
      <c r="O216" s="711">
        <v>159</v>
      </c>
      <c r="P216" s="701">
        <v>1.0127388535031847</v>
      </c>
      <c r="Q216" s="712">
        <v>159</v>
      </c>
    </row>
    <row r="217" spans="1:17" ht="14.4" customHeight="1" x14ac:dyDescent="0.3">
      <c r="A217" s="695" t="s">
        <v>4549</v>
      </c>
      <c r="B217" s="696" t="s">
        <v>3718</v>
      </c>
      <c r="C217" s="696" t="s">
        <v>3589</v>
      </c>
      <c r="D217" s="696" t="s">
        <v>4626</v>
      </c>
      <c r="E217" s="696" t="s">
        <v>4627</v>
      </c>
      <c r="F217" s="711">
        <v>6</v>
      </c>
      <c r="G217" s="711">
        <v>12696</v>
      </c>
      <c r="H217" s="711">
        <v>1</v>
      </c>
      <c r="I217" s="711">
        <v>2116</v>
      </c>
      <c r="J217" s="711">
        <v>3</v>
      </c>
      <c r="K217" s="711">
        <v>6354</v>
      </c>
      <c r="L217" s="711">
        <v>0.50047258979206044</v>
      </c>
      <c r="M217" s="711">
        <v>2118</v>
      </c>
      <c r="N217" s="711">
        <v>9</v>
      </c>
      <c r="O217" s="711">
        <v>19083</v>
      </c>
      <c r="P217" s="701">
        <v>1.5030718336483933</v>
      </c>
      <c r="Q217" s="712">
        <v>2120.3333333333335</v>
      </c>
    </row>
    <row r="218" spans="1:17" ht="14.4" customHeight="1" x14ac:dyDescent="0.3">
      <c r="A218" s="695" t="s">
        <v>4549</v>
      </c>
      <c r="B218" s="696" t="s">
        <v>3718</v>
      </c>
      <c r="C218" s="696" t="s">
        <v>3589</v>
      </c>
      <c r="D218" s="696" t="s">
        <v>4628</v>
      </c>
      <c r="E218" s="696" t="s">
        <v>4603</v>
      </c>
      <c r="F218" s="711"/>
      <c r="G218" s="711"/>
      <c r="H218" s="711"/>
      <c r="I218" s="711"/>
      <c r="J218" s="711">
        <v>2</v>
      </c>
      <c r="K218" s="711">
        <v>3728</v>
      </c>
      <c r="L218" s="711"/>
      <c r="M218" s="711">
        <v>1864</v>
      </c>
      <c r="N218" s="711">
        <v>4</v>
      </c>
      <c r="O218" s="711">
        <v>7468</v>
      </c>
      <c r="P218" s="701"/>
      <c r="Q218" s="712">
        <v>1867</v>
      </c>
    </row>
    <row r="219" spans="1:17" ht="14.4" customHeight="1" x14ac:dyDescent="0.3">
      <c r="A219" s="695" t="s">
        <v>4549</v>
      </c>
      <c r="B219" s="696" t="s">
        <v>3718</v>
      </c>
      <c r="C219" s="696" t="s">
        <v>3589</v>
      </c>
      <c r="D219" s="696" t="s">
        <v>4629</v>
      </c>
      <c r="E219" s="696" t="s">
        <v>4630</v>
      </c>
      <c r="F219" s="711"/>
      <c r="G219" s="711"/>
      <c r="H219" s="711"/>
      <c r="I219" s="711"/>
      <c r="J219" s="711">
        <v>1</v>
      </c>
      <c r="K219" s="711">
        <v>8384</v>
      </c>
      <c r="L219" s="711"/>
      <c r="M219" s="711">
        <v>8384</v>
      </c>
      <c r="N219" s="711">
        <v>3</v>
      </c>
      <c r="O219" s="711">
        <v>25174</v>
      </c>
      <c r="P219" s="701"/>
      <c r="Q219" s="712">
        <v>8391.3333333333339</v>
      </c>
    </row>
    <row r="220" spans="1:17" ht="14.4" customHeight="1" x14ac:dyDescent="0.3">
      <c r="A220" s="695" t="s">
        <v>4631</v>
      </c>
      <c r="B220" s="696" t="s">
        <v>4632</v>
      </c>
      <c r="C220" s="696" t="s">
        <v>3589</v>
      </c>
      <c r="D220" s="696" t="s">
        <v>4633</v>
      </c>
      <c r="E220" s="696" t="s">
        <v>4634</v>
      </c>
      <c r="F220" s="711">
        <v>73</v>
      </c>
      <c r="G220" s="711">
        <v>14746</v>
      </c>
      <c r="H220" s="711">
        <v>1</v>
      </c>
      <c r="I220" s="711">
        <v>202</v>
      </c>
      <c r="J220" s="711">
        <v>128</v>
      </c>
      <c r="K220" s="711">
        <v>25984</v>
      </c>
      <c r="L220" s="711">
        <v>1.7621049776210498</v>
      </c>
      <c r="M220" s="711">
        <v>203</v>
      </c>
      <c r="N220" s="711">
        <v>75</v>
      </c>
      <c r="O220" s="711">
        <v>15285</v>
      </c>
      <c r="P220" s="701">
        <v>1.0365522853655229</v>
      </c>
      <c r="Q220" s="712">
        <v>203.8</v>
      </c>
    </row>
    <row r="221" spans="1:17" ht="14.4" customHeight="1" x14ac:dyDescent="0.3">
      <c r="A221" s="695" t="s">
        <v>4631</v>
      </c>
      <c r="B221" s="696" t="s">
        <v>4632</v>
      </c>
      <c r="C221" s="696" t="s">
        <v>3589</v>
      </c>
      <c r="D221" s="696" t="s">
        <v>4635</v>
      </c>
      <c r="E221" s="696" t="s">
        <v>4636</v>
      </c>
      <c r="F221" s="711">
        <v>127</v>
      </c>
      <c r="G221" s="711">
        <v>36957</v>
      </c>
      <c r="H221" s="711">
        <v>1</v>
      </c>
      <c r="I221" s="711">
        <v>291</v>
      </c>
      <c r="J221" s="711">
        <v>170</v>
      </c>
      <c r="K221" s="711">
        <v>49640</v>
      </c>
      <c r="L221" s="711">
        <v>1.343182617636713</v>
      </c>
      <c r="M221" s="711">
        <v>292</v>
      </c>
      <c r="N221" s="711">
        <v>217</v>
      </c>
      <c r="O221" s="711">
        <v>63658</v>
      </c>
      <c r="P221" s="701">
        <v>1.7224882972102713</v>
      </c>
      <c r="Q221" s="712">
        <v>293.35483870967744</v>
      </c>
    </row>
    <row r="222" spans="1:17" ht="14.4" customHeight="1" x14ac:dyDescent="0.3">
      <c r="A222" s="695" t="s">
        <v>4631</v>
      </c>
      <c r="B222" s="696" t="s">
        <v>4632</v>
      </c>
      <c r="C222" s="696" t="s">
        <v>3589</v>
      </c>
      <c r="D222" s="696" t="s">
        <v>4637</v>
      </c>
      <c r="E222" s="696" t="s">
        <v>4638</v>
      </c>
      <c r="F222" s="711">
        <v>7</v>
      </c>
      <c r="G222" s="711">
        <v>644</v>
      </c>
      <c r="H222" s="711">
        <v>1</v>
      </c>
      <c r="I222" s="711">
        <v>92</v>
      </c>
      <c r="J222" s="711">
        <v>1</v>
      </c>
      <c r="K222" s="711">
        <v>93</v>
      </c>
      <c r="L222" s="711">
        <v>0.14440993788819875</v>
      </c>
      <c r="M222" s="711">
        <v>93</v>
      </c>
      <c r="N222" s="711"/>
      <c r="O222" s="711"/>
      <c r="P222" s="701"/>
      <c r="Q222" s="712"/>
    </row>
    <row r="223" spans="1:17" ht="14.4" customHeight="1" x14ac:dyDescent="0.3">
      <c r="A223" s="695" t="s">
        <v>4631</v>
      </c>
      <c r="B223" s="696" t="s">
        <v>4632</v>
      </c>
      <c r="C223" s="696" t="s">
        <v>3589</v>
      </c>
      <c r="D223" s="696" t="s">
        <v>4639</v>
      </c>
      <c r="E223" s="696" t="s">
        <v>4640</v>
      </c>
      <c r="F223" s="711">
        <v>194</v>
      </c>
      <c r="G223" s="711">
        <v>25802</v>
      </c>
      <c r="H223" s="711">
        <v>1</v>
      </c>
      <c r="I223" s="711">
        <v>133</v>
      </c>
      <c r="J223" s="711">
        <v>193</v>
      </c>
      <c r="K223" s="711">
        <v>25862</v>
      </c>
      <c r="L223" s="711">
        <v>1.0023254011316953</v>
      </c>
      <c r="M223" s="711">
        <v>134</v>
      </c>
      <c r="N223" s="711">
        <v>199</v>
      </c>
      <c r="O223" s="711">
        <v>26721</v>
      </c>
      <c r="P223" s="701">
        <v>1.0356173940004652</v>
      </c>
      <c r="Q223" s="712">
        <v>134.27638190954775</v>
      </c>
    </row>
    <row r="224" spans="1:17" ht="14.4" customHeight="1" x14ac:dyDescent="0.3">
      <c r="A224" s="695" t="s">
        <v>4631</v>
      </c>
      <c r="B224" s="696" t="s">
        <v>4632</v>
      </c>
      <c r="C224" s="696" t="s">
        <v>3589</v>
      </c>
      <c r="D224" s="696" t="s">
        <v>4641</v>
      </c>
      <c r="E224" s="696" t="s">
        <v>4642</v>
      </c>
      <c r="F224" s="711">
        <v>1</v>
      </c>
      <c r="G224" s="711">
        <v>609</v>
      </c>
      <c r="H224" s="711">
        <v>1</v>
      </c>
      <c r="I224" s="711">
        <v>609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4631</v>
      </c>
      <c r="B225" s="696" t="s">
        <v>4632</v>
      </c>
      <c r="C225" s="696" t="s">
        <v>3589</v>
      </c>
      <c r="D225" s="696" t="s">
        <v>4643</v>
      </c>
      <c r="E225" s="696" t="s">
        <v>4644</v>
      </c>
      <c r="F225" s="711">
        <v>8</v>
      </c>
      <c r="G225" s="711">
        <v>1264</v>
      </c>
      <c r="H225" s="711">
        <v>1</v>
      </c>
      <c r="I225" s="711">
        <v>158</v>
      </c>
      <c r="J225" s="711">
        <v>6</v>
      </c>
      <c r="K225" s="711">
        <v>954</v>
      </c>
      <c r="L225" s="711">
        <v>0.754746835443038</v>
      </c>
      <c r="M225" s="711">
        <v>159</v>
      </c>
      <c r="N225" s="711">
        <v>8</v>
      </c>
      <c r="O225" s="711">
        <v>1276</v>
      </c>
      <c r="P225" s="701">
        <v>1.009493670886076</v>
      </c>
      <c r="Q225" s="712">
        <v>159.5</v>
      </c>
    </row>
    <row r="226" spans="1:17" ht="14.4" customHeight="1" x14ac:dyDescent="0.3">
      <c r="A226" s="695" t="s">
        <v>4631</v>
      </c>
      <c r="B226" s="696" t="s">
        <v>4632</v>
      </c>
      <c r="C226" s="696" t="s">
        <v>3589</v>
      </c>
      <c r="D226" s="696" t="s">
        <v>4645</v>
      </c>
      <c r="E226" s="696" t="s">
        <v>4646</v>
      </c>
      <c r="F226" s="711">
        <v>6</v>
      </c>
      <c r="G226" s="711">
        <v>2292</v>
      </c>
      <c r="H226" s="711">
        <v>1</v>
      </c>
      <c r="I226" s="711">
        <v>382</v>
      </c>
      <c r="J226" s="711">
        <v>2</v>
      </c>
      <c r="K226" s="711">
        <v>764</v>
      </c>
      <c r="L226" s="711">
        <v>0.33333333333333331</v>
      </c>
      <c r="M226" s="711">
        <v>382</v>
      </c>
      <c r="N226" s="711">
        <v>3</v>
      </c>
      <c r="O226" s="711">
        <v>1147</v>
      </c>
      <c r="P226" s="701">
        <v>0.50043630017452012</v>
      </c>
      <c r="Q226" s="712">
        <v>382.33333333333331</v>
      </c>
    </row>
    <row r="227" spans="1:17" ht="14.4" customHeight="1" x14ac:dyDescent="0.3">
      <c r="A227" s="695" t="s">
        <v>4631</v>
      </c>
      <c r="B227" s="696" t="s">
        <v>4632</v>
      </c>
      <c r="C227" s="696" t="s">
        <v>3589</v>
      </c>
      <c r="D227" s="696" t="s">
        <v>4647</v>
      </c>
      <c r="E227" s="696" t="s">
        <v>4648</v>
      </c>
      <c r="F227" s="711">
        <v>9</v>
      </c>
      <c r="G227" s="711">
        <v>2349</v>
      </c>
      <c r="H227" s="711">
        <v>1</v>
      </c>
      <c r="I227" s="711">
        <v>261</v>
      </c>
      <c r="J227" s="711">
        <v>16</v>
      </c>
      <c r="K227" s="711">
        <v>4192</v>
      </c>
      <c r="L227" s="711">
        <v>1.7845891868880375</v>
      </c>
      <c r="M227" s="711">
        <v>262</v>
      </c>
      <c r="N227" s="711">
        <v>14</v>
      </c>
      <c r="O227" s="711">
        <v>3689</v>
      </c>
      <c r="P227" s="701">
        <v>1.5704555129842486</v>
      </c>
      <c r="Q227" s="712">
        <v>263.5</v>
      </c>
    </row>
    <row r="228" spans="1:17" ht="14.4" customHeight="1" x14ac:dyDescent="0.3">
      <c r="A228" s="695" t="s">
        <v>4631</v>
      </c>
      <c r="B228" s="696" t="s">
        <v>4632</v>
      </c>
      <c r="C228" s="696" t="s">
        <v>3589</v>
      </c>
      <c r="D228" s="696" t="s">
        <v>4649</v>
      </c>
      <c r="E228" s="696" t="s">
        <v>4650</v>
      </c>
      <c r="F228" s="711">
        <v>20</v>
      </c>
      <c r="G228" s="711">
        <v>2800</v>
      </c>
      <c r="H228" s="711">
        <v>1</v>
      </c>
      <c r="I228" s="711">
        <v>140</v>
      </c>
      <c r="J228" s="711">
        <v>22</v>
      </c>
      <c r="K228" s="711">
        <v>3102</v>
      </c>
      <c r="L228" s="711">
        <v>1.1078571428571429</v>
      </c>
      <c r="M228" s="711">
        <v>141</v>
      </c>
      <c r="N228" s="711">
        <v>18</v>
      </c>
      <c r="O228" s="711">
        <v>2538</v>
      </c>
      <c r="P228" s="701">
        <v>0.90642857142857147</v>
      </c>
      <c r="Q228" s="712">
        <v>141</v>
      </c>
    </row>
    <row r="229" spans="1:17" ht="14.4" customHeight="1" x14ac:dyDescent="0.3">
      <c r="A229" s="695" t="s">
        <v>4631</v>
      </c>
      <c r="B229" s="696" t="s">
        <v>4632</v>
      </c>
      <c r="C229" s="696" t="s">
        <v>3589</v>
      </c>
      <c r="D229" s="696" t="s">
        <v>4651</v>
      </c>
      <c r="E229" s="696" t="s">
        <v>4650</v>
      </c>
      <c r="F229" s="711">
        <v>194</v>
      </c>
      <c r="G229" s="711">
        <v>15132</v>
      </c>
      <c r="H229" s="711">
        <v>1</v>
      </c>
      <c r="I229" s="711">
        <v>78</v>
      </c>
      <c r="J229" s="711">
        <v>193</v>
      </c>
      <c r="K229" s="711">
        <v>15054</v>
      </c>
      <c r="L229" s="711">
        <v>0.99484536082474229</v>
      </c>
      <c r="M229" s="711">
        <v>78</v>
      </c>
      <c r="N229" s="711">
        <v>199</v>
      </c>
      <c r="O229" s="711">
        <v>15522</v>
      </c>
      <c r="P229" s="701">
        <v>1.0257731958762886</v>
      </c>
      <c r="Q229" s="712">
        <v>78</v>
      </c>
    </row>
    <row r="230" spans="1:17" ht="14.4" customHeight="1" x14ac:dyDescent="0.3">
      <c r="A230" s="695" t="s">
        <v>4631</v>
      </c>
      <c r="B230" s="696" t="s">
        <v>4632</v>
      </c>
      <c r="C230" s="696" t="s">
        <v>3589</v>
      </c>
      <c r="D230" s="696" t="s">
        <v>4652</v>
      </c>
      <c r="E230" s="696" t="s">
        <v>4653</v>
      </c>
      <c r="F230" s="711">
        <v>20</v>
      </c>
      <c r="G230" s="711">
        <v>6040</v>
      </c>
      <c r="H230" s="711">
        <v>1</v>
      </c>
      <c r="I230" s="711">
        <v>302</v>
      </c>
      <c r="J230" s="711">
        <v>22</v>
      </c>
      <c r="K230" s="711">
        <v>6666</v>
      </c>
      <c r="L230" s="711">
        <v>1.1036423841059602</v>
      </c>
      <c r="M230" s="711">
        <v>303</v>
      </c>
      <c r="N230" s="711">
        <v>18</v>
      </c>
      <c r="O230" s="711">
        <v>5475</v>
      </c>
      <c r="P230" s="701">
        <v>0.9064569536423841</v>
      </c>
      <c r="Q230" s="712">
        <v>304.16666666666669</v>
      </c>
    </row>
    <row r="231" spans="1:17" ht="14.4" customHeight="1" x14ac:dyDescent="0.3">
      <c r="A231" s="695" t="s">
        <v>4631</v>
      </c>
      <c r="B231" s="696" t="s">
        <v>4632</v>
      </c>
      <c r="C231" s="696" t="s">
        <v>3589</v>
      </c>
      <c r="D231" s="696" t="s">
        <v>4654</v>
      </c>
      <c r="E231" s="696" t="s">
        <v>4655</v>
      </c>
      <c r="F231" s="711">
        <v>6</v>
      </c>
      <c r="G231" s="711">
        <v>2916</v>
      </c>
      <c r="H231" s="711">
        <v>1</v>
      </c>
      <c r="I231" s="711">
        <v>486</v>
      </c>
      <c r="J231" s="711">
        <v>2</v>
      </c>
      <c r="K231" s="711">
        <v>972</v>
      </c>
      <c r="L231" s="711">
        <v>0.33333333333333331</v>
      </c>
      <c r="M231" s="711">
        <v>486</v>
      </c>
      <c r="N231" s="711">
        <v>3</v>
      </c>
      <c r="O231" s="711">
        <v>1459</v>
      </c>
      <c r="P231" s="701">
        <v>0.5003429355281207</v>
      </c>
      <c r="Q231" s="712">
        <v>486.33333333333331</v>
      </c>
    </row>
    <row r="232" spans="1:17" ht="14.4" customHeight="1" x14ac:dyDescent="0.3">
      <c r="A232" s="695" t="s">
        <v>4631</v>
      </c>
      <c r="B232" s="696" t="s">
        <v>4632</v>
      </c>
      <c r="C232" s="696" t="s">
        <v>3589</v>
      </c>
      <c r="D232" s="696" t="s">
        <v>4656</v>
      </c>
      <c r="E232" s="696" t="s">
        <v>4657</v>
      </c>
      <c r="F232" s="711">
        <v>181</v>
      </c>
      <c r="G232" s="711">
        <v>28779</v>
      </c>
      <c r="H232" s="711">
        <v>1</v>
      </c>
      <c r="I232" s="711">
        <v>159</v>
      </c>
      <c r="J232" s="711">
        <v>178</v>
      </c>
      <c r="K232" s="711">
        <v>28480</v>
      </c>
      <c r="L232" s="711">
        <v>0.98961047986378958</v>
      </c>
      <c r="M232" s="711">
        <v>160</v>
      </c>
      <c r="N232" s="711">
        <v>184</v>
      </c>
      <c r="O232" s="711">
        <v>29489</v>
      </c>
      <c r="P232" s="701">
        <v>1.0246707668786268</v>
      </c>
      <c r="Q232" s="712">
        <v>160.26630434782609</v>
      </c>
    </row>
    <row r="233" spans="1:17" ht="14.4" customHeight="1" x14ac:dyDescent="0.3">
      <c r="A233" s="695" t="s">
        <v>4631</v>
      </c>
      <c r="B233" s="696" t="s">
        <v>4632</v>
      </c>
      <c r="C233" s="696" t="s">
        <v>3589</v>
      </c>
      <c r="D233" s="696" t="s">
        <v>4658</v>
      </c>
      <c r="E233" s="696" t="s">
        <v>4634</v>
      </c>
      <c r="F233" s="711">
        <v>408</v>
      </c>
      <c r="G233" s="711">
        <v>28560</v>
      </c>
      <c r="H233" s="711">
        <v>1</v>
      </c>
      <c r="I233" s="711">
        <v>70</v>
      </c>
      <c r="J233" s="711">
        <v>409</v>
      </c>
      <c r="K233" s="711">
        <v>28630</v>
      </c>
      <c r="L233" s="711">
        <v>1.0024509803921569</v>
      </c>
      <c r="M233" s="711">
        <v>70</v>
      </c>
      <c r="N233" s="711">
        <v>423</v>
      </c>
      <c r="O233" s="711">
        <v>29732</v>
      </c>
      <c r="P233" s="701">
        <v>1.0410364145658264</v>
      </c>
      <c r="Q233" s="712">
        <v>70.288416075650119</v>
      </c>
    </row>
    <row r="234" spans="1:17" ht="14.4" customHeight="1" x14ac:dyDescent="0.3">
      <c r="A234" s="695" t="s">
        <v>4631</v>
      </c>
      <c r="B234" s="696" t="s">
        <v>4632</v>
      </c>
      <c r="C234" s="696" t="s">
        <v>3589</v>
      </c>
      <c r="D234" s="696" t="s">
        <v>4659</v>
      </c>
      <c r="E234" s="696" t="s">
        <v>4660</v>
      </c>
      <c r="F234" s="711">
        <v>6</v>
      </c>
      <c r="G234" s="711">
        <v>7116</v>
      </c>
      <c r="H234" s="711">
        <v>1</v>
      </c>
      <c r="I234" s="711">
        <v>1186</v>
      </c>
      <c r="J234" s="711">
        <v>6</v>
      </c>
      <c r="K234" s="711">
        <v>7134</v>
      </c>
      <c r="L234" s="711">
        <v>1.0025295109612142</v>
      </c>
      <c r="M234" s="711">
        <v>1189</v>
      </c>
      <c r="N234" s="711">
        <v>8</v>
      </c>
      <c r="O234" s="711">
        <v>9528</v>
      </c>
      <c r="P234" s="701">
        <v>1.3389544688026982</v>
      </c>
      <c r="Q234" s="712">
        <v>1191</v>
      </c>
    </row>
    <row r="235" spans="1:17" ht="14.4" customHeight="1" x14ac:dyDescent="0.3">
      <c r="A235" s="695" t="s">
        <v>4631</v>
      </c>
      <c r="B235" s="696" t="s">
        <v>4632</v>
      </c>
      <c r="C235" s="696" t="s">
        <v>3589</v>
      </c>
      <c r="D235" s="696" t="s">
        <v>4661</v>
      </c>
      <c r="E235" s="696" t="s">
        <v>4662</v>
      </c>
      <c r="F235" s="711">
        <v>8</v>
      </c>
      <c r="G235" s="711">
        <v>856</v>
      </c>
      <c r="H235" s="711">
        <v>1</v>
      </c>
      <c r="I235" s="711">
        <v>107</v>
      </c>
      <c r="J235" s="711">
        <v>5</v>
      </c>
      <c r="K235" s="711">
        <v>540</v>
      </c>
      <c r="L235" s="711">
        <v>0.63084112149532712</v>
      </c>
      <c r="M235" s="711">
        <v>108</v>
      </c>
      <c r="N235" s="711">
        <v>6</v>
      </c>
      <c r="O235" s="711">
        <v>651</v>
      </c>
      <c r="P235" s="701">
        <v>0.76051401869158874</v>
      </c>
      <c r="Q235" s="712">
        <v>108.5</v>
      </c>
    </row>
    <row r="236" spans="1:17" ht="14.4" customHeight="1" x14ac:dyDescent="0.3">
      <c r="A236" s="695" t="s">
        <v>4631</v>
      </c>
      <c r="B236" s="696" t="s">
        <v>4632</v>
      </c>
      <c r="C236" s="696" t="s">
        <v>3589</v>
      </c>
      <c r="D236" s="696" t="s">
        <v>4663</v>
      </c>
      <c r="E236" s="696" t="s">
        <v>4664</v>
      </c>
      <c r="F236" s="711">
        <v>1</v>
      </c>
      <c r="G236" s="711">
        <v>290</v>
      </c>
      <c r="H236" s="711">
        <v>1</v>
      </c>
      <c r="I236" s="711">
        <v>290</v>
      </c>
      <c r="J236" s="711"/>
      <c r="K236" s="711"/>
      <c r="L236" s="711"/>
      <c r="M236" s="711"/>
      <c r="N236" s="711"/>
      <c r="O236" s="711"/>
      <c r="P236" s="701"/>
      <c r="Q236" s="712"/>
    </row>
    <row r="237" spans="1:17" ht="14.4" customHeight="1" x14ac:dyDescent="0.3">
      <c r="A237" s="695" t="s">
        <v>4665</v>
      </c>
      <c r="B237" s="696" t="s">
        <v>4666</v>
      </c>
      <c r="C237" s="696" t="s">
        <v>3589</v>
      </c>
      <c r="D237" s="696" t="s">
        <v>4667</v>
      </c>
      <c r="E237" s="696" t="s">
        <v>4668</v>
      </c>
      <c r="F237" s="711">
        <v>3130</v>
      </c>
      <c r="G237" s="711">
        <v>165890</v>
      </c>
      <c r="H237" s="711">
        <v>1</v>
      </c>
      <c r="I237" s="711">
        <v>53</v>
      </c>
      <c r="J237" s="711">
        <v>2731</v>
      </c>
      <c r="K237" s="711">
        <v>144743</v>
      </c>
      <c r="L237" s="711">
        <v>0.87252396166134183</v>
      </c>
      <c r="M237" s="711">
        <v>53</v>
      </c>
      <c r="N237" s="711">
        <v>3020</v>
      </c>
      <c r="O237" s="711">
        <v>160874</v>
      </c>
      <c r="P237" s="701">
        <v>0.96976309602748811</v>
      </c>
      <c r="Q237" s="712">
        <v>53.26953642384106</v>
      </c>
    </row>
    <row r="238" spans="1:17" ht="14.4" customHeight="1" x14ac:dyDescent="0.3">
      <c r="A238" s="695" t="s">
        <v>4665</v>
      </c>
      <c r="B238" s="696" t="s">
        <v>4666</v>
      </c>
      <c r="C238" s="696" t="s">
        <v>3589</v>
      </c>
      <c r="D238" s="696" t="s">
        <v>4669</v>
      </c>
      <c r="E238" s="696" t="s">
        <v>4670</v>
      </c>
      <c r="F238" s="711">
        <v>408</v>
      </c>
      <c r="G238" s="711">
        <v>48960</v>
      </c>
      <c r="H238" s="711">
        <v>1</v>
      </c>
      <c r="I238" s="711">
        <v>120</v>
      </c>
      <c r="J238" s="711">
        <v>406</v>
      </c>
      <c r="K238" s="711">
        <v>49126</v>
      </c>
      <c r="L238" s="711">
        <v>1.0033905228758171</v>
      </c>
      <c r="M238" s="711">
        <v>121</v>
      </c>
      <c r="N238" s="711">
        <v>461</v>
      </c>
      <c r="O238" s="711">
        <v>55895</v>
      </c>
      <c r="P238" s="701">
        <v>1.1416462418300655</v>
      </c>
      <c r="Q238" s="712">
        <v>121.2472885032538</v>
      </c>
    </row>
    <row r="239" spans="1:17" ht="14.4" customHeight="1" x14ac:dyDescent="0.3">
      <c r="A239" s="695" t="s">
        <v>4665</v>
      </c>
      <c r="B239" s="696" t="s">
        <v>4666</v>
      </c>
      <c r="C239" s="696" t="s">
        <v>3589</v>
      </c>
      <c r="D239" s="696" t="s">
        <v>4671</v>
      </c>
      <c r="E239" s="696" t="s">
        <v>4672</v>
      </c>
      <c r="F239" s="711">
        <v>77</v>
      </c>
      <c r="G239" s="711">
        <v>13321</v>
      </c>
      <c r="H239" s="711">
        <v>1</v>
      </c>
      <c r="I239" s="711">
        <v>173</v>
      </c>
      <c r="J239" s="711">
        <v>70</v>
      </c>
      <c r="K239" s="711">
        <v>12180</v>
      </c>
      <c r="L239" s="711">
        <v>0.91434576983709936</v>
      </c>
      <c r="M239" s="711">
        <v>174</v>
      </c>
      <c r="N239" s="711">
        <v>81</v>
      </c>
      <c r="O239" s="711">
        <v>14140</v>
      </c>
      <c r="P239" s="701">
        <v>1.0614818707304257</v>
      </c>
      <c r="Q239" s="712">
        <v>174.5679012345679</v>
      </c>
    </row>
    <row r="240" spans="1:17" ht="14.4" customHeight="1" x14ac:dyDescent="0.3">
      <c r="A240" s="695" t="s">
        <v>4665</v>
      </c>
      <c r="B240" s="696" t="s">
        <v>4666</v>
      </c>
      <c r="C240" s="696" t="s">
        <v>3589</v>
      </c>
      <c r="D240" s="696" t="s">
        <v>4673</v>
      </c>
      <c r="E240" s="696" t="s">
        <v>4674</v>
      </c>
      <c r="F240" s="711">
        <v>7</v>
      </c>
      <c r="G240" s="711">
        <v>2653</v>
      </c>
      <c r="H240" s="711">
        <v>1</v>
      </c>
      <c r="I240" s="711">
        <v>379</v>
      </c>
      <c r="J240" s="711">
        <v>10</v>
      </c>
      <c r="K240" s="711">
        <v>3800</v>
      </c>
      <c r="L240" s="711">
        <v>1.4323407463249151</v>
      </c>
      <c r="M240" s="711">
        <v>380</v>
      </c>
      <c r="N240" s="711">
        <v>18</v>
      </c>
      <c r="O240" s="711">
        <v>6858</v>
      </c>
      <c r="P240" s="701">
        <v>2.5849981153411234</v>
      </c>
      <c r="Q240" s="712">
        <v>381</v>
      </c>
    </row>
    <row r="241" spans="1:17" ht="14.4" customHeight="1" x14ac:dyDescent="0.3">
      <c r="A241" s="695" t="s">
        <v>4665</v>
      </c>
      <c r="B241" s="696" t="s">
        <v>4666</v>
      </c>
      <c r="C241" s="696" t="s">
        <v>3589</v>
      </c>
      <c r="D241" s="696" t="s">
        <v>4675</v>
      </c>
      <c r="E241" s="696" t="s">
        <v>4676</v>
      </c>
      <c r="F241" s="711">
        <v>56</v>
      </c>
      <c r="G241" s="711">
        <v>9352</v>
      </c>
      <c r="H241" s="711">
        <v>1</v>
      </c>
      <c r="I241" s="711">
        <v>167</v>
      </c>
      <c r="J241" s="711">
        <v>83</v>
      </c>
      <c r="K241" s="711">
        <v>13944</v>
      </c>
      <c r="L241" s="711">
        <v>1.4910179640718564</v>
      </c>
      <c r="M241" s="711">
        <v>168</v>
      </c>
      <c r="N241" s="711">
        <v>116</v>
      </c>
      <c r="O241" s="711">
        <v>19536</v>
      </c>
      <c r="P241" s="701">
        <v>2.0889649272882806</v>
      </c>
      <c r="Q241" s="712">
        <v>168.41379310344828</v>
      </c>
    </row>
    <row r="242" spans="1:17" ht="14.4" customHeight="1" x14ac:dyDescent="0.3">
      <c r="A242" s="695" t="s">
        <v>4665</v>
      </c>
      <c r="B242" s="696" t="s">
        <v>4666</v>
      </c>
      <c r="C242" s="696" t="s">
        <v>3589</v>
      </c>
      <c r="D242" s="696" t="s">
        <v>4677</v>
      </c>
      <c r="E242" s="696" t="s">
        <v>4678</v>
      </c>
      <c r="F242" s="711">
        <v>24</v>
      </c>
      <c r="G242" s="711">
        <v>7512</v>
      </c>
      <c r="H242" s="711">
        <v>1</v>
      </c>
      <c r="I242" s="711">
        <v>313</v>
      </c>
      <c r="J242" s="711">
        <v>29</v>
      </c>
      <c r="K242" s="711">
        <v>9164</v>
      </c>
      <c r="L242" s="711">
        <v>1.2199148029818956</v>
      </c>
      <c r="M242" s="711">
        <v>316</v>
      </c>
      <c r="N242" s="711">
        <v>16</v>
      </c>
      <c r="O242" s="711">
        <v>5060</v>
      </c>
      <c r="P242" s="701">
        <v>0.67358892438764639</v>
      </c>
      <c r="Q242" s="712">
        <v>316.25</v>
      </c>
    </row>
    <row r="243" spans="1:17" ht="14.4" customHeight="1" x14ac:dyDescent="0.3">
      <c r="A243" s="695" t="s">
        <v>4665</v>
      </c>
      <c r="B243" s="696" t="s">
        <v>4666</v>
      </c>
      <c r="C243" s="696" t="s">
        <v>3589</v>
      </c>
      <c r="D243" s="696" t="s">
        <v>4679</v>
      </c>
      <c r="E243" s="696" t="s">
        <v>4680</v>
      </c>
      <c r="F243" s="711">
        <v>324</v>
      </c>
      <c r="G243" s="711">
        <v>109188</v>
      </c>
      <c r="H243" s="711">
        <v>1</v>
      </c>
      <c r="I243" s="711">
        <v>337</v>
      </c>
      <c r="J243" s="711">
        <v>249</v>
      </c>
      <c r="K243" s="711">
        <v>84162</v>
      </c>
      <c r="L243" s="711">
        <v>0.77079898889987908</v>
      </c>
      <c r="M243" s="711">
        <v>338</v>
      </c>
      <c r="N243" s="711">
        <v>295</v>
      </c>
      <c r="O243" s="711">
        <v>99850</v>
      </c>
      <c r="P243" s="701">
        <v>0.91447778144118397</v>
      </c>
      <c r="Q243" s="712">
        <v>338.47457627118644</v>
      </c>
    </row>
    <row r="244" spans="1:17" ht="14.4" customHeight="1" x14ac:dyDescent="0.3">
      <c r="A244" s="695" t="s">
        <v>4665</v>
      </c>
      <c r="B244" s="696" t="s">
        <v>4666</v>
      </c>
      <c r="C244" s="696" t="s">
        <v>3589</v>
      </c>
      <c r="D244" s="696" t="s">
        <v>4681</v>
      </c>
      <c r="E244" s="696" t="s">
        <v>4682</v>
      </c>
      <c r="F244" s="711"/>
      <c r="G244" s="711"/>
      <c r="H244" s="711"/>
      <c r="I244" s="711"/>
      <c r="J244" s="711">
        <v>1</v>
      </c>
      <c r="K244" s="711">
        <v>5860</v>
      </c>
      <c r="L244" s="711"/>
      <c r="M244" s="711">
        <v>5860</v>
      </c>
      <c r="N244" s="711"/>
      <c r="O244" s="711"/>
      <c r="P244" s="701"/>
      <c r="Q244" s="712"/>
    </row>
    <row r="245" spans="1:17" ht="14.4" customHeight="1" x14ac:dyDescent="0.3">
      <c r="A245" s="695" t="s">
        <v>4665</v>
      </c>
      <c r="B245" s="696" t="s">
        <v>4666</v>
      </c>
      <c r="C245" s="696" t="s">
        <v>3589</v>
      </c>
      <c r="D245" s="696" t="s">
        <v>4683</v>
      </c>
      <c r="E245" s="696" t="s">
        <v>4684</v>
      </c>
      <c r="F245" s="711">
        <v>9</v>
      </c>
      <c r="G245" s="711">
        <v>963</v>
      </c>
      <c r="H245" s="711">
        <v>1</v>
      </c>
      <c r="I245" s="711">
        <v>107</v>
      </c>
      <c r="J245" s="711">
        <v>12</v>
      </c>
      <c r="K245" s="711">
        <v>1296</v>
      </c>
      <c r="L245" s="711">
        <v>1.3457943925233644</v>
      </c>
      <c r="M245" s="711">
        <v>108</v>
      </c>
      <c r="N245" s="711">
        <v>20</v>
      </c>
      <c r="O245" s="711">
        <v>2164</v>
      </c>
      <c r="P245" s="701">
        <v>2.2471443406022846</v>
      </c>
      <c r="Q245" s="712">
        <v>108.2</v>
      </c>
    </row>
    <row r="246" spans="1:17" ht="14.4" customHeight="1" x14ac:dyDescent="0.3">
      <c r="A246" s="695" t="s">
        <v>4665</v>
      </c>
      <c r="B246" s="696" t="s">
        <v>4666</v>
      </c>
      <c r="C246" s="696" t="s">
        <v>3589</v>
      </c>
      <c r="D246" s="696" t="s">
        <v>4685</v>
      </c>
      <c r="E246" s="696" t="s">
        <v>4686</v>
      </c>
      <c r="F246" s="711">
        <v>8</v>
      </c>
      <c r="G246" s="711">
        <v>288</v>
      </c>
      <c r="H246" s="711">
        <v>1</v>
      </c>
      <c r="I246" s="711">
        <v>36</v>
      </c>
      <c r="J246" s="711">
        <v>10</v>
      </c>
      <c r="K246" s="711">
        <v>370</v>
      </c>
      <c r="L246" s="711">
        <v>1.2847222222222223</v>
      </c>
      <c r="M246" s="711">
        <v>37</v>
      </c>
      <c r="N246" s="711">
        <v>10</v>
      </c>
      <c r="O246" s="711">
        <v>370</v>
      </c>
      <c r="P246" s="701">
        <v>1.2847222222222223</v>
      </c>
      <c r="Q246" s="712">
        <v>37</v>
      </c>
    </row>
    <row r="247" spans="1:17" ht="14.4" customHeight="1" x14ac:dyDescent="0.3">
      <c r="A247" s="695" t="s">
        <v>4665</v>
      </c>
      <c r="B247" s="696" t="s">
        <v>4666</v>
      </c>
      <c r="C247" s="696" t="s">
        <v>3589</v>
      </c>
      <c r="D247" s="696" t="s">
        <v>4687</v>
      </c>
      <c r="E247" s="696" t="s">
        <v>4688</v>
      </c>
      <c r="F247" s="711">
        <v>40</v>
      </c>
      <c r="G247" s="711">
        <v>26400</v>
      </c>
      <c r="H247" s="711">
        <v>1</v>
      </c>
      <c r="I247" s="711">
        <v>660</v>
      </c>
      <c r="J247" s="711">
        <v>48</v>
      </c>
      <c r="K247" s="711">
        <v>31872</v>
      </c>
      <c r="L247" s="711">
        <v>1.2072727272727273</v>
      </c>
      <c r="M247" s="711">
        <v>664</v>
      </c>
      <c r="N247" s="711">
        <v>53</v>
      </c>
      <c r="O247" s="711">
        <v>35272</v>
      </c>
      <c r="P247" s="701">
        <v>1.3360606060606062</v>
      </c>
      <c r="Q247" s="712">
        <v>665.5094339622641</v>
      </c>
    </row>
    <row r="248" spans="1:17" ht="14.4" customHeight="1" x14ac:dyDescent="0.3">
      <c r="A248" s="695" t="s">
        <v>4665</v>
      </c>
      <c r="B248" s="696" t="s">
        <v>4666</v>
      </c>
      <c r="C248" s="696" t="s">
        <v>3589</v>
      </c>
      <c r="D248" s="696" t="s">
        <v>4689</v>
      </c>
      <c r="E248" s="696" t="s">
        <v>4690</v>
      </c>
      <c r="F248" s="711">
        <v>1</v>
      </c>
      <c r="G248" s="711">
        <v>135</v>
      </c>
      <c r="H248" s="711">
        <v>1</v>
      </c>
      <c r="I248" s="711">
        <v>135</v>
      </c>
      <c r="J248" s="711">
        <v>4</v>
      </c>
      <c r="K248" s="711">
        <v>544</v>
      </c>
      <c r="L248" s="711">
        <v>4.0296296296296292</v>
      </c>
      <c r="M248" s="711">
        <v>136</v>
      </c>
      <c r="N248" s="711">
        <v>2</v>
      </c>
      <c r="O248" s="711">
        <v>272</v>
      </c>
      <c r="P248" s="701">
        <v>2.0148148148148146</v>
      </c>
      <c r="Q248" s="712">
        <v>136</v>
      </c>
    </row>
    <row r="249" spans="1:17" ht="14.4" customHeight="1" x14ac:dyDescent="0.3">
      <c r="A249" s="695" t="s">
        <v>4665</v>
      </c>
      <c r="B249" s="696" t="s">
        <v>4666</v>
      </c>
      <c r="C249" s="696" t="s">
        <v>3589</v>
      </c>
      <c r="D249" s="696" t="s">
        <v>4691</v>
      </c>
      <c r="E249" s="696" t="s">
        <v>4692</v>
      </c>
      <c r="F249" s="711">
        <v>205</v>
      </c>
      <c r="G249" s="711">
        <v>57400</v>
      </c>
      <c r="H249" s="711">
        <v>1</v>
      </c>
      <c r="I249" s="711">
        <v>280</v>
      </c>
      <c r="J249" s="711">
        <v>184</v>
      </c>
      <c r="K249" s="711">
        <v>51704</v>
      </c>
      <c r="L249" s="711">
        <v>0.90076655052264809</v>
      </c>
      <c r="M249" s="711">
        <v>281</v>
      </c>
      <c r="N249" s="711">
        <v>185</v>
      </c>
      <c r="O249" s="711">
        <v>52123</v>
      </c>
      <c r="P249" s="701">
        <v>0.9080662020905923</v>
      </c>
      <c r="Q249" s="712">
        <v>281.74594594594595</v>
      </c>
    </row>
    <row r="250" spans="1:17" ht="14.4" customHeight="1" x14ac:dyDescent="0.3">
      <c r="A250" s="695" t="s">
        <v>4665</v>
      </c>
      <c r="B250" s="696" t="s">
        <v>4666</v>
      </c>
      <c r="C250" s="696" t="s">
        <v>3589</v>
      </c>
      <c r="D250" s="696" t="s">
        <v>4693</v>
      </c>
      <c r="E250" s="696" t="s">
        <v>4694</v>
      </c>
      <c r="F250" s="711">
        <v>467</v>
      </c>
      <c r="G250" s="711">
        <v>211551</v>
      </c>
      <c r="H250" s="711">
        <v>1</v>
      </c>
      <c r="I250" s="711">
        <v>453</v>
      </c>
      <c r="J250" s="711">
        <v>464</v>
      </c>
      <c r="K250" s="711">
        <v>211584</v>
      </c>
      <c r="L250" s="711">
        <v>1.0001559907540025</v>
      </c>
      <c r="M250" s="711">
        <v>456</v>
      </c>
      <c r="N250" s="711">
        <v>505</v>
      </c>
      <c r="O250" s="711">
        <v>230840</v>
      </c>
      <c r="P250" s="701">
        <v>1.0911789592107812</v>
      </c>
      <c r="Q250" s="712">
        <v>457.10891089108912</v>
      </c>
    </row>
    <row r="251" spans="1:17" ht="14.4" customHeight="1" x14ac:dyDescent="0.3">
      <c r="A251" s="695" t="s">
        <v>4665</v>
      </c>
      <c r="B251" s="696" t="s">
        <v>4666</v>
      </c>
      <c r="C251" s="696" t="s">
        <v>3589</v>
      </c>
      <c r="D251" s="696" t="s">
        <v>4695</v>
      </c>
      <c r="E251" s="696" t="s">
        <v>4696</v>
      </c>
      <c r="F251" s="711">
        <v>651</v>
      </c>
      <c r="G251" s="711">
        <v>224595</v>
      </c>
      <c r="H251" s="711">
        <v>1</v>
      </c>
      <c r="I251" s="711">
        <v>345</v>
      </c>
      <c r="J251" s="711">
        <v>627</v>
      </c>
      <c r="K251" s="711">
        <v>218196</v>
      </c>
      <c r="L251" s="711">
        <v>0.97150871568823882</v>
      </c>
      <c r="M251" s="711">
        <v>348</v>
      </c>
      <c r="N251" s="711">
        <v>671</v>
      </c>
      <c r="O251" s="711">
        <v>234594</v>
      </c>
      <c r="P251" s="701">
        <v>1.0445201362452414</v>
      </c>
      <c r="Q251" s="712">
        <v>349.61847988077494</v>
      </c>
    </row>
    <row r="252" spans="1:17" ht="14.4" customHeight="1" x14ac:dyDescent="0.3">
      <c r="A252" s="695" t="s">
        <v>4665</v>
      </c>
      <c r="B252" s="696" t="s">
        <v>4666</v>
      </c>
      <c r="C252" s="696" t="s">
        <v>3589</v>
      </c>
      <c r="D252" s="696" t="s">
        <v>4697</v>
      </c>
      <c r="E252" s="696" t="s">
        <v>4698</v>
      </c>
      <c r="F252" s="711"/>
      <c r="G252" s="711"/>
      <c r="H252" s="711"/>
      <c r="I252" s="711"/>
      <c r="J252" s="711">
        <v>2</v>
      </c>
      <c r="K252" s="711">
        <v>5772</v>
      </c>
      <c r="L252" s="711"/>
      <c r="M252" s="711">
        <v>2886</v>
      </c>
      <c r="N252" s="711">
        <v>1</v>
      </c>
      <c r="O252" s="711">
        <v>2907</v>
      </c>
      <c r="P252" s="701"/>
      <c r="Q252" s="712">
        <v>2907</v>
      </c>
    </row>
    <row r="253" spans="1:17" ht="14.4" customHeight="1" x14ac:dyDescent="0.3">
      <c r="A253" s="695" t="s">
        <v>4665</v>
      </c>
      <c r="B253" s="696" t="s">
        <v>4666</v>
      </c>
      <c r="C253" s="696" t="s">
        <v>3589</v>
      </c>
      <c r="D253" s="696" t="s">
        <v>4699</v>
      </c>
      <c r="E253" s="696" t="s">
        <v>4700</v>
      </c>
      <c r="F253" s="711"/>
      <c r="G253" s="711"/>
      <c r="H253" s="711"/>
      <c r="I253" s="711"/>
      <c r="J253" s="711"/>
      <c r="K253" s="711"/>
      <c r="L253" s="711"/>
      <c r="M253" s="711"/>
      <c r="N253" s="711">
        <v>7</v>
      </c>
      <c r="O253" s="711">
        <v>721</v>
      </c>
      <c r="P253" s="701"/>
      <c r="Q253" s="712">
        <v>103</v>
      </c>
    </row>
    <row r="254" spans="1:17" ht="14.4" customHeight="1" x14ac:dyDescent="0.3">
      <c r="A254" s="695" t="s">
        <v>4665</v>
      </c>
      <c r="B254" s="696" t="s">
        <v>4666</v>
      </c>
      <c r="C254" s="696" t="s">
        <v>3589</v>
      </c>
      <c r="D254" s="696" t="s">
        <v>4701</v>
      </c>
      <c r="E254" s="696" t="s">
        <v>4702</v>
      </c>
      <c r="F254" s="711">
        <v>14</v>
      </c>
      <c r="G254" s="711">
        <v>1610</v>
      </c>
      <c r="H254" s="711">
        <v>1</v>
      </c>
      <c r="I254" s="711">
        <v>115</v>
      </c>
      <c r="J254" s="711">
        <v>22</v>
      </c>
      <c r="K254" s="711">
        <v>2530</v>
      </c>
      <c r="L254" s="711">
        <v>1.5714285714285714</v>
      </c>
      <c r="M254" s="711">
        <v>115</v>
      </c>
      <c r="N254" s="711">
        <v>18</v>
      </c>
      <c r="O254" s="711">
        <v>2072</v>
      </c>
      <c r="P254" s="701">
        <v>1.2869565217391303</v>
      </c>
      <c r="Q254" s="712">
        <v>115.11111111111111</v>
      </c>
    </row>
    <row r="255" spans="1:17" ht="14.4" customHeight="1" x14ac:dyDescent="0.3">
      <c r="A255" s="695" t="s">
        <v>4665</v>
      </c>
      <c r="B255" s="696" t="s">
        <v>4666</v>
      </c>
      <c r="C255" s="696" t="s">
        <v>3589</v>
      </c>
      <c r="D255" s="696" t="s">
        <v>4703</v>
      </c>
      <c r="E255" s="696" t="s">
        <v>4704</v>
      </c>
      <c r="F255" s="711">
        <v>19</v>
      </c>
      <c r="G255" s="711">
        <v>8626</v>
      </c>
      <c r="H255" s="711">
        <v>1</v>
      </c>
      <c r="I255" s="711">
        <v>454</v>
      </c>
      <c r="J255" s="711">
        <v>19</v>
      </c>
      <c r="K255" s="711">
        <v>8683</v>
      </c>
      <c r="L255" s="711">
        <v>1.0066079295154184</v>
      </c>
      <c r="M255" s="711">
        <v>457</v>
      </c>
      <c r="N255" s="711">
        <v>32</v>
      </c>
      <c r="O255" s="711">
        <v>14644</v>
      </c>
      <c r="P255" s="701">
        <v>1.6976582425226061</v>
      </c>
      <c r="Q255" s="712">
        <v>457.625</v>
      </c>
    </row>
    <row r="256" spans="1:17" ht="14.4" customHeight="1" x14ac:dyDescent="0.3">
      <c r="A256" s="695" t="s">
        <v>4665</v>
      </c>
      <c r="B256" s="696" t="s">
        <v>4666</v>
      </c>
      <c r="C256" s="696" t="s">
        <v>3589</v>
      </c>
      <c r="D256" s="696" t="s">
        <v>4440</v>
      </c>
      <c r="E256" s="696" t="s">
        <v>4441</v>
      </c>
      <c r="F256" s="711"/>
      <c r="G256" s="711"/>
      <c r="H256" s="711"/>
      <c r="I256" s="711"/>
      <c r="J256" s="711">
        <v>1</v>
      </c>
      <c r="K256" s="711">
        <v>1245</v>
      </c>
      <c r="L256" s="711"/>
      <c r="M256" s="711">
        <v>1245</v>
      </c>
      <c r="N256" s="711">
        <v>2</v>
      </c>
      <c r="O256" s="711">
        <v>2506</v>
      </c>
      <c r="P256" s="701"/>
      <c r="Q256" s="712">
        <v>1253</v>
      </c>
    </row>
    <row r="257" spans="1:17" ht="14.4" customHeight="1" x14ac:dyDescent="0.3">
      <c r="A257" s="695" t="s">
        <v>4665</v>
      </c>
      <c r="B257" s="696" t="s">
        <v>4666</v>
      </c>
      <c r="C257" s="696" t="s">
        <v>3589</v>
      </c>
      <c r="D257" s="696" t="s">
        <v>4705</v>
      </c>
      <c r="E257" s="696" t="s">
        <v>4706</v>
      </c>
      <c r="F257" s="711">
        <v>9</v>
      </c>
      <c r="G257" s="711">
        <v>3825</v>
      </c>
      <c r="H257" s="711">
        <v>1</v>
      </c>
      <c r="I257" s="711">
        <v>425</v>
      </c>
      <c r="J257" s="711">
        <v>8</v>
      </c>
      <c r="K257" s="711">
        <v>3432</v>
      </c>
      <c r="L257" s="711">
        <v>0.89725490196078428</v>
      </c>
      <c r="M257" s="711">
        <v>429</v>
      </c>
      <c r="N257" s="711">
        <v>8</v>
      </c>
      <c r="O257" s="711">
        <v>3437</v>
      </c>
      <c r="P257" s="701">
        <v>0.89856209150326793</v>
      </c>
      <c r="Q257" s="712">
        <v>429.625</v>
      </c>
    </row>
    <row r="258" spans="1:17" ht="14.4" customHeight="1" x14ac:dyDescent="0.3">
      <c r="A258" s="695" t="s">
        <v>4665</v>
      </c>
      <c r="B258" s="696" t="s">
        <v>4666</v>
      </c>
      <c r="C258" s="696" t="s">
        <v>3589</v>
      </c>
      <c r="D258" s="696" t="s">
        <v>4707</v>
      </c>
      <c r="E258" s="696" t="s">
        <v>4708</v>
      </c>
      <c r="F258" s="711">
        <v>608</v>
      </c>
      <c r="G258" s="711">
        <v>32224</v>
      </c>
      <c r="H258" s="711">
        <v>1</v>
      </c>
      <c r="I258" s="711">
        <v>53</v>
      </c>
      <c r="J258" s="711">
        <v>606</v>
      </c>
      <c r="K258" s="711">
        <v>32118</v>
      </c>
      <c r="L258" s="711">
        <v>0.99671052631578949</v>
      </c>
      <c r="M258" s="711">
        <v>53</v>
      </c>
      <c r="N258" s="711">
        <v>694</v>
      </c>
      <c r="O258" s="711">
        <v>37008</v>
      </c>
      <c r="P258" s="701">
        <v>1.1484607745779543</v>
      </c>
      <c r="Q258" s="712">
        <v>53.325648414985594</v>
      </c>
    </row>
    <row r="259" spans="1:17" ht="14.4" customHeight="1" x14ac:dyDescent="0.3">
      <c r="A259" s="695" t="s">
        <v>4665</v>
      </c>
      <c r="B259" s="696" t="s">
        <v>4666</v>
      </c>
      <c r="C259" s="696" t="s">
        <v>3589</v>
      </c>
      <c r="D259" s="696" t="s">
        <v>4709</v>
      </c>
      <c r="E259" s="696" t="s">
        <v>4710</v>
      </c>
      <c r="F259" s="711">
        <v>5182</v>
      </c>
      <c r="G259" s="711">
        <v>849848</v>
      </c>
      <c r="H259" s="711">
        <v>1</v>
      </c>
      <c r="I259" s="711">
        <v>164</v>
      </c>
      <c r="J259" s="711">
        <v>4898</v>
      </c>
      <c r="K259" s="711">
        <v>808170</v>
      </c>
      <c r="L259" s="711">
        <v>0.95095828901168211</v>
      </c>
      <c r="M259" s="711">
        <v>165</v>
      </c>
      <c r="N259" s="711">
        <v>3235</v>
      </c>
      <c r="O259" s="711">
        <v>536457</v>
      </c>
      <c r="P259" s="701">
        <v>0.63123876269638801</v>
      </c>
      <c r="Q259" s="712">
        <v>165.82905718701701</v>
      </c>
    </row>
    <row r="260" spans="1:17" ht="14.4" customHeight="1" x14ac:dyDescent="0.3">
      <c r="A260" s="695" t="s">
        <v>4665</v>
      </c>
      <c r="B260" s="696" t="s">
        <v>4666</v>
      </c>
      <c r="C260" s="696" t="s">
        <v>3589</v>
      </c>
      <c r="D260" s="696" t="s">
        <v>4711</v>
      </c>
      <c r="E260" s="696" t="s">
        <v>4712</v>
      </c>
      <c r="F260" s="711">
        <v>80</v>
      </c>
      <c r="G260" s="711">
        <v>6240</v>
      </c>
      <c r="H260" s="711">
        <v>1</v>
      </c>
      <c r="I260" s="711">
        <v>78</v>
      </c>
      <c r="J260" s="711">
        <v>96</v>
      </c>
      <c r="K260" s="711">
        <v>7584</v>
      </c>
      <c r="L260" s="711">
        <v>1.2153846153846153</v>
      </c>
      <c r="M260" s="711">
        <v>79</v>
      </c>
      <c r="N260" s="711">
        <v>107</v>
      </c>
      <c r="O260" s="711">
        <v>8475</v>
      </c>
      <c r="P260" s="701">
        <v>1.3581730769230769</v>
      </c>
      <c r="Q260" s="712">
        <v>79.205607476635521</v>
      </c>
    </row>
    <row r="261" spans="1:17" ht="14.4" customHeight="1" x14ac:dyDescent="0.3">
      <c r="A261" s="695" t="s">
        <v>4665</v>
      </c>
      <c r="B261" s="696" t="s">
        <v>4666</v>
      </c>
      <c r="C261" s="696" t="s">
        <v>3589</v>
      </c>
      <c r="D261" s="696" t="s">
        <v>4713</v>
      </c>
      <c r="E261" s="696" t="s">
        <v>4714</v>
      </c>
      <c r="F261" s="711">
        <v>1</v>
      </c>
      <c r="G261" s="711">
        <v>163</v>
      </c>
      <c r="H261" s="711">
        <v>1</v>
      </c>
      <c r="I261" s="711">
        <v>163</v>
      </c>
      <c r="J261" s="711"/>
      <c r="K261" s="711"/>
      <c r="L261" s="711"/>
      <c r="M261" s="711"/>
      <c r="N261" s="711"/>
      <c r="O261" s="711"/>
      <c r="P261" s="701"/>
      <c r="Q261" s="712"/>
    </row>
    <row r="262" spans="1:17" ht="14.4" customHeight="1" x14ac:dyDescent="0.3">
      <c r="A262" s="695" t="s">
        <v>4665</v>
      </c>
      <c r="B262" s="696" t="s">
        <v>4666</v>
      </c>
      <c r="C262" s="696" t="s">
        <v>3589</v>
      </c>
      <c r="D262" s="696" t="s">
        <v>4715</v>
      </c>
      <c r="E262" s="696" t="s">
        <v>4716</v>
      </c>
      <c r="F262" s="711">
        <v>1</v>
      </c>
      <c r="G262" s="711">
        <v>159</v>
      </c>
      <c r="H262" s="711">
        <v>1</v>
      </c>
      <c r="I262" s="711">
        <v>159</v>
      </c>
      <c r="J262" s="711">
        <v>2</v>
      </c>
      <c r="K262" s="711">
        <v>320</v>
      </c>
      <c r="L262" s="711">
        <v>2.0125786163522013</v>
      </c>
      <c r="M262" s="711">
        <v>160</v>
      </c>
      <c r="N262" s="711"/>
      <c r="O262" s="711"/>
      <c r="P262" s="701"/>
      <c r="Q262" s="712"/>
    </row>
    <row r="263" spans="1:17" ht="14.4" customHeight="1" x14ac:dyDescent="0.3">
      <c r="A263" s="695" t="s">
        <v>4665</v>
      </c>
      <c r="B263" s="696" t="s">
        <v>4666</v>
      </c>
      <c r="C263" s="696" t="s">
        <v>3589</v>
      </c>
      <c r="D263" s="696" t="s">
        <v>4510</v>
      </c>
      <c r="E263" s="696" t="s">
        <v>4511</v>
      </c>
      <c r="F263" s="711"/>
      <c r="G263" s="711"/>
      <c r="H263" s="711"/>
      <c r="I263" s="711"/>
      <c r="J263" s="711">
        <v>1</v>
      </c>
      <c r="K263" s="711">
        <v>1002</v>
      </c>
      <c r="L263" s="711"/>
      <c r="M263" s="711">
        <v>1002</v>
      </c>
      <c r="N263" s="711">
        <v>7</v>
      </c>
      <c r="O263" s="711">
        <v>7026</v>
      </c>
      <c r="P263" s="701"/>
      <c r="Q263" s="712">
        <v>1003.7142857142857</v>
      </c>
    </row>
    <row r="264" spans="1:17" ht="14.4" customHeight="1" x14ac:dyDescent="0.3">
      <c r="A264" s="695" t="s">
        <v>4665</v>
      </c>
      <c r="B264" s="696" t="s">
        <v>4666</v>
      </c>
      <c r="C264" s="696" t="s">
        <v>3589</v>
      </c>
      <c r="D264" s="696" t="s">
        <v>4717</v>
      </c>
      <c r="E264" s="696" t="s">
        <v>4718</v>
      </c>
      <c r="F264" s="711">
        <v>1</v>
      </c>
      <c r="G264" s="711">
        <v>166</v>
      </c>
      <c r="H264" s="711">
        <v>1</v>
      </c>
      <c r="I264" s="711">
        <v>166</v>
      </c>
      <c r="J264" s="711">
        <v>1</v>
      </c>
      <c r="K264" s="711">
        <v>167</v>
      </c>
      <c r="L264" s="711">
        <v>1.0060240963855422</v>
      </c>
      <c r="M264" s="711">
        <v>167</v>
      </c>
      <c r="N264" s="711"/>
      <c r="O264" s="711"/>
      <c r="P264" s="701"/>
      <c r="Q264" s="712"/>
    </row>
    <row r="265" spans="1:17" ht="14.4" customHeight="1" x14ac:dyDescent="0.3">
      <c r="A265" s="695" t="s">
        <v>4665</v>
      </c>
      <c r="B265" s="696" t="s">
        <v>4666</v>
      </c>
      <c r="C265" s="696" t="s">
        <v>3589</v>
      </c>
      <c r="D265" s="696" t="s">
        <v>4719</v>
      </c>
      <c r="E265" s="696" t="s">
        <v>4720</v>
      </c>
      <c r="F265" s="711"/>
      <c r="G265" s="711"/>
      <c r="H265" s="711"/>
      <c r="I265" s="711"/>
      <c r="J265" s="711">
        <v>1</v>
      </c>
      <c r="K265" s="711">
        <v>2233</v>
      </c>
      <c r="L265" s="711"/>
      <c r="M265" s="711">
        <v>2233</v>
      </c>
      <c r="N265" s="711">
        <v>8</v>
      </c>
      <c r="O265" s="711">
        <v>17948</v>
      </c>
      <c r="P265" s="701"/>
      <c r="Q265" s="712">
        <v>2243.5</v>
      </c>
    </row>
    <row r="266" spans="1:17" ht="14.4" customHeight="1" x14ac:dyDescent="0.3">
      <c r="A266" s="695" t="s">
        <v>4665</v>
      </c>
      <c r="B266" s="696" t="s">
        <v>4666</v>
      </c>
      <c r="C266" s="696" t="s">
        <v>3589</v>
      </c>
      <c r="D266" s="696" t="s">
        <v>4721</v>
      </c>
      <c r="E266" s="696" t="s">
        <v>4722</v>
      </c>
      <c r="F266" s="711">
        <v>33</v>
      </c>
      <c r="G266" s="711">
        <v>7986</v>
      </c>
      <c r="H266" s="711">
        <v>1</v>
      </c>
      <c r="I266" s="711">
        <v>242</v>
      </c>
      <c r="J266" s="711">
        <v>41</v>
      </c>
      <c r="K266" s="711">
        <v>9963</v>
      </c>
      <c r="L266" s="711">
        <v>1.24755822689707</v>
      </c>
      <c r="M266" s="711">
        <v>243</v>
      </c>
      <c r="N266" s="711">
        <v>43</v>
      </c>
      <c r="O266" s="711">
        <v>10476</v>
      </c>
      <c r="P266" s="701">
        <v>1.3117956423741548</v>
      </c>
      <c r="Q266" s="712">
        <v>243.62790697674419</v>
      </c>
    </row>
    <row r="267" spans="1:17" ht="14.4" customHeight="1" x14ac:dyDescent="0.3">
      <c r="A267" s="695" t="s">
        <v>4665</v>
      </c>
      <c r="B267" s="696" t="s">
        <v>4666</v>
      </c>
      <c r="C267" s="696" t="s">
        <v>3589</v>
      </c>
      <c r="D267" s="696" t="s">
        <v>4723</v>
      </c>
      <c r="E267" s="696" t="s">
        <v>4724</v>
      </c>
      <c r="F267" s="711">
        <v>4</v>
      </c>
      <c r="G267" s="711">
        <v>7940</v>
      </c>
      <c r="H267" s="711">
        <v>1</v>
      </c>
      <c r="I267" s="711">
        <v>1985</v>
      </c>
      <c r="J267" s="711">
        <v>2</v>
      </c>
      <c r="K267" s="711">
        <v>3986</v>
      </c>
      <c r="L267" s="711">
        <v>0.50201511335012594</v>
      </c>
      <c r="M267" s="711">
        <v>1993</v>
      </c>
      <c r="N267" s="711">
        <v>1</v>
      </c>
      <c r="O267" s="711">
        <v>2006</v>
      </c>
      <c r="P267" s="701">
        <v>0.25264483627204032</v>
      </c>
      <c r="Q267" s="712">
        <v>2006</v>
      </c>
    </row>
    <row r="268" spans="1:17" ht="14.4" customHeight="1" x14ac:dyDescent="0.3">
      <c r="A268" s="695" t="s">
        <v>4665</v>
      </c>
      <c r="B268" s="696" t="s">
        <v>4666</v>
      </c>
      <c r="C268" s="696" t="s">
        <v>3589</v>
      </c>
      <c r="D268" s="696" t="s">
        <v>4725</v>
      </c>
      <c r="E268" s="696" t="s">
        <v>4726</v>
      </c>
      <c r="F268" s="711">
        <v>17</v>
      </c>
      <c r="G268" s="711">
        <v>3774</v>
      </c>
      <c r="H268" s="711">
        <v>1</v>
      </c>
      <c r="I268" s="711">
        <v>222</v>
      </c>
      <c r="J268" s="711">
        <v>18</v>
      </c>
      <c r="K268" s="711">
        <v>4014</v>
      </c>
      <c r="L268" s="711">
        <v>1.0635930047694753</v>
      </c>
      <c r="M268" s="711">
        <v>223</v>
      </c>
      <c r="N268" s="711">
        <v>27</v>
      </c>
      <c r="O268" s="711">
        <v>6033</v>
      </c>
      <c r="P268" s="701">
        <v>1.5985691573926868</v>
      </c>
      <c r="Q268" s="712">
        <v>223.44444444444446</v>
      </c>
    </row>
    <row r="269" spans="1:17" ht="14.4" customHeight="1" x14ac:dyDescent="0.3">
      <c r="A269" s="695" t="s">
        <v>4665</v>
      </c>
      <c r="B269" s="696" t="s">
        <v>4666</v>
      </c>
      <c r="C269" s="696" t="s">
        <v>3589</v>
      </c>
      <c r="D269" s="696" t="s">
        <v>4727</v>
      </c>
      <c r="E269" s="696" t="s">
        <v>4728</v>
      </c>
      <c r="F269" s="711"/>
      <c r="G269" s="711"/>
      <c r="H269" s="711"/>
      <c r="I269" s="711"/>
      <c r="J269" s="711">
        <v>1</v>
      </c>
      <c r="K269" s="711">
        <v>404</v>
      </c>
      <c r="L269" s="711"/>
      <c r="M269" s="711">
        <v>404</v>
      </c>
      <c r="N269" s="711"/>
      <c r="O269" s="711"/>
      <c r="P269" s="701"/>
      <c r="Q269" s="712"/>
    </row>
    <row r="270" spans="1:17" ht="14.4" customHeight="1" x14ac:dyDescent="0.3">
      <c r="A270" s="695" t="s">
        <v>4665</v>
      </c>
      <c r="B270" s="696" t="s">
        <v>4666</v>
      </c>
      <c r="C270" s="696" t="s">
        <v>3589</v>
      </c>
      <c r="D270" s="696" t="s">
        <v>4729</v>
      </c>
      <c r="E270" s="696" t="s">
        <v>4668</v>
      </c>
      <c r="F270" s="711">
        <v>56</v>
      </c>
      <c r="G270" s="711">
        <v>1904</v>
      </c>
      <c r="H270" s="711">
        <v>1</v>
      </c>
      <c r="I270" s="711">
        <v>34</v>
      </c>
      <c r="J270" s="711"/>
      <c r="K270" s="711"/>
      <c r="L270" s="711"/>
      <c r="M270" s="711"/>
      <c r="N270" s="711"/>
      <c r="O270" s="711"/>
      <c r="P270" s="701"/>
      <c r="Q270" s="712"/>
    </row>
    <row r="271" spans="1:17" ht="14.4" customHeight="1" x14ac:dyDescent="0.3">
      <c r="A271" s="695" t="s">
        <v>4665</v>
      </c>
      <c r="B271" s="696" t="s">
        <v>4666</v>
      </c>
      <c r="C271" s="696" t="s">
        <v>3589</v>
      </c>
      <c r="D271" s="696" t="s">
        <v>4730</v>
      </c>
      <c r="E271" s="696" t="s">
        <v>4731</v>
      </c>
      <c r="F271" s="711"/>
      <c r="G271" s="711"/>
      <c r="H271" s="711"/>
      <c r="I271" s="711"/>
      <c r="J271" s="711">
        <v>2</v>
      </c>
      <c r="K271" s="711">
        <v>10070</v>
      </c>
      <c r="L271" s="711"/>
      <c r="M271" s="711">
        <v>5035</v>
      </c>
      <c r="N271" s="711">
        <v>1</v>
      </c>
      <c r="O271" s="711">
        <v>5072</v>
      </c>
      <c r="P271" s="701"/>
      <c r="Q271" s="712">
        <v>5072</v>
      </c>
    </row>
    <row r="272" spans="1:17" ht="14.4" customHeight="1" x14ac:dyDescent="0.3">
      <c r="A272" s="695" t="s">
        <v>4665</v>
      </c>
      <c r="B272" s="696" t="s">
        <v>4666</v>
      </c>
      <c r="C272" s="696" t="s">
        <v>3589</v>
      </c>
      <c r="D272" s="696" t="s">
        <v>4732</v>
      </c>
      <c r="E272" s="696" t="s">
        <v>4733</v>
      </c>
      <c r="F272" s="711"/>
      <c r="G272" s="711"/>
      <c r="H272" s="711"/>
      <c r="I272" s="711"/>
      <c r="J272" s="711"/>
      <c r="K272" s="711"/>
      <c r="L272" s="711"/>
      <c r="M272" s="711"/>
      <c r="N272" s="711">
        <v>441</v>
      </c>
      <c r="O272" s="711">
        <v>452702</v>
      </c>
      <c r="P272" s="701"/>
      <c r="Q272" s="712">
        <v>1026.5351473922904</v>
      </c>
    </row>
    <row r="273" spans="1:17" ht="14.4" customHeight="1" x14ac:dyDescent="0.3">
      <c r="A273" s="695" t="s">
        <v>4665</v>
      </c>
      <c r="B273" s="696" t="s">
        <v>4666</v>
      </c>
      <c r="C273" s="696" t="s">
        <v>3589</v>
      </c>
      <c r="D273" s="696" t="s">
        <v>4734</v>
      </c>
      <c r="E273" s="696" t="s">
        <v>4735</v>
      </c>
      <c r="F273" s="711">
        <v>1</v>
      </c>
      <c r="G273" s="711">
        <v>265</v>
      </c>
      <c r="H273" s="711">
        <v>1</v>
      </c>
      <c r="I273" s="711">
        <v>265</v>
      </c>
      <c r="J273" s="711"/>
      <c r="K273" s="711"/>
      <c r="L273" s="711"/>
      <c r="M273" s="711"/>
      <c r="N273" s="711">
        <v>1</v>
      </c>
      <c r="O273" s="711">
        <v>266</v>
      </c>
      <c r="P273" s="701">
        <v>1.0037735849056604</v>
      </c>
      <c r="Q273" s="712">
        <v>266</v>
      </c>
    </row>
    <row r="274" spans="1:17" ht="14.4" customHeight="1" x14ac:dyDescent="0.3">
      <c r="A274" s="695" t="s">
        <v>4736</v>
      </c>
      <c r="B274" s="696" t="s">
        <v>4737</v>
      </c>
      <c r="C274" s="696" t="s">
        <v>3589</v>
      </c>
      <c r="D274" s="696" t="s">
        <v>4738</v>
      </c>
      <c r="E274" s="696" t="s">
        <v>4739</v>
      </c>
      <c r="F274" s="711">
        <v>189</v>
      </c>
      <c r="G274" s="711">
        <v>29862</v>
      </c>
      <c r="H274" s="711">
        <v>1</v>
      </c>
      <c r="I274" s="711">
        <v>158</v>
      </c>
      <c r="J274" s="711">
        <v>167</v>
      </c>
      <c r="K274" s="711">
        <v>26553</v>
      </c>
      <c r="L274" s="711">
        <v>0.88919027526622463</v>
      </c>
      <c r="M274" s="711">
        <v>159</v>
      </c>
      <c r="N274" s="711">
        <v>174</v>
      </c>
      <c r="O274" s="711">
        <v>27723</v>
      </c>
      <c r="P274" s="701">
        <v>0.92837050431987145</v>
      </c>
      <c r="Q274" s="712">
        <v>159.32758620689654</v>
      </c>
    </row>
    <row r="275" spans="1:17" ht="14.4" customHeight="1" x14ac:dyDescent="0.3">
      <c r="A275" s="695" t="s">
        <v>4736</v>
      </c>
      <c r="B275" s="696" t="s">
        <v>4737</v>
      </c>
      <c r="C275" s="696" t="s">
        <v>3589</v>
      </c>
      <c r="D275" s="696" t="s">
        <v>4740</v>
      </c>
      <c r="E275" s="696" t="s">
        <v>4741</v>
      </c>
      <c r="F275" s="711">
        <v>1</v>
      </c>
      <c r="G275" s="711">
        <v>1164</v>
      </c>
      <c r="H275" s="711">
        <v>1</v>
      </c>
      <c r="I275" s="711">
        <v>1164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4736</v>
      </c>
      <c r="B276" s="696" t="s">
        <v>4737</v>
      </c>
      <c r="C276" s="696" t="s">
        <v>3589</v>
      </c>
      <c r="D276" s="696" t="s">
        <v>4742</v>
      </c>
      <c r="E276" s="696" t="s">
        <v>4743</v>
      </c>
      <c r="F276" s="711">
        <v>28</v>
      </c>
      <c r="G276" s="711">
        <v>1092</v>
      </c>
      <c r="H276" s="711">
        <v>1</v>
      </c>
      <c r="I276" s="711">
        <v>39</v>
      </c>
      <c r="J276" s="711">
        <v>13</v>
      </c>
      <c r="K276" s="711">
        <v>507</v>
      </c>
      <c r="L276" s="711">
        <v>0.4642857142857143</v>
      </c>
      <c r="M276" s="711">
        <v>39</v>
      </c>
      <c r="N276" s="711">
        <v>20</v>
      </c>
      <c r="O276" s="711">
        <v>783</v>
      </c>
      <c r="P276" s="701">
        <v>0.71703296703296704</v>
      </c>
      <c r="Q276" s="712">
        <v>39.15</v>
      </c>
    </row>
    <row r="277" spans="1:17" ht="14.4" customHeight="1" x14ac:dyDescent="0.3">
      <c r="A277" s="695" t="s">
        <v>4736</v>
      </c>
      <c r="B277" s="696" t="s">
        <v>4737</v>
      </c>
      <c r="C277" s="696" t="s">
        <v>3589</v>
      </c>
      <c r="D277" s="696" t="s">
        <v>4645</v>
      </c>
      <c r="E277" s="696" t="s">
        <v>4646</v>
      </c>
      <c r="F277" s="711"/>
      <c r="G277" s="711"/>
      <c r="H277" s="711"/>
      <c r="I277" s="711"/>
      <c r="J277" s="711">
        <v>5</v>
      </c>
      <c r="K277" s="711">
        <v>1910</v>
      </c>
      <c r="L277" s="711"/>
      <c r="M277" s="711">
        <v>382</v>
      </c>
      <c r="N277" s="711">
        <v>2</v>
      </c>
      <c r="O277" s="711">
        <v>764</v>
      </c>
      <c r="P277" s="701"/>
      <c r="Q277" s="712">
        <v>382</v>
      </c>
    </row>
    <row r="278" spans="1:17" ht="14.4" customHeight="1" x14ac:dyDescent="0.3">
      <c r="A278" s="695" t="s">
        <v>4736</v>
      </c>
      <c r="B278" s="696" t="s">
        <v>4737</v>
      </c>
      <c r="C278" s="696" t="s">
        <v>3589</v>
      </c>
      <c r="D278" s="696" t="s">
        <v>4744</v>
      </c>
      <c r="E278" s="696" t="s">
        <v>4745</v>
      </c>
      <c r="F278" s="711"/>
      <c r="G278" s="711"/>
      <c r="H278" s="711"/>
      <c r="I278" s="711"/>
      <c r="J278" s="711">
        <v>3</v>
      </c>
      <c r="K278" s="711">
        <v>1332</v>
      </c>
      <c r="L278" s="711"/>
      <c r="M278" s="711">
        <v>444</v>
      </c>
      <c r="N278" s="711"/>
      <c r="O278" s="711"/>
      <c r="P278" s="701"/>
      <c r="Q278" s="712"/>
    </row>
    <row r="279" spans="1:17" ht="14.4" customHeight="1" x14ac:dyDescent="0.3">
      <c r="A279" s="695" t="s">
        <v>4736</v>
      </c>
      <c r="B279" s="696" t="s">
        <v>4737</v>
      </c>
      <c r="C279" s="696" t="s">
        <v>3589</v>
      </c>
      <c r="D279" s="696" t="s">
        <v>4746</v>
      </c>
      <c r="E279" s="696" t="s">
        <v>4747</v>
      </c>
      <c r="F279" s="711">
        <v>1</v>
      </c>
      <c r="G279" s="711">
        <v>490</v>
      </c>
      <c r="H279" s="711">
        <v>1</v>
      </c>
      <c r="I279" s="711">
        <v>490</v>
      </c>
      <c r="J279" s="711">
        <v>1</v>
      </c>
      <c r="K279" s="711">
        <v>490</v>
      </c>
      <c r="L279" s="711">
        <v>1</v>
      </c>
      <c r="M279" s="711">
        <v>490</v>
      </c>
      <c r="N279" s="711">
        <v>1</v>
      </c>
      <c r="O279" s="711">
        <v>490</v>
      </c>
      <c r="P279" s="701">
        <v>1</v>
      </c>
      <c r="Q279" s="712">
        <v>490</v>
      </c>
    </row>
    <row r="280" spans="1:17" ht="14.4" customHeight="1" x14ac:dyDescent="0.3">
      <c r="A280" s="695" t="s">
        <v>4736</v>
      </c>
      <c r="B280" s="696" t="s">
        <v>4737</v>
      </c>
      <c r="C280" s="696" t="s">
        <v>3589</v>
      </c>
      <c r="D280" s="696" t="s">
        <v>4748</v>
      </c>
      <c r="E280" s="696" t="s">
        <v>4749</v>
      </c>
      <c r="F280" s="711">
        <v>2</v>
      </c>
      <c r="G280" s="711">
        <v>62</v>
      </c>
      <c r="H280" s="711">
        <v>1</v>
      </c>
      <c r="I280" s="711">
        <v>31</v>
      </c>
      <c r="J280" s="711">
        <v>1</v>
      </c>
      <c r="K280" s="711">
        <v>31</v>
      </c>
      <c r="L280" s="711">
        <v>0.5</v>
      </c>
      <c r="M280" s="711">
        <v>31</v>
      </c>
      <c r="N280" s="711"/>
      <c r="O280" s="711"/>
      <c r="P280" s="701"/>
      <c r="Q280" s="712"/>
    </row>
    <row r="281" spans="1:17" ht="14.4" customHeight="1" x14ac:dyDescent="0.3">
      <c r="A281" s="695" t="s">
        <v>4736</v>
      </c>
      <c r="B281" s="696" t="s">
        <v>4737</v>
      </c>
      <c r="C281" s="696" t="s">
        <v>3589</v>
      </c>
      <c r="D281" s="696" t="s">
        <v>4750</v>
      </c>
      <c r="E281" s="696" t="s">
        <v>4751</v>
      </c>
      <c r="F281" s="711">
        <v>5</v>
      </c>
      <c r="G281" s="711">
        <v>1020</v>
      </c>
      <c r="H281" s="711">
        <v>1</v>
      </c>
      <c r="I281" s="711">
        <v>204</v>
      </c>
      <c r="J281" s="711">
        <v>1</v>
      </c>
      <c r="K281" s="711">
        <v>205</v>
      </c>
      <c r="L281" s="711">
        <v>0.20098039215686275</v>
      </c>
      <c r="M281" s="711">
        <v>205</v>
      </c>
      <c r="N281" s="711"/>
      <c r="O281" s="711"/>
      <c r="P281" s="701"/>
      <c r="Q281" s="712"/>
    </row>
    <row r="282" spans="1:17" ht="14.4" customHeight="1" x14ac:dyDescent="0.3">
      <c r="A282" s="695" t="s">
        <v>4736</v>
      </c>
      <c r="B282" s="696" t="s">
        <v>4737</v>
      </c>
      <c r="C282" s="696" t="s">
        <v>3589</v>
      </c>
      <c r="D282" s="696" t="s">
        <v>4752</v>
      </c>
      <c r="E282" s="696" t="s">
        <v>4753</v>
      </c>
      <c r="F282" s="711">
        <v>2</v>
      </c>
      <c r="G282" s="711">
        <v>752</v>
      </c>
      <c r="H282" s="711">
        <v>1</v>
      </c>
      <c r="I282" s="711">
        <v>376</v>
      </c>
      <c r="J282" s="711">
        <v>1</v>
      </c>
      <c r="K282" s="711">
        <v>377</v>
      </c>
      <c r="L282" s="711">
        <v>0.50132978723404253</v>
      </c>
      <c r="M282" s="711">
        <v>377</v>
      </c>
      <c r="N282" s="711"/>
      <c r="O282" s="711"/>
      <c r="P282" s="701"/>
      <c r="Q282" s="712"/>
    </row>
    <row r="283" spans="1:17" ht="14.4" customHeight="1" x14ac:dyDescent="0.3">
      <c r="A283" s="695" t="s">
        <v>4736</v>
      </c>
      <c r="B283" s="696" t="s">
        <v>4737</v>
      </c>
      <c r="C283" s="696" t="s">
        <v>3589</v>
      </c>
      <c r="D283" s="696" t="s">
        <v>4754</v>
      </c>
      <c r="E283" s="696" t="s">
        <v>4755</v>
      </c>
      <c r="F283" s="711">
        <v>164</v>
      </c>
      <c r="G283" s="711">
        <v>18368</v>
      </c>
      <c r="H283" s="711">
        <v>1</v>
      </c>
      <c r="I283" s="711">
        <v>112</v>
      </c>
      <c r="J283" s="711">
        <v>133</v>
      </c>
      <c r="K283" s="711">
        <v>15029</v>
      </c>
      <c r="L283" s="711">
        <v>0.81821646341463417</v>
      </c>
      <c r="M283" s="711">
        <v>113</v>
      </c>
      <c r="N283" s="711">
        <v>128</v>
      </c>
      <c r="O283" s="711">
        <v>14506</v>
      </c>
      <c r="P283" s="701">
        <v>0.78974303135888502</v>
      </c>
      <c r="Q283" s="712">
        <v>113.328125</v>
      </c>
    </row>
    <row r="284" spans="1:17" ht="14.4" customHeight="1" x14ac:dyDescent="0.3">
      <c r="A284" s="695" t="s">
        <v>4736</v>
      </c>
      <c r="B284" s="696" t="s">
        <v>4737</v>
      </c>
      <c r="C284" s="696" t="s">
        <v>3589</v>
      </c>
      <c r="D284" s="696" t="s">
        <v>4756</v>
      </c>
      <c r="E284" s="696" t="s">
        <v>4757</v>
      </c>
      <c r="F284" s="711">
        <v>23</v>
      </c>
      <c r="G284" s="711">
        <v>1909</v>
      </c>
      <c r="H284" s="711">
        <v>1</v>
      </c>
      <c r="I284" s="711">
        <v>83</v>
      </c>
      <c r="J284" s="711">
        <v>13</v>
      </c>
      <c r="K284" s="711">
        <v>1092</v>
      </c>
      <c r="L284" s="711">
        <v>0.572027239392352</v>
      </c>
      <c r="M284" s="711">
        <v>84</v>
      </c>
      <c r="N284" s="711">
        <v>30</v>
      </c>
      <c r="O284" s="711">
        <v>2531</v>
      </c>
      <c r="P284" s="701">
        <v>1.3258250392875852</v>
      </c>
      <c r="Q284" s="712">
        <v>84.36666666666666</v>
      </c>
    </row>
    <row r="285" spans="1:17" ht="14.4" customHeight="1" x14ac:dyDescent="0.3">
      <c r="A285" s="695" t="s">
        <v>4736</v>
      </c>
      <c r="B285" s="696" t="s">
        <v>4737</v>
      </c>
      <c r="C285" s="696" t="s">
        <v>3589</v>
      </c>
      <c r="D285" s="696" t="s">
        <v>4758</v>
      </c>
      <c r="E285" s="696" t="s">
        <v>4759</v>
      </c>
      <c r="F285" s="711"/>
      <c r="G285" s="711"/>
      <c r="H285" s="711"/>
      <c r="I285" s="711"/>
      <c r="J285" s="711"/>
      <c r="K285" s="711"/>
      <c r="L285" s="711"/>
      <c r="M285" s="711"/>
      <c r="N285" s="711">
        <v>1</v>
      </c>
      <c r="O285" s="711">
        <v>96</v>
      </c>
      <c r="P285" s="701"/>
      <c r="Q285" s="712">
        <v>96</v>
      </c>
    </row>
    <row r="286" spans="1:17" ht="14.4" customHeight="1" x14ac:dyDescent="0.3">
      <c r="A286" s="695" t="s">
        <v>4736</v>
      </c>
      <c r="B286" s="696" t="s">
        <v>4737</v>
      </c>
      <c r="C286" s="696" t="s">
        <v>3589</v>
      </c>
      <c r="D286" s="696" t="s">
        <v>4760</v>
      </c>
      <c r="E286" s="696" t="s">
        <v>4761</v>
      </c>
      <c r="F286" s="711">
        <v>3</v>
      </c>
      <c r="G286" s="711">
        <v>63</v>
      </c>
      <c r="H286" s="711">
        <v>1</v>
      </c>
      <c r="I286" s="711">
        <v>21</v>
      </c>
      <c r="J286" s="711">
        <v>10</v>
      </c>
      <c r="K286" s="711">
        <v>210</v>
      </c>
      <c r="L286" s="711">
        <v>3.3333333333333335</v>
      </c>
      <c r="M286" s="711">
        <v>21</v>
      </c>
      <c r="N286" s="711">
        <v>5</v>
      </c>
      <c r="O286" s="711">
        <v>105</v>
      </c>
      <c r="P286" s="701">
        <v>1.6666666666666667</v>
      </c>
      <c r="Q286" s="712">
        <v>21</v>
      </c>
    </row>
    <row r="287" spans="1:17" ht="14.4" customHeight="1" x14ac:dyDescent="0.3">
      <c r="A287" s="695" t="s">
        <v>4736</v>
      </c>
      <c r="B287" s="696" t="s">
        <v>4737</v>
      </c>
      <c r="C287" s="696" t="s">
        <v>3589</v>
      </c>
      <c r="D287" s="696" t="s">
        <v>4654</v>
      </c>
      <c r="E287" s="696" t="s">
        <v>4655</v>
      </c>
      <c r="F287" s="711">
        <v>14</v>
      </c>
      <c r="G287" s="711">
        <v>6804</v>
      </c>
      <c r="H287" s="711">
        <v>1</v>
      </c>
      <c r="I287" s="711">
        <v>486</v>
      </c>
      <c r="J287" s="711">
        <v>13</v>
      </c>
      <c r="K287" s="711">
        <v>6318</v>
      </c>
      <c r="L287" s="711">
        <v>0.9285714285714286</v>
      </c>
      <c r="M287" s="711">
        <v>486</v>
      </c>
      <c r="N287" s="711"/>
      <c r="O287" s="711"/>
      <c r="P287" s="701"/>
      <c r="Q287" s="712"/>
    </row>
    <row r="288" spans="1:17" ht="14.4" customHeight="1" x14ac:dyDescent="0.3">
      <c r="A288" s="695" t="s">
        <v>4736</v>
      </c>
      <c r="B288" s="696" t="s">
        <v>4737</v>
      </c>
      <c r="C288" s="696" t="s">
        <v>3589</v>
      </c>
      <c r="D288" s="696" t="s">
        <v>4762</v>
      </c>
      <c r="E288" s="696" t="s">
        <v>4763</v>
      </c>
      <c r="F288" s="711">
        <v>17</v>
      </c>
      <c r="G288" s="711">
        <v>680</v>
      </c>
      <c r="H288" s="711">
        <v>1</v>
      </c>
      <c r="I288" s="711">
        <v>40</v>
      </c>
      <c r="J288" s="711">
        <v>14</v>
      </c>
      <c r="K288" s="711">
        <v>560</v>
      </c>
      <c r="L288" s="711">
        <v>0.82352941176470584</v>
      </c>
      <c r="M288" s="711">
        <v>40</v>
      </c>
      <c r="N288" s="711">
        <v>20</v>
      </c>
      <c r="O288" s="711">
        <v>803</v>
      </c>
      <c r="P288" s="701">
        <v>1.1808823529411765</v>
      </c>
      <c r="Q288" s="712">
        <v>40.15</v>
      </c>
    </row>
    <row r="289" spans="1:17" ht="14.4" customHeight="1" x14ac:dyDescent="0.3">
      <c r="A289" s="695" t="s">
        <v>4736</v>
      </c>
      <c r="B289" s="696" t="s">
        <v>4737</v>
      </c>
      <c r="C289" s="696" t="s">
        <v>3589</v>
      </c>
      <c r="D289" s="696" t="s">
        <v>4764</v>
      </c>
      <c r="E289" s="696" t="s">
        <v>4765</v>
      </c>
      <c r="F289" s="711">
        <v>1</v>
      </c>
      <c r="G289" s="711">
        <v>603</v>
      </c>
      <c r="H289" s="711">
        <v>1</v>
      </c>
      <c r="I289" s="711">
        <v>603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4766</v>
      </c>
      <c r="B290" s="696" t="s">
        <v>4546</v>
      </c>
      <c r="C290" s="696" t="s">
        <v>3589</v>
      </c>
      <c r="D290" s="696" t="s">
        <v>4767</v>
      </c>
      <c r="E290" s="696" t="s">
        <v>4768</v>
      </c>
      <c r="F290" s="711">
        <v>1</v>
      </c>
      <c r="G290" s="711">
        <v>1178</v>
      </c>
      <c r="H290" s="711">
        <v>1</v>
      </c>
      <c r="I290" s="711">
        <v>1178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4766</v>
      </c>
      <c r="B291" s="696" t="s">
        <v>4546</v>
      </c>
      <c r="C291" s="696" t="s">
        <v>3589</v>
      </c>
      <c r="D291" s="696" t="s">
        <v>4769</v>
      </c>
      <c r="E291" s="696" t="s">
        <v>4770</v>
      </c>
      <c r="F291" s="711"/>
      <c r="G291" s="711"/>
      <c r="H291" s="711"/>
      <c r="I291" s="711"/>
      <c r="J291" s="711">
        <v>4</v>
      </c>
      <c r="K291" s="711">
        <v>1596</v>
      </c>
      <c r="L291" s="711"/>
      <c r="M291" s="711">
        <v>399</v>
      </c>
      <c r="N291" s="711"/>
      <c r="O291" s="711"/>
      <c r="P291" s="701"/>
      <c r="Q291" s="712"/>
    </row>
    <row r="292" spans="1:17" ht="14.4" customHeight="1" x14ac:dyDescent="0.3">
      <c r="A292" s="695" t="s">
        <v>4766</v>
      </c>
      <c r="B292" s="696" t="s">
        <v>4546</v>
      </c>
      <c r="C292" s="696" t="s">
        <v>3589</v>
      </c>
      <c r="D292" s="696" t="s">
        <v>4771</v>
      </c>
      <c r="E292" s="696" t="s">
        <v>4772</v>
      </c>
      <c r="F292" s="711">
        <v>3</v>
      </c>
      <c r="G292" s="711">
        <v>1266</v>
      </c>
      <c r="H292" s="711">
        <v>1</v>
      </c>
      <c r="I292" s="711">
        <v>422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4766</v>
      </c>
      <c r="B293" s="696" t="s">
        <v>4546</v>
      </c>
      <c r="C293" s="696" t="s">
        <v>3589</v>
      </c>
      <c r="D293" s="696" t="s">
        <v>4510</v>
      </c>
      <c r="E293" s="696" t="s">
        <v>4511</v>
      </c>
      <c r="F293" s="711">
        <v>3</v>
      </c>
      <c r="G293" s="711">
        <v>3000</v>
      </c>
      <c r="H293" s="711">
        <v>1</v>
      </c>
      <c r="I293" s="711">
        <v>1000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thickBot="1" x14ac:dyDescent="0.35">
      <c r="A294" s="703" t="s">
        <v>4766</v>
      </c>
      <c r="B294" s="704" t="s">
        <v>4546</v>
      </c>
      <c r="C294" s="704" t="s">
        <v>3589</v>
      </c>
      <c r="D294" s="704" t="s">
        <v>4773</v>
      </c>
      <c r="E294" s="704" t="s">
        <v>4774</v>
      </c>
      <c r="F294" s="713"/>
      <c r="G294" s="713"/>
      <c r="H294" s="713"/>
      <c r="I294" s="713"/>
      <c r="J294" s="713">
        <v>1</v>
      </c>
      <c r="K294" s="713">
        <v>572</v>
      </c>
      <c r="L294" s="713"/>
      <c r="M294" s="713">
        <v>572</v>
      </c>
      <c r="N294" s="713"/>
      <c r="O294" s="713"/>
      <c r="P294" s="709"/>
      <c r="Q294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2556</v>
      </c>
      <c r="D3" s="197">
        <f>SUBTOTAL(9,D6:D1048576)</f>
        <v>2055</v>
      </c>
      <c r="E3" s="197">
        <f>SUBTOTAL(9,E6:E1048576)</f>
        <v>2387</v>
      </c>
      <c r="F3" s="198">
        <f>IF(OR(E3=0,C3=0),"",E3/C3)</f>
        <v>0.93388106416275429</v>
      </c>
      <c r="G3" s="199">
        <f>SUBTOTAL(9,G6:G1048576)</f>
        <v>2525357</v>
      </c>
      <c r="H3" s="200">
        <f>SUBTOTAL(9,H6:H1048576)</f>
        <v>2095792</v>
      </c>
      <c r="I3" s="200">
        <f>SUBTOTAL(9,I6:I1048576)</f>
        <v>2384280</v>
      </c>
      <c r="J3" s="198">
        <f>IF(OR(I3=0,G3=0),"",I3/G3)</f>
        <v>0.94413581921288747</v>
      </c>
      <c r="K3" s="199">
        <f>SUBTOTAL(9,K6:K1048576)</f>
        <v>306720</v>
      </c>
      <c r="L3" s="200">
        <f>SUBTOTAL(9,L6:L1048576)</f>
        <v>246600</v>
      </c>
      <c r="M3" s="200">
        <f>SUBTOTAL(9,M6:M1048576)</f>
        <v>286440</v>
      </c>
      <c r="N3" s="201">
        <f>IF(OR(M3=0,E3=0),"",M3/E3)</f>
        <v>120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3"/>
      <c r="B5" s="864"/>
      <c r="C5" s="867">
        <v>2012</v>
      </c>
      <c r="D5" s="867">
        <v>2013</v>
      </c>
      <c r="E5" s="867">
        <v>2014</v>
      </c>
      <c r="F5" s="868" t="s">
        <v>2</v>
      </c>
      <c r="G5" s="872">
        <v>2012</v>
      </c>
      <c r="H5" s="867">
        <v>2013</v>
      </c>
      <c r="I5" s="867">
        <v>2014</v>
      </c>
      <c r="J5" s="868" t="s">
        <v>2</v>
      </c>
      <c r="K5" s="872">
        <v>2012</v>
      </c>
      <c r="L5" s="867">
        <v>2013</v>
      </c>
      <c r="M5" s="867">
        <v>2014</v>
      </c>
      <c r="N5" s="875" t="s">
        <v>93</v>
      </c>
    </row>
    <row r="6" spans="1:14" ht="14.4" customHeight="1" thickBot="1" x14ac:dyDescent="0.35">
      <c r="A6" s="865" t="s">
        <v>4037</v>
      </c>
      <c r="B6" s="866" t="s">
        <v>4776</v>
      </c>
      <c r="C6" s="869">
        <v>2556</v>
      </c>
      <c r="D6" s="870">
        <v>2055</v>
      </c>
      <c r="E6" s="870">
        <v>2387</v>
      </c>
      <c r="F6" s="871">
        <v>0.93388106416275429</v>
      </c>
      <c r="G6" s="873">
        <v>2525357</v>
      </c>
      <c r="H6" s="874">
        <v>2095792</v>
      </c>
      <c r="I6" s="874">
        <v>2384280</v>
      </c>
      <c r="J6" s="871">
        <v>0.94413581921288747</v>
      </c>
      <c r="K6" s="873">
        <v>306720</v>
      </c>
      <c r="L6" s="874">
        <v>246600</v>
      </c>
      <c r="M6" s="874">
        <v>286440</v>
      </c>
      <c r="N6" s="876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2014-05-22T09:52:22Z</dcterms:modified>
</cp:coreProperties>
</file>